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omments1.xml" ContentType="application/vnd.openxmlformats-officedocument.spreadsheetml.comments+xml"/>
  <Override PartName="/xl/comments2.xml" ContentType="application/vnd.openxmlformats-officedocument.spreadsheetml.comment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4" rupBuild="14420"/>
  <workbookPr filterPrivacy="1" defaultThemeVersion="124226"/>
  <bookViews>
    <workbookView xWindow="0" yWindow="0" windowWidth="19200" windowHeight="6470" tabRatio="704" activeTab="4"/>
  </bookViews>
  <sheets>
    <sheet name="Monitoring_MP" sheetId="10" r:id="rId1"/>
    <sheet name="Points_MP" sheetId="11" r:id="rId2"/>
    <sheet name="Ranking_MP" sheetId="12" r:id="rId3"/>
    <sheet name="Matching_predfinal" sheetId="13" r:id="rId4"/>
    <sheet name="Matching_final" sheetId="14" r:id="rId5"/>
    <sheet name="Analysis_2020" sheetId="15" r:id="rId6"/>
    <sheet name="Monitoring_MP_2018" sheetId="16" r:id="rId7"/>
    <sheet name="Ranking_MP_2018" sheetId="17" r:id="rId8"/>
  </sheets>
  <definedNames>
    <definedName name="_xlnm._FilterDatabase" localSheetId="5" hidden="1">Analysis_2020!$A$1:$GI$1</definedName>
    <definedName name="_xlnm._FilterDatabase" localSheetId="0" hidden="1">Monitoring_MP!$F$2:$F$55</definedName>
    <definedName name="_xlnm._FilterDatabase" localSheetId="2" hidden="1">Ranking_MP!$A$1:$AA$1</definedName>
    <definedName name="_xlnm.Extract" localSheetId="0">Monitoring_MP!#REF!</definedName>
  </definedNames>
  <calcPr calcId="162913"/>
  <fileRecoveryPr repairLoad="1"/>
</workbook>
</file>

<file path=xl/calcChain.xml><?xml version="1.0" encoding="utf-8"?>
<calcChain xmlns="http://schemas.openxmlformats.org/spreadsheetml/2006/main">
  <c r="Z3" i="12" l="1"/>
  <c r="Z4" i="12"/>
  <c r="Z5" i="12"/>
  <c r="Z6" i="12"/>
  <c r="Z7" i="12"/>
  <c r="Z8" i="12"/>
  <c r="Z9" i="12"/>
  <c r="Z10" i="12"/>
  <c r="Z11" i="12"/>
  <c r="Z12" i="12"/>
  <c r="Z13" i="12"/>
  <c r="Z14" i="12"/>
  <c r="Z15" i="12"/>
  <c r="Z16" i="12"/>
  <c r="Z17" i="12"/>
  <c r="Z18" i="12"/>
  <c r="Z19" i="12"/>
  <c r="Z20" i="12"/>
  <c r="Z21" i="12"/>
  <c r="Z22" i="12"/>
  <c r="Z23" i="12"/>
  <c r="Z24" i="12"/>
  <c r="Z25" i="12"/>
  <c r="Z26" i="12"/>
  <c r="Z27" i="12"/>
  <c r="Z28" i="12"/>
  <c r="Z29" i="12"/>
  <c r="Z30" i="12"/>
  <c r="Z31" i="12"/>
  <c r="Z32" i="12"/>
  <c r="Z33" i="12"/>
  <c r="Z34" i="12"/>
  <c r="Z35" i="12"/>
  <c r="Z36" i="12"/>
  <c r="Z37" i="12"/>
  <c r="Z38" i="12"/>
  <c r="Z39" i="12"/>
  <c r="Z40" i="12"/>
  <c r="Z41" i="12"/>
  <c r="Z42" i="12"/>
  <c r="Z43" i="12"/>
  <c r="Z44" i="12"/>
  <c r="Z45" i="12"/>
  <c r="Z46" i="12"/>
  <c r="Z47" i="12"/>
  <c r="Z48" i="12"/>
  <c r="Z49" i="12"/>
  <c r="Z50" i="12"/>
  <c r="Z51" i="12"/>
  <c r="Z52" i="12"/>
  <c r="Z53" i="12"/>
  <c r="Z54" i="12"/>
  <c r="Z55" i="12"/>
  <c r="Z56" i="12"/>
  <c r="Z57" i="12"/>
  <c r="Z58" i="12"/>
  <c r="Z59" i="12"/>
  <c r="Z60" i="12"/>
  <c r="Z61" i="12"/>
  <c r="Z2" i="12"/>
  <c r="X2" i="12"/>
  <c r="X3" i="12"/>
  <c r="X4" i="12"/>
  <c r="X5" i="12"/>
  <c r="X6" i="12"/>
  <c r="X7" i="12"/>
  <c r="X8" i="12"/>
  <c r="X9" i="12"/>
  <c r="X10" i="12"/>
  <c r="X11" i="12"/>
  <c r="X12" i="12"/>
  <c r="X13" i="12"/>
  <c r="X14" i="12"/>
  <c r="X15" i="12"/>
  <c r="X16" i="12"/>
  <c r="X17" i="12"/>
  <c r="X18" i="12"/>
  <c r="X19" i="12"/>
  <c r="X20" i="12"/>
  <c r="X21" i="12"/>
  <c r="X22" i="12"/>
  <c r="X23" i="12"/>
  <c r="X24" i="12"/>
  <c r="X25" i="12"/>
  <c r="X26" i="12"/>
  <c r="X27" i="12"/>
  <c r="X28" i="12"/>
  <c r="X29" i="12"/>
  <c r="X30" i="12"/>
  <c r="X31" i="12"/>
  <c r="X32" i="12"/>
  <c r="X33" i="12"/>
  <c r="X34" i="12"/>
  <c r="X35" i="12"/>
  <c r="X36" i="12"/>
  <c r="X37" i="12"/>
  <c r="X38" i="12"/>
  <c r="X39" i="12"/>
  <c r="X40" i="12"/>
  <c r="X41" i="12"/>
  <c r="X42" i="12"/>
  <c r="X43" i="12"/>
  <c r="X44" i="12"/>
  <c r="X45" i="12"/>
  <c r="X46" i="12"/>
  <c r="X47" i="12"/>
  <c r="X48" i="12"/>
  <c r="X49" i="12"/>
  <c r="X50" i="12"/>
  <c r="X51" i="12"/>
  <c r="X52" i="12"/>
  <c r="X53" i="12"/>
  <c r="X54" i="12"/>
  <c r="X55" i="12"/>
  <c r="X56" i="12"/>
  <c r="X57" i="12"/>
  <c r="X58" i="12"/>
  <c r="X59" i="12"/>
  <c r="X60" i="12"/>
  <c r="X61" i="12"/>
  <c r="AC10" i="11" l="1"/>
  <c r="L10" i="11"/>
  <c r="AB56" i="10"/>
  <c r="I56" i="10"/>
  <c r="AD55" i="10"/>
  <c r="AD54" i="10"/>
  <c r="AD53" i="10"/>
  <c r="AD52" i="10"/>
  <c r="AD51" i="10"/>
  <c r="AD50" i="10"/>
  <c r="AD49" i="10"/>
  <c r="AD48" i="10"/>
  <c r="AD47" i="10"/>
  <c r="AD46" i="10"/>
  <c r="AD45" i="10"/>
  <c r="AD44" i="10"/>
  <c r="AD43" i="10"/>
  <c r="AD42" i="10"/>
  <c r="AD41" i="10"/>
  <c r="AD40" i="10"/>
  <c r="AD39" i="10"/>
  <c r="AD38" i="10"/>
  <c r="AD37" i="10"/>
  <c r="AD36" i="10"/>
  <c r="AD35" i="10"/>
  <c r="AD34" i="10"/>
  <c r="AD33" i="10"/>
  <c r="AH32" i="10"/>
  <c r="AG32" i="10"/>
  <c r="AF32" i="10"/>
  <c r="AE32" i="10"/>
  <c r="AD32" i="10"/>
  <c r="AH31" i="10"/>
  <c r="AG31" i="10"/>
  <c r="AF31" i="10"/>
  <c r="AE31" i="10"/>
  <c r="AD31" i="10"/>
  <c r="AD30" i="10"/>
  <c r="AH29" i="10"/>
  <c r="AG29" i="10"/>
  <c r="AF29" i="10"/>
  <c r="AE29" i="10"/>
  <c r="AD29" i="10"/>
  <c r="AH28" i="10"/>
  <c r="AG28" i="10"/>
  <c r="AF28" i="10"/>
  <c r="AE28" i="10"/>
  <c r="AD28" i="10"/>
  <c r="AH27" i="10"/>
  <c r="AG27" i="10"/>
  <c r="AF27" i="10"/>
  <c r="AE27" i="10"/>
  <c r="AD27" i="10"/>
  <c r="AD26" i="10"/>
  <c r="AD25" i="10"/>
  <c r="AH24" i="10"/>
  <c r="AG24" i="10"/>
  <c r="AF24" i="10"/>
  <c r="AE24" i="10"/>
  <c r="AD24" i="10"/>
  <c r="AD23" i="10"/>
  <c r="AD22" i="10"/>
  <c r="AD21" i="10"/>
  <c r="AD20" i="10"/>
  <c r="AD19" i="10"/>
  <c r="AH18" i="10"/>
  <c r="AG18" i="10"/>
  <c r="AF18" i="10"/>
  <c r="AE18" i="10"/>
  <c r="AD18" i="10"/>
  <c r="AH17" i="10"/>
  <c r="AG17" i="10"/>
  <c r="AF17" i="10"/>
  <c r="AE17" i="10"/>
  <c r="AD17" i="10"/>
  <c r="AD16" i="10"/>
  <c r="AD15" i="10"/>
  <c r="AD14" i="10"/>
  <c r="AH13" i="10"/>
  <c r="AG13" i="10"/>
  <c r="AF13" i="10"/>
  <c r="AE13" i="10"/>
  <c r="AD13" i="10"/>
  <c r="AH12" i="10"/>
  <c r="AG12" i="10"/>
  <c r="AF12" i="10"/>
  <c r="AE12" i="10"/>
  <c r="AD12" i="10"/>
  <c r="AH11" i="10"/>
  <c r="AG11" i="10"/>
  <c r="AF11" i="10"/>
  <c r="AE11" i="10"/>
  <c r="AD11" i="10"/>
  <c r="AD10" i="10"/>
  <c r="AD9" i="10"/>
  <c r="AD8" i="10"/>
  <c r="AH7" i="10"/>
  <c r="AG7" i="10"/>
  <c r="AF7" i="10"/>
  <c r="AE7" i="10"/>
  <c r="AD7" i="10"/>
  <c r="AH6" i="10"/>
  <c r="AG6" i="10"/>
  <c r="AF6" i="10"/>
  <c r="AE6" i="10"/>
  <c r="AD6" i="10"/>
  <c r="AH5" i="10"/>
  <c r="AG5" i="10"/>
  <c r="AF5" i="10"/>
  <c r="AE5" i="10"/>
  <c r="AD5" i="10"/>
  <c r="AD4" i="10"/>
  <c r="AD3" i="10"/>
  <c r="AD2" i="10"/>
  <c r="FC3" i="16" l="1"/>
  <c r="FD3" i="16"/>
  <c r="FC4" i="16"/>
  <c r="FD4" i="16"/>
  <c r="FC5" i="16"/>
  <c r="FD5" i="16"/>
  <c r="FC6" i="16"/>
  <c r="FD6" i="16"/>
  <c r="FC7" i="16"/>
  <c r="FD7" i="16"/>
  <c r="FC8" i="16"/>
  <c r="FD8" i="16"/>
  <c r="FC9" i="16"/>
  <c r="FD9" i="16"/>
  <c r="FC10" i="16"/>
  <c r="FD10" i="16"/>
  <c r="FC11" i="16"/>
  <c r="FD11" i="16"/>
  <c r="FC12" i="16"/>
  <c r="FD12" i="16"/>
  <c r="FC13" i="16"/>
  <c r="FD13" i="16"/>
  <c r="FC14" i="16"/>
  <c r="FD14" i="16"/>
  <c r="FC15" i="16"/>
  <c r="FD15" i="16"/>
  <c r="FC16" i="16"/>
  <c r="FD16" i="16"/>
  <c r="FC17" i="16"/>
  <c r="FD17" i="16"/>
  <c r="FC18" i="16"/>
  <c r="FD18" i="16"/>
  <c r="FC19" i="16"/>
  <c r="FD19" i="16"/>
  <c r="FC20" i="16"/>
  <c r="FD20" i="16"/>
  <c r="FC21" i="16"/>
  <c r="FD21" i="16"/>
  <c r="FC22" i="16"/>
  <c r="FD22" i="16"/>
  <c r="FC23" i="16"/>
  <c r="FD23" i="16"/>
  <c r="FC24" i="16"/>
  <c r="FD24" i="16"/>
  <c r="FC25" i="16"/>
  <c r="FD25" i="16"/>
  <c r="FC26" i="16"/>
  <c r="FD26" i="16"/>
  <c r="FC27" i="16"/>
  <c r="FD27" i="16"/>
  <c r="FC28" i="16"/>
  <c r="FD28" i="16"/>
  <c r="FC29" i="16"/>
  <c r="FD29" i="16"/>
  <c r="FC30" i="16"/>
  <c r="FD30" i="16"/>
  <c r="FC31" i="16"/>
  <c r="FD31" i="16"/>
  <c r="FC32" i="16"/>
  <c r="FD32" i="16"/>
  <c r="FC33" i="16"/>
  <c r="FD33" i="16"/>
  <c r="FC34" i="16"/>
  <c r="FD34" i="16"/>
  <c r="FC35" i="16"/>
  <c r="FD35" i="16"/>
  <c r="FC36" i="16"/>
  <c r="FD36" i="16"/>
  <c r="FC37" i="16"/>
  <c r="FD37" i="16"/>
  <c r="FC38" i="16"/>
  <c r="FD38" i="16"/>
  <c r="FC39" i="16"/>
  <c r="FD39" i="16"/>
  <c r="FC40" i="16"/>
  <c r="FD40" i="16"/>
  <c r="FC41" i="16"/>
  <c r="FD41" i="16"/>
  <c r="FC42" i="16"/>
  <c r="FD42" i="16"/>
  <c r="FC43" i="16"/>
  <c r="FD43" i="16"/>
  <c r="FC44" i="16"/>
  <c r="FD44" i="16"/>
  <c r="FC45" i="16"/>
  <c r="FD45" i="16"/>
  <c r="FC46" i="16"/>
  <c r="FD46" i="16"/>
  <c r="FC47" i="16"/>
  <c r="FD47" i="16"/>
  <c r="FC48" i="16"/>
  <c r="FD48" i="16"/>
  <c r="FC49" i="16"/>
  <c r="FD49" i="16"/>
  <c r="FC50" i="16"/>
  <c r="FD50" i="16"/>
  <c r="FC51" i="16"/>
  <c r="FD51" i="16"/>
  <c r="FC52" i="16"/>
  <c r="FD52" i="16"/>
  <c r="FC53" i="16"/>
  <c r="FD53" i="16"/>
  <c r="FC54" i="16"/>
  <c r="FD54" i="16"/>
  <c r="FD2" i="16"/>
  <c r="FC2" i="16"/>
  <c r="FB3" i="16"/>
  <c r="FB4" i="16"/>
  <c r="FB5" i="16"/>
  <c r="FB6" i="16"/>
  <c r="FB7" i="16"/>
  <c r="FB8" i="16"/>
  <c r="FB9" i="16"/>
  <c r="FB10" i="16"/>
  <c r="FB11" i="16"/>
  <c r="FB12" i="16"/>
  <c r="FB13" i="16"/>
  <c r="FB14" i="16"/>
  <c r="FB15" i="16"/>
  <c r="FB16" i="16"/>
  <c r="FB17" i="16"/>
  <c r="FB18" i="16"/>
  <c r="FB19" i="16"/>
  <c r="FB20" i="16"/>
  <c r="FB21" i="16"/>
  <c r="FB22" i="16"/>
  <c r="FB23" i="16"/>
  <c r="FB24" i="16"/>
  <c r="FB25" i="16"/>
  <c r="FB26" i="16"/>
  <c r="FB27" i="16"/>
  <c r="FB28" i="16"/>
  <c r="FB29" i="16"/>
  <c r="FB30" i="16"/>
  <c r="FB31" i="16"/>
  <c r="FB32" i="16"/>
  <c r="FB33" i="16"/>
  <c r="FB34" i="16"/>
  <c r="FB35" i="16"/>
  <c r="FB36" i="16"/>
  <c r="FB37" i="16"/>
  <c r="FB38" i="16"/>
  <c r="FB39" i="16"/>
  <c r="FB40" i="16"/>
  <c r="FB41" i="16"/>
  <c r="FB42" i="16"/>
  <c r="FB43" i="16"/>
  <c r="FB44" i="16"/>
  <c r="FB45" i="16"/>
  <c r="FB46" i="16"/>
  <c r="FB47" i="16"/>
  <c r="FB48" i="16"/>
  <c r="FB49" i="16"/>
  <c r="FB50" i="16"/>
  <c r="FB51" i="16"/>
  <c r="FB52" i="16"/>
  <c r="FB53" i="16"/>
  <c r="FB54" i="16"/>
  <c r="FB2" i="16"/>
  <c r="EZ3" i="16"/>
  <c r="FA3" i="16"/>
  <c r="EZ4" i="16"/>
  <c r="FA4" i="16"/>
  <c r="EZ5" i="16"/>
  <c r="FA5" i="16"/>
  <c r="EZ6" i="16"/>
  <c r="FA6" i="16"/>
  <c r="EZ7" i="16"/>
  <c r="FA7" i="16"/>
  <c r="EZ8" i="16"/>
  <c r="FA8" i="16"/>
  <c r="EZ9" i="16"/>
  <c r="FA9" i="16"/>
  <c r="EZ10" i="16"/>
  <c r="FA10" i="16"/>
  <c r="EZ11" i="16"/>
  <c r="FA11" i="16"/>
  <c r="EZ12" i="16"/>
  <c r="FA12" i="16"/>
  <c r="EZ13" i="16"/>
  <c r="FA13" i="16"/>
  <c r="EZ14" i="16"/>
  <c r="FA14" i="16"/>
  <c r="EZ15" i="16"/>
  <c r="FA15" i="16"/>
  <c r="EZ16" i="16"/>
  <c r="FA16" i="16"/>
  <c r="EZ17" i="16"/>
  <c r="FA17" i="16"/>
  <c r="EZ18" i="16"/>
  <c r="FA18" i="16"/>
  <c r="EZ19" i="16"/>
  <c r="FA19" i="16"/>
  <c r="EZ20" i="16"/>
  <c r="FA20" i="16"/>
  <c r="EZ21" i="16"/>
  <c r="FA21" i="16"/>
  <c r="EZ22" i="16"/>
  <c r="FA22" i="16"/>
  <c r="EZ23" i="16"/>
  <c r="FA23" i="16"/>
  <c r="EZ24" i="16"/>
  <c r="FA24" i="16"/>
  <c r="EZ25" i="16"/>
  <c r="FA25" i="16"/>
  <c r="EZ26" i="16"/>
  <c r="FA26" i="16"/>
  <c r="EZ27" i="16"/>
  <c r="FA27" i="16"/>
  <c r="EZ28" i="16"/>
  <c r="FA28" i="16"/>
  <c r="EZ29" i="16"/>
  <c r="FA29" i="16"/>
  <c r="EZ30" i="16"/>
  <c r="FA30" i="16"/>
  <c r="EZ31" i="16"/>
  <c r="FA31" i="16"/>
  <c r="EZ32" i="16"/>
  <c r="FA32" i="16"/>
  <c r="EZ33" i="16"/>
  <c r="FA33" i="16"/>
  <c r="EZ34" i="16"/>
  <c r="FA34" i="16"/>
  <c r="EZ35" i="16"/>
  <c r="FA35" i="16"/>
  <c r="EZ36" i="16"/>
  <c r="FA36" i="16"/>
  <c r="EZ37" i="16"/>
  <c r="FA37" i="16"/>
  <c r="EZ38" i="16"/>
  <c r="FA38" i="16"/>
  <c r="EZ39" i="16"/>
  <c r="FA39" i="16"/>
  <c r="EZ40" i="16"/>
  <c r="FA40" i="16"/>
  <c r="EZ41" i="16"/>
  <c r="FA41" i="16"/>
  <c r="EZ42" i="16"/>
  <c r="FA42" i="16"/>
  <c r="EZ43" i="16"/>
  <c r="FA43" i="16"/>
  <c r="EZ44" i="16"/>
  <c r="FA44" i="16"/>
  <c r="EZ45" i="16"/>
  <c r="FA45" i="16"/>
  <c r="EZ46" i="16"/>
  <c r="FA46" i="16"/>
  <c r="EZ47" i="16"/>
  <c r="FA47" i="16"/>
  <c r="EZ48" i="16"/>
  <c r="FA48" i="16"/>
  <c r="EZ49" i="16"/>
  <c r="FA49" i="16"/>
  <c r="EZ50" i="16"/>
  <c r="FA50" i="16"/>
  <c r="EZ51" i="16"/>
  <c r="FA51" i="16"/>
  <c r="EZ52" i="16"/>
  <c r="FA52" i="16"/>
  <c r="EZ53" i="16"/>
  <c r="FA53" i="16"/>
  <c r="EZ54" i="16"/>
  <c r="FA54" i="16"/>
  <c r="FA2" i="16"/>
  <c r="EZ2" i="16"/>
  <c r="AA55" i="16"/>
  <c r="H55" i="16"/>
  <c r="AC52" i="16"/>
  <c r="AC51" i="16"/>
  <c r="AC49" i="16"/>
  <c r="AC48" i="16"/>
  <c r="AC47" i="16"/>
  <c r="AC46" i="16"/>
  <c r="AC44" i="16"/>
  <c r="AC43" i="16"/>
  <c r="AC39" i="16"/>
  <c r="AC38" i="16"/>
  <c r="AC37" i="16"/>
  <c r="AC36" i="16"/>
  <c r="AC35" i="16"/>
  <c r="AC31" i="16"/>
  <c r="AC27" i="16"/>
  <c r="AC24" i="16"/>
  <c r="AC23" i="16"/>
  <c r="AC22" i="16"/>
  <c r="AC21" i="16"/>
  <c r="AC20" i="16"/>
  <c r="AC19" i="16"/>
  <c r="AC18" i="16"/>
  <c r="AC15" i="16"/>
  <c r="AC14" i="16"/>
  <c r="AC13" i="16"/>
  <c r="AC12" i="16"/>
  <c r="AC8" i="16"/>
  <c r="AC6" i="16"/>
  <c r="AC4" i="16"/>
  <c r="AC3" i="16"/>
  <c r="FA1" i="15" l="1"/>
  <c r="B1" i="15"/>
  <c r="C1" i="15"/>
  <c r="D1" i="15"/>
  <c r="E1" i="15"/>
  <c r="F1" i="15"/>
  <c r="G1" i="15"/>
  <c r="H1" i="15"/>
  <c r="I1" i="15"/>
  <c r="J1" i="15"/>
  <c r="K1" i="15"/>
  <c r="L1" i="15"/>
  <c r="FC1" i="15" s="1"/>
  <c r="M1" i="15"/>
  <c r="N1" i="15"/>
  <c r="FE1" i="15" s="1"/>
  <c r="O1" i="15"/>
  <c r="P1" i="15"/>
  <c r="FG1" i="15" s="1"/>
  <c r="Q1" i="15"/>
  <c r="R1" i="15"/>
  <c r="FI1" i="15" s="1"/>
  <c r="S1" i="15"/>
  <c r="T1" i="15"/>
  <c r="FK1" i="15" s="1"/>
  <c r="U1" i="15"/>
  <c r="V1" i="15"/>
  <c r="FM1" i="15" s="1"/>
  <c r="W1" i="15"/>
  <c r="X1" i="15"/>
  <c r="FO1" i="15" s="1"/>
  <c r="Y1" i="15"/>
  <c r="Z1" i="15"/>
  <c r="FQ1" i="15" s="1"/>
  <c r="AA1" i="15"/>
  <c r="AB1" i="15"/>
  <c r="AC1" i="15"/>
  <c r="AD1" i="15"/>
  <c r="AE1" i="15"/>
  <c r="AF1" i="15"/>
  <c r="AG1" i="15"/>
  <c r="AH1" i="15"/>
  <c r="AI1" i="15"/>
  <c r="AJ1" i="15"/>
  <c r="AK1" i="15"/>
  <c r="AL1" i="15"/>
  <c r="AM1" i="15"/>
  <c r="AN1" i="15"/>
  <c r="AO1" i="15"/>
  <c r="AP1" i="15"/>
  <c r="AQ1" i="15"/>
  <c r="AR1" i="15"/>
  <c r="AS1" i="15"/>
  <c r="AT1" i="15"/>
  <c r="AU1" i="15"/>
  <c r="AV1" i="15"/>
  <c r="AW1" i="15"/>
  <c r="AX1" i="15"/>
  <c r="AY1" i="15"/>
  <c r="AZ1" i="15"/>
  <c r="BA1" i="15"/>
  <c r="BB1" i="15"/>
  <c r="BC1" i="15"/>
  <c r="BD1" i="15"/>
  <c r="BE1" i="15"/>
  <c r="BF1" i="15"/>
  <c r="BG1" i="15"/>
  <c r="BH1" i="15"/>
  <c r="BI1" i="15"/>
  <c r="BJ1" i="15"/>
  <c r="BK1" i="15"/>
  <c r="BL1" i="15"/>
  <c r="BM1" i="15"/>
  <c r="BN1" i="15"/>
  <c r="BO1" i="15"/>
  <c r="BP1" i="15"/>
  <c r="BQ1" i="15"/>
  <c r="BR1" i="15"/>
  <c r="BS1" i="15"/>
  <c r="BT1" i="15"/>
  <c r="BU1" i="15"/>
  <c r="BV1" i="15"/>
  <c r="BW1" i="15"/>
  <c r="BX1" i="15"/>
  <c r="BY1" i="15"/>
  <c r="BZ1" i="15"/>
  <c r="CA1" i="15"/>
  <c r="CB1" i="15"/>
  <c r="CC1" i="15"/>
  <c r="CD1" i="15"/>
  <c r="CE1" i="15"/>
  <c r="CF1" i="15"/>
  <c r="CG1" i="15"/>
  <c r="CH1" i="15"/>
  <c r="CI1" i="15"/>
  <c r="CJ1" i="15"/>
  <c r="CK1" i="15"/>
  <c r="CL1" i="15"/>
  <c r="CM1" i="15"/>
  <c r="CN1" i="15"/>
  <c r="CO1" i="15"/>
  <c r="CP1" i="15"/>
  <c r="CQ1" i="15"/>
  <c r="CR1" i="15"/>
  <c r="CS1" i="15"/>
  <c r="CT1" i="15"/>
  <c r="CU1" i="15"/>
  <c r="CV1" i="15"/>
  <c r="CW1" i="15"/>
  <c r="CX1" i="15"/>
  <c r="CY1" i="15"/>
  <c r="CZ1" i="15"/>
  <c r="DA1" i="15"/>
  <c r="DB1" i="15"/>
  <c r="DC1" i="15"/>
  <c r="DD1" i="15"/>
  <c r="DE1" i="15"/>
  <c r="DF1" i="15"/>
  <c r="DG1" i="15"/>
  <c r="DH1" i="15"/>
  <c r="DI1" i="15"/>
  <c r="DJ1" i="15"/>
  <c r="DK1" i="15"/>
  <c r="DL1" i="15"/>
  <c r="DM1" i="15"/>
  <c r="DN1" i="15"/>
  <c r="DO1" i="15"/>
  <c r="DP1" i="15"/>
  <c r="DQ1" i="15"/>
  <c r="DR1" i="15"/>
  <c r="DS1" i="15"/>
  <c r="DT1" i="15"/>
  <c r="DU1" i="15"/>
  <c r="DV1" i="15"/>
  <c r="DW1" i="15"/>
  <c r="DX1" i="15"/>
  <c r="DY1" i="15"/>
  <c r="DZ1" i="15"/>
  <c r="EA1" i="15"/>
  <c r="EB1" i="15"/>
  <c r="EC1" i="15"/>
  <c r="ED1" i="15"/>
  <c r="EE1" i="15"/>
  <c r="EF1" i="15"/>
  <c r="EG1" i="15"/>
  <c r="EH1" i="15"/>
  <c r="EI1" i="15"/>
  <c r="EJ1" i="15"/>
  <c r="EK1" i="15"/>
  <c r="EL1" i="15"/>
  <c r="EM1" i="15"/>
  <c r="EN1" i="15"/>
  <c r="EO1" i="15"/>
  <c r="EP1" i="15"/>
  <c r="EQ1" i="15"/>
  <c r="ER1" i="15"/>
  <c r="ES1" i="15"/>
  <c r="ET1" i="15"/>
  <c r="EU1" i="15"/>
  <c r="EV1" i="15"/>
  <c r="EW1" i="15"/>
  <c r="EX1" i="15"/>
  <c r="EY1" i="15"/>
  <c r="EZ1" i="15"/>
  <c r="B2" i="15"/>
  <c r="GB2" i="15" s="1"/>
  <c r="C2" i="15"/>
  <c r="D2" i="15"/>
  <c r="E2" i="15"/>
  <c r="F2" i="15"/>
  <c r="G2" i="15"/>
  <c r="H2" i="15"/>
  <c r="I2" i="15"/>
  <c r="J2" i="15"/>
  <c r="FA2" i="15" s="1"/>
  <c r="K2" i="15"/>
  <c r="L2" i="15"/>
  <c r="FC2" i="15" s="1"/>
  <c r="M2" i="15"/>
  <c r="N2" i="15"/>
  <c r="FE2" i="15" s="1"/>
  <c r="FF2" i="15" s="1"/>
  <c r="O2" i="15"/>
  <c r="P2" i="15"/>
  <c r="FG2" i="15" s="1"/>
  <c r="Q2" i="15"/>
  <c r="R2" i="15"/>
  <c r="FI2" i="15" s="1"/>
  <c r="S2" i="15"/>
  <c r="T2" i="15"/>
  <c r="FK2" i="15" s="1"/>
  <c r="FL2" i="15" s="1"/>
  <c r="U2" i="15"/>
  <c r="V2" i="15"/>
  <c r="FM2" i="15" s="1"/>
  <c r="W2" i="15"/>
  <c r="X2" i="15"/>
  <c r="FO2" i="15" s="1"/>
  <c r="FP2" i="15" s="1"/>
  <c r="Y2" i="15"/>
  <c r="Z2" i="15"/>
  <c r="FQ2" i="15" s="1"/>
  <c r="AA2" i="15"/>
  <c r="AB2" i="15"/>
  <c r="AC2" i="15"/>
  <c r="AD2" i="15"/>
  <c r="AE2" i="15"/>
  <c r="AF2" i="15"/>
  <c r="AG2" i="15"/>
  <c r="AH2" i="15"/>
  <c r="AI2" i="15"/>
  <c r="AJ2" i="15"/>
  <c r="AK2" i="15"/>
  <c r="AL2" i="15"/>
  <c r="AM2" i="15"/>
  <c r="AN2" i="15"/>
  <c r="AO2" i="15"/>
  <c r="AP2" i="15"/>
  <c r="AQ2" i="15"/>
  <c r="AR2" i="15"/>
  <c r="AS2" i="15"/>
  <c r="AT2" i="15"/>
  <c r="AU2" i="15"/>
  <c r="AV2" i="15"/>
  <c r="AW2" i="15"/>
  <c r="AX2" i="15"/>
  <c r="AY2" i="15"/>
  <c r="AZ2" i="15"/>
  <c r="BA2" i="15"/>
  <c r="BB2" i="15"/>
  <c r="BC2" i="15"/>
  <c r="BD2" i="15"/>
  <c r="BE2" i="15"/>
  <c r="BF2" i="15"/>
  <c r="BG2" i="15"/>
  <c r="BH2" i="15"/>
  <c r="BI2" i="15"/>
  <c r="BJ2" i="15"/>
  <c r="BK2" i="15"/>
  <c r="BL2" i="15"/>
  <c r="BM2" i="15"/>
  <c r="BN2" i="15"/>
  <c r="BO2" i="15"/>
  <c r="BP2" i="15"/>
  <c r="BQ2" i="15"/>
  <c r="BR2" i="15"/>
  <c r="BS2" i="15"/>
  <c r="BT2" i="15"/>
  <c r="BU2" i="15"/>
  <c r="BV2" i="15"/>
  <c r="BW2" i="15"/>
  <c r="BX2" i="15"/>
  <c r="BY2" i="15"/>
  <c r="BZ2" i="15"/>
  <c r="CA2" i="15"/>
  <c r="CB2" i="15"/>
  <c r="CC2" i="15"/>
  <c r="CD2" i="15"/>
  <c r="CE2" i="15"/>
  <c r="CF2" i="15"/>
  <c r="CG2" i="15"/>
  <c r="CH2" i="15"/>
  <c r="CI2" i="15"/>
  <c r="CJ2" i="15"/>
  <c r="CK2" i="15"/>
  <c r="CL2" i="15"/>
  <c r="CM2" i="15"/>
  <c r="CN2" i="15"/>
  <c r="CO2" i="15"/>
  <c r="CP2" i="15"/>
  <c r="CQ2" i="15"/>
  <c r="CR2" i="15"/>
  <c r="CS2" i="15"/>
  <c r="CT2" i="15"/>
  <c r="CU2" i="15"/>
  <c r="CV2" i="15"/>
  <c r="CW2" i="15"/>
  <c r="CX2" i="15"/>
  <c r="CY2" i="15"/>
  <c r="CZ2" i="15"/>
  <c r="DA2" i="15"/>
  <c r="DB2" i="15"/>
  <c r="DC2" i="15"/>
  <c r="DD2" i="15"/>
  <c r="DE2" i="15"/>
  <c r="DF2" i="15"/>
  <c r="DG2" i="15"/>
  <c r="DH2" i="15"/>
  <c r="DI2" i="15"/>
  <c r="DJ2" i="15"/>
  <c r="DK2" i="15"/>
  <c r="DL2" i="15"/>
  <c r="DM2" i="15"/>
  <c r="DN2" i="15"/>
  <c r="DO2" i="15"/>
  <c r="DP2" i="15"/>
  <c r="DQ2" i="15"/>
  <c r="DR2" i="15"/>
  <c r="DS2" i="15"/>
  <c r="DT2" i="15"/>
  <c r="DU2" i="15"/>
  <c r="DV2" i="15"/>
  <c r="DW2" i="15"/>
  <c r="DX2" i="15"/>
  <c r="DY2" i="15"/>
  <c r="DZ2" i="15"/>
  <c r="EA2" i="15"/>
  <c r="EB2" i="15"/>
  <c r="EC2" i="15"/>
  <c r="ED2" i="15"/>
  <c r="EE2" i="15"/>
  <c r="EF2" i="15"/>
  <c r="EG2" i="15"/>
  <c r="EH2" i="15"/>
  <c r="EI2" i="15"/>
  <c r="EJ2" i="15"/>
  <c r="EK2" i="15"/>
  <c r="EL2" i="15"/>
  <c r="EM2" i="15"/>
  <c r="EN2" i="15"/>
  <c r="EO2" i="15"/>
  <c r="EP2" i="15"/>
  <c r="EQ2" i="15"/>
  <c r="ER2" i="15"/>
  <c r="ES2" i="15"/>
  <c r="ET2" i="15"/>
  <c r="EU2" i="15"/>
  <c r="EV2" i="15"/>
  <c r="EW2" i="15"/>
  <c r="EX2" i="15"/>
  <c r="EY2" i="15"/>
  <c r="EZ2" i="15"/>
  <c r="B3" i="15"/>
  <c r="GB3" i="15" s="1"/>
  <c r="C3" i="15"/>
  <c r="D3" i="15"/>
  <c r="E3" i="15"/>
  <c r="F3" i="15"/>
  <c r="G3" i="15"/>
  <c r="H3" i="15"/>
  <c r="I3" i="15"/>
  <c r="J3" i="15"/>
  <c r="FA3" i="15" s="1"/>
  <c r="K3" i="15"/>
  <c r="L3" i="15"/>
  <c r="FC3" i="15" s="1"/>
  <c r="M3" i="15"/>
  <c r="N3" i="15"/>
  <c r="FE3" i="15" s="1"/>
  <c r="FF3" i="15" s="1"/>
  <c r="O3" i="15"/>
  <c r="P3" i="15"/>
  <c r="FG3" i="15" s="1"/>
  <c r="FH3" i="15" s="1"/>
  <c r="Q3" i="15"/>
  <c r="R3" i="15"/>
  <c r="FI3" i="15" s="1"/>
  <c r="S3" i="15"/>
  <c r="T3" i="15"/>
  <c r="FK3" i="15" s="1"/>
  <c r="U3" i="15"/>
  <c r="V3" i="15"/>
  <c r="FM3" i="15" s="1"/>
  <c r="W3" i="15"/>
  <c r="X3" i="15"/>
  <c r="FO3" i="15" s="1"/>
  <c r="FP3" i="15" s="1"/>
  <c r="Y3" i="15"/>
  <c r="Z3" i="15"/>
  <c r="FQ3" i="15" s="1"/>
  <c r="AA3" i="15"/>
  <c r="AB3" i="15"/>
  <c r="AC3" i="15"/>
  <c r="AD3" i="15"/>
  <c r="AE3" i="15"/>
  <c r="AF3" i="15"/>
  <c r="AG3" i="15"/>
  <c r="AH3" i="15"/>
  <c r="AI3" i="15"/>
  <c r="AJ3" i="15"/>
  <c r="AK3" i="15"/>
  <c r="AL3" i="15"/>
  <c r="AM3" i="15"/>
  <c r="AN3" i="15"/>
  <c r="AO3" i="15"/>
  <c r="AP3" i="15"/>
  <c r="AQ3" i="15"/>
  <c r="AR3" i="15"/>
  <c r="AS3" i="15"/>
  <c r="AT3" i="15"/>
  <c r="AU3" i="15"/>
  <c r="AV3" i="15"/>
  <c r="AW3" i="15"/>
  <c r="AX3" i="15"/>
  <c r="AY3" i="15"/>
  <c r="AZ3" i="15"/>
  <c r="BA3" i="15"/>
  <c r="BB3" i="15"/>
  <c r="BC3" i="15"/>
  <c r="BD3" i="15"/>
  <c r="BE3" i="15"/>
  <c r="BF3" i="15"/>
  <c r="BG3" i="15"/>
  <c r="BH3" i="15"/>
  <c r="BI3" i="15"/>
  <c r="BJ3" i="15"/>
  <c r="BK3" i="15"/>
  <c r="BL3" i="15"/>
  <c r="BM3" i="15"/>
  <c r="BN3" i="15"/>
  <c r="BO3" i="15"/>
  <c r="BP3" i="15"/>
  <c r="BQ3" i="15"/>
  <c r="BR3" i="15"/>
  <c r="BS3" i="15"/>
  <c r="BT3" i="15"/>
  <c r="BU3" i="15"/>
  <c r="BV3" i="15"/>
  <c r="BW3" i="15"/>
  <c r="BX3" i="15"/>
  <c r="BY3" i="15"/>
  <c r="BZ3" i="15"/>
  <c r="CA3" i="15"/>
  <c r="CB3" i="15"/>
  <c r="CC3" i="15"/>
  <c r="CD3" i="15"/>
  <c r="CE3" i="15"/>
  <c r="CF3" i="15"/>
  <c r="CG3" i="15"/>
  <c r="CH3" i="15"/>
  <c r="CI3" i="15"/>
  <c r="CJ3" i="15"/>
  <c r="CK3" i="15"/>
  <c r="CL3" i="15"/>
  <c r="CM3" i="15"/>
  <c r="CN3" i="15"/>
  <c r="CO3" i="15"/>
  <c r="CP3" i="15"/>
  <c r="CQ3" i="15"/>
  <c r="CR3" i="15"/>
  <c r="CS3" i="15"/>
  <c r="CT3" i="15"/>
  <c r="CU3" i="15"/>
  <c r="CV3" i="15"/>
  <c r="CW3" i="15"/>
  <c r="CX3" i="15"/>
  <c r="CY3" i="15"/>
  <c r="CZ3" i="15"/>
  <c r="DA3" i="15"/>
  <c r="DB3" i="15"/>
  <c r="DC3" i="15"/>
  <c r="DD3" i="15"/>
  <c r="DE3" i="15"/>
  <c r="DF3" i="15"/>
  <c r="DG3" i="15"/>
  <c r="DH3" i="15"/>
  <c r="DI3" i="15"/>
  <c r="DJ3" i="15"/>
  <c r="DK3" i="15"/>
  <c r="DL3" i="15"/>
  <c r="DM3" i="15"/>
  <c r="DN3" i="15"/>
  <c r="DO3" i="15"/>
  <c r="DP3" i="15"/>
  <c r="DQ3" i="15"/>
  <c r="DR3" i="15"/>
  <c r="DS3" i="15"/>
  <c r="DT3" i="15"/>
  <c r="DU3" i="15"/>
  <c r="DV3" i="15"/>
  <c r="DW3" i="15"/>
  <c r="DX3" i="15"/>
  <c r="DY3" i="15"/>
  <c r="DZ3" i="15"/>
  <c r="EA3" i="15"/>
  <c r="EB3" i="15"/>
  <c r="EC3" i="15"/>
  <c r="ED3" i="15"/>
  <c r="EE3" i="15"/>
  <c r="EF3" i="15"/>
  <c r="EG3" i="15"/>
  <c r="EH3" i="15"/>
  <c r="EI3" i="15"/>
  <c r="EJ3" i="15"/>
  <c r="EK3" i="15"/>
  <c r="EL3" i="15"/>
  <c r="EM3" i="15"/>
  <c r="EN3" i="15"/>
  <c r="EO3" i="15"/>
  <c r="EP3" i="15"/>
  <c r="EQ3" i="15"/>
  <c r="ER3" i="15"/>
  <c r="ES3" i="15"/>
  <c r="ET3" i="15"/>
  <c r="EU3" i="15"/>
  <c r="EV3" i="15"/>
  <c r="EW3" i="15"/>
  <c r="EX3" i="15"/>
  <c r="EY3" i="15"/>
  <c r="EZ3" i="15"/>
  <c r="B4" i="15"/>
  <c r="GB4" i="15" s="1"/>
  <c r="C4" i="15"/>
  <c r="D4" i="15"/>
  <c r="E4" i="15"/>
  <c r="F4" i="15"/>
  <c r="G4" i="15"/>
  <c r="H4" i="15"/>
  <c r="I4" i="15"/>
  <c r="J4" i="15"/>
  <c r="FA4" i="15" s="1"/>
  <c r="K4" i="15"/>
  <c r="L4" i="15"/>
  <c r="FC4" i="15" s="1"/>
  <c r="M4" i="15"/>
  <c r="N4" i="15"/>
  <c r="FE4" i="15" s="1"/>
  <c r="FF4" i="15" s="1"/>
  <c r="O4" i="15"/>
  <c r="P4" i="15"/>
  <c r="FG4" i="15" s="1"/>
  <c r="FH4" i="15" s="1"/>
  <c r="Q4" i="15"/>
  <c r="R4" i="15"/>
  <c r="FI4" i="15" s="1"/>
  <c r="S4" i="15"/>
  <c r="T4" i="15"/>
  <c r="FK4" i="15" s="1"/>
  <c r="U4" i="15"/>
  <c r="V4" i="15"/>
  <c r="FM4" i="15" s="1"/>
  <c r="FN4" i="15" s="1"/>
  <c r="W4" i="15"/>
  <c r="X4" i="15"/>
  <c r="FO4" i="15" s="1"/>
  <c r="FP4" i="15" s="1"/>
  <c r="Y4" i="15"/>
  <c r="Z4" i="15"/>
  <c r="FQ4" i="15" s="1"/>
  <c r="AA4" i="15"/>
  <c r="AB4" i="15"/>
  <c r="AC4" i="15"/>
  <c r="AD4" i="15"/>
  <c r="AE4" i="15"/>
  <c r="AF4" i="15"/>
  <c r="AG4" i="15"/>
  <c r="AH4" i="15"/>
  <c r="AI4" i="15"/>
  <c r="AJ4" i="15"/>
  <c r="AK4" i="15"/>
  <c r="AL4" i="15"/>
  <c r="AM4" i="15"/>
  <c r="AN4" i="15"/>
  <c r="AO4" i="15"/>
  <c r="AP4" i="15"/>
  <c r="AQ4" i="15"/>
  <c r="AR4" i="15"/>
  <c r="AS4" i="15"/>
  <c r="AT4" i="15"/>
  <c r="AU4" i="15"/>
  <c r="AV4" i="15"/>
  <c r="AW4" i="15"/>
  <c r="AX4" i="15"/>
  <c r="AY4" i="15"/>
  <c r="AZ4" i="15"/>
  <c r="BA4" i="15"/>
  <c r="BB4" i="15"/>
  <c r="BC4" i="15"/>
  <c r="BD4" i="15"/>
  <c r="BE4" i="15"/>
  <c r="BF4" i="15"/>
  <c r="BG4" i="15"/>
  <c r="BH4" i="15"/>
  <c r="BI4" i="15"/>
  <c r="BJ4" i="15"/>
  <c r="BK4" i="15"/>
  <c r="BL4" i="15"/>
  <c r="BM4" i="15"/>
  <c r="BN4" i="15"/>
  <c r="BO4" i="15"/>
  <c r="BP4" i="15"/>
  <c r="BQ4" i="15"/>
  <c r="BR4" i="15"/>
  <c r="BS4" i="15"/>
  <c r="BT4" i="15"/>
  <c r="BU4" i="15"/>
  <c r="BV4" i="15"/>
  <c r="BW4" i="15"/>
  <c r="BX4" i="15"/>
  <c r="BY4" i="15"/>
  <c r="BZ4" i="15"/>
  <c r="CA4" i="15"/>
  <c r="CB4" i="15"/>
  <c r="CC4" i="15"/>
  <c r="CD4" i="15"/>
  <c r="CE4" i="15"/>
  <c r="CF4" i="15"/>
  <c r="CG4" i="15"/>
  <c r="CH4" i="15"/>
  <c r="CI4" i="15"/>
  <c r="CJ4" i="15"/>
  <c r="CK4" i="15"/>
  <c r="CL4" i="15"/>
  <c r="CM4" i="15"/>
  <c r="CN4" i="15"/>
  <c r="CO4" i="15"/>
  <c r="CP4" i="15"/>
  <c r="CQ4" i="15"/>
  <c r="CR4" i="15"/>
  <c r="CS4" i="15"/>
  <c r="CT4" i="15"/>
  <c r="CU4" i="15"/>
  <c r="CV4" i="15"/>
  <c r="CW4" i="15"/>
  <c r="CX4" i="15"/>
  <c r="CY4" i="15"/>
  <c r="CZ4" i="15"/>
  <c r="DA4" i="15"/>
  <c r="DB4" i="15"/>
  <c r="DC4" i="15"/>
  <c r="DD4" i="15"/>
  <c r="DE4" i="15"/>
  <c r="DF4" i="15"/>
  <c r="DG4" i="15"/>
  <c r="DH4" i="15"/>
  <c r="DI4" i="15"/>
  <c r="DJ4" i="15"/>
  <c r="DK4" i="15"/>
  <c r="DL4" i="15"/>
  <c r="DM4" i="15"/>
  <c r="DN4" i="15"/>
  <c r="DO4" i="15"/>
  <c r="DP4" i="15"/>
  <c r="DQ4" i="15"/>
  <c r="DR4" i="15"/>
  <c r="DS4" i="15"/>
  <c r="DT4" i="15"/>
  <c r="DU4" i="15"/>
  <c r="DV4" i="15"/>
  <c r="DW4" i="15"/>
  <c r="DX4" i="15"/>
  <c r="DY4" i="15"/>
  <c r="DZ4" i="15"/>
  <c r="EA4" i="15"/>
  <c r="EB4" i="15"/>
  <c r="EC4" i="15"/>
  <c r="ED4" i="15"/>
  <c r="EE4" i="15"/>
  <c r="EF4" i="15"/>
  <c r="EG4" i="15"/>
  <c r="EH4" i="15"/>
  <c r="EI4" i="15"/>
  <c r="EJ4" i="15"/>
  <c r="EK4" i="15"/>
  <c r="EL4" i="15"/>
  <c r="EM4" i="15"/>
  <c r="EN4" i="15"/>
  <c r="EO4" i="15"/>
  <c r="EP4" i="15"/>
  <c r="EQ4" i="15"/>
  <c r="ER4" i="15"/>
  <c r="ES4" i="15"/>
  <c r="ET4" i="15"/>
  <c r="EU4" i="15"/>
  <c r="EV4" i="15"/>
  <c r="EW4" i="15"/>
  <c r="EX4" i="15"/>
  <c r="EY4" i="15"/>
  <c r="EZ4" i="15"/>
  <c r="B5" i="15"/>
  <c r="GB5" i="15" s="1"/>
  <c r="C5" i="15"/>
  <c r="D5" i="15"/>
  <c r="E5" i="15"/>
  <c r="F5" i="15"/>
  <c r="G5" i="15"/>
  <c r="H5" i="15"/>
  <c r="I5" i="15"/>
  <c r="J5" i="15"/>
  <c r="FA5" i="15" s="1"/>
  <c r="K5" i="15"/>
  <c r="L5" i="15"/>
  <c r="FC5" i="15" s="1"/>
  <c r="M5" i="15"/>
  <c r="N5" i="15"/>
  <c r="FE5" i="15" s="1"/>
  <c r="FF5" i="15" s="1"/>
  <c r="O5" i="15"/>
  <c r="P5" i="15"/>
  <c r="FG5" i="15" s="1"/>
  <c r="FH5" i="15" s="1"/>
  <c r="Q5" i="15"/>
  <c r="R5" i="15"/>
  <c r="FI5" i="15" s="1"/>
  <c r="FJ5" i="15" s="1"/>
  <c r="S5" i="15"/>
  <c r="T5" i="15"/>
  <c r="FK5" i="15" s="1"/>
  <c r="FL5" i="15" s="1"/>
  <c r="U5" i="15"/>
  <c r="V5" i="15"/>
  <c r="FM5" i="15" s="1"/>
  <c r="FN5" i="15" s="1"/>
  <c r="W5" i="15"/>
  <c r="X5" i="15"/>
  <c r="FO5" i="15" s="1"/>
  <c r="FP5" i="15" s="1"/>
  <c r="Y5" i="15"/>
  <c r="Z5" i="15"/>
  <c r="FQ5" i="15" s="1"/>
  <c r="AA5" i="15"/>
  <c r="AB5" i="15"/>
  <c r="AC5" i="15"/>
  <c r="AD5" i="15"/>
  <c r="AE5" i="15"/>
  <c r="AF5" i="15"/>
  <c r="AG5" i="15"/>
  <c r="AH5" i="15"/>
  <c r="AI5" i="15"/>
  <c r="AJ5" i="15"/>
  <c r="AK5" i="15"/>
  <c r="AL5" i="15"/>
  <c r="AM5" i="15"/>
  <c r="AN5" i="15"/>
  <c r="AO5" i="15"/>
  <c r="AP5" i="15"/>
  <c r="AQ5" i="15"/>
  <c r="AR5" i="15"/>
  <c r="AS5" i="15"/>
  <c r="AT5" i="15"/>
  <c r="AU5" i="15"/>
  <c r="AV5" i="15"/>
  <c r="AW5" i="15"/>
  <c r="AX5" i="15"/>
  <c r="AY5" i="15"/>
  <c r="AZ5" i="15"/>
  <c r="BA5" i="15"/>
  <c r="BB5" i="15"/>
  <c r="BC5" i="15"/>
  <c r="BD5" i="15"/>
  <c r="BE5" i="15"/>
  <c r="BF5" i="15"/>
  <c r="BG5" i="15"/>
  <c r="BH5" i="15"/>
  <c r="BI5" i="15"/>
  <c r="BJ5" i="15"/>
  <c r="BK5" i="15"/>
  <c r="BL5" i="15"/>
  <c r="BM5" i="15"/>
  <c r="BN5" i="15"/>
  <c r="BO5" i="15"/>
  <c r="BP5" i="15"/>
  <c r="BQ5" i="15"/>
  <c r="BR5" i="15"/>
  <c r="BS5" i="15"/>
  <c r="BT5" i="15"/>
  <c r="BU5" i="15"/>
  <c r="BV5" i="15"/>
  <c r="BW5" i="15"/>
  <c r="BX5" i="15"/>
  <c r="BY5" i="15"/>
  <c r="BZ5" i="15"/>
  <c r="CA5" i="15"/>
  <c r="CB5" i="15"/>
  <c r="CC5" i="15"/>
  <c r="CD5" i="15"/>
  <c r="CE5" i="15"/>
  <c r="CF5" i="15"/>
  <c r="CG5" i="15"/>
  <c r="CH5" i="15"/>
  <c r="CI5" i="15"/>
  <c r="CJ5" i="15"/>
  <c r="CK5" i="15"/>
  <c r="CL5" i="15"/>
  <c r="CM5" i="15"/>
  <c r="CN5" i="15"/>
  <c r="CO5" i="15"/>
  <c r="CP5" i="15"/>
  <c r="CQ5" i="15"/>
  <c r="CR5" i="15"/>
  <c r="CS5" i="15"/>
  <c r="CT5" i="15"/>
  <c r="CU5" i="15"/>
  <c r="CV5" i="15"/>
  <c r="CW5" i="15"/>
  <c r="CX5" i="15"/>
  <c r="CY5" i="15"/>
  <c r="CZ5" i="15"/>
  <c r="DA5" i="15"/>
  <c r="DB5" i="15"/>
  <c r="DC5" i="15"/>
  <c r="DD5" i="15"/>
  <c r="DE5" i="15"/>
  <c r="DF5" i="15"/>
  <c r="DG5" i="15"/>
  <c r="DH5" i="15"/>
  <c r="DI5" i="15"/>
  <c r="DJ5" i="15"/>
  <c r="DK5" i="15"/>
  <c r="DL5" i="15"/>
  <c r="DM5" i="15"/>
  <c r="DN5" i="15"/>
  <c r="DO5" i="15"/>
  <c r="DP5" i="15"/>
  <c r="DQ5" i="15"/>
  <c r="DR5" i="15"/>
  <c r="DS5" i="15"/>
  <c r="DT5" i="15"/>
  <c r="DU5" i="15"/>
  <c r="DV5" i="15"/>
  <c r="DW5" i="15"/>
  <c r="DX5" i="15"/>
  <c r="DY5" i="15"/>
  <c r="DZ5" i="15"/>
  <c r="EA5" i="15"/>
  <c r="EB5" i="15"/>
  <c r="EC5" i="15"/>
  <c r="ED5" i="15"/>
  <c r="EE5" i="15"/>
  <c r="EF5" i="15"/>
  <c r="EG5" i="15"/>
  <c r="EH5" i="15"/>
  <c r="EI5" i="15"/>
  <c r="EJ5" i="15"/>
  <c r="EK5" i="15"/>
  <c r="EL5" i="15"/>
  <c r="EM5" i="15"/>
  <c r="EN5" i="15"/>
  <c r="EO5" i="15"/>
  <c r="EP5" i="15"/>
  <c r="EQ5" i="15"/>
  <c r="ER5" i="15"/>
  <c r="ES5" i="15"/>
  <c r="ET5" i="15"/>
  <c r="EU5" i="15"/>
  <c r="EV5" i="15"/>
  <c r="EW5" i="15"/>
  <c r="EX5" i="15"/>
  <c r="EY5" i="15"/>
  <c r="EZ5" i="15"/>
  <c r="B6" i="15"/>
  <c r="GB6" i="15" s="1"/>
  <c r="C6" i="15"/>
  <c r="D6" i="15"/>
  <c r="E6" i="15"/>
  <c r="F6" i="15"/>
  <c r="G6" i="15"/>
  <c r="H6" i="15"/>
  <c r="I6" i="15"/>
  <c r="J6" i="15"/>
  <c r="FA6" i="15" s="1"/>
  <c r="K6" i="15"/>
  <c r="L6" i="15"/>
  <c r="FC6" i="15" s="1"/>
  <c r="M6" i="15"/>
  <c r="N6" i="15"/>
  <c r="FE6" i="15" s="1"/>
  <c r="FF6" i="15" s="1"/>
  <c r="O6" i="15"/>
  <c r="P6" i="15"/>
  <c r="FG6" i="15" s="1"/>
  <c r="FH6" i="15" s="1"/>
  <c r="Q6" i="15"/>
  <c r="R6" i="15"/>
  <c r="FI6" i="15" s="1"/>
  <c r="FJ6" i="15" s="1"/>
  <c r="S6" i="15"/>
  <c r="T6" i="15"/>
  <c r="FK6" i="15" s="1"/>
  <c r="FL6" i="15" s="1"/>
  <c r="U6" i="15"/>
  <c r="V6" i="15"/>
  <c r="FM6" i="15" s="1"/>
  <c r="FN6" i="15" s="1"/>
  <c r="W6" i="15"/>
  <c r="X6" i="15"/>
  <c r="FO6" i="15" s="1"/>
  <c r="FP6" i="15" s="1"/>
  <c r="Y6" i="15"/>
  <c r="Z6" i="15"/>
  <c r="FQ6" i="15" s="1"/>
  <c r="AA6" i="15"/>
  <c r="AB6" i="15"/>
  <c r="AC6" i="15"/>
  <c r="AD6" i="15"/>
  <c r="AE6" i="15"/>
  <c r="AF6" i="15"/>
  <c r="AG6" i="15"/>
  <c r="AH6" i="15"/>
  <c r="AI6" i="15"/>
  <c r="AJ6" i="15"/>
  <c r="AK6" i="15"/>
  <c r="AL6" i="15"/>
  <c r="AM6" i="15"/>
  <c r="AN6" i="15"/>
  <c r="AO6" i="15"/>
  <c r="AP6" i="15"/>
  <c r="AQ6" i="15"/>
  <c r="AR6" i="15"/>
  <c r="AS6" i="15"/>
  <c r="AT6" i="15"/>
  <c r="AU6" i="15"/>
  <c r="AV6" i="15"/>
  <c r="AW6" i="15"/>
  <c r="AX6" i="15"/>
  <c r="AY6" i="15"/>
  <c r="AZ6" i="15"/>
  <c r="BA6" i="15"/>
  <c r="BB6" i="15"/>
  <c r="BC6" i="15"/>
  <c r="BD6" i="15"/>
  <c r="BE6" i="15"/>
  <c r="BF6" i="15"/>
  <c r="BG6" i="15"/>
  <c r="BH6" i="15"/>
  <c r="BI6" i="15"/>
  <c r="BJ6" i="15"/>
  <c r="BK6" i="15"/>
  <c r="BL6" i="15"/>
  <c r="BM6" i="15"/>
  <c r="BN6" i="15"/>
  <c r="BO6" i="15"/>
  <c r="BP6" i="15"/>
  <c r="BQ6" i="15"/>
  <c r="BR6" i="15"/>
  <c r="BS6" i="15"/>
  <c r="BT6" i="15"/>
  <c r="BU6" i="15"/>
  <c r="BV6" i="15"/>
  <c r="BW6" i="15"/>
  <c r="BX6" i="15"/>
  <c r="BY6" i="15"/>
  <c r="BZ6" i="15"/>
  <c r="CA6" i="15"/>
  <c r="CB6" i="15"/>
  <c r="CC6" i="15"/>
  <c r="CD6" i="15"/>
  <c r="CE6" i="15"/>
  <c r="CF6" i="15"/>
  <c r="CG6" i="15"/>
  <c r="CH6" i="15"/>
  <c r="CI6" i="15"/>
  <c r="CJ6" i="15"/>
  <c r="CK6" i="15"/>
  <c r="CL6" i="15"/>
  <c r="CM6" i="15"/>
  <c r="CN6" i="15"/>
  <c r="CO6" i="15"/>
  <c r="CP6" i="15"/>
  <c r="CQ6" i="15"/>
  <c r="CR6" i="15"/>
  <c r="CS6" i="15"/>
  <c r="CT6" i="15"/>
  <c r="CU6" i="15"/>
  <c r="CV6" i="15"/>
  <c r="CW6" i="15"/>
  <c r="CX6" i="15"/>
  <c r="CY6" i="15"/>
  <c r="CZ6" i="15"/>
  <c r="DA6" i="15"/>
  <c r="DB6" i="15"/>
  <c r="DC6" i="15"/>
  <c r="DD6" i="15"/>
  <c r="DE6" i="15"/>
  <c r="DF6" i="15"/>
  <c r="DG6" i="15"/>
  <c r="DH6" i="15"/>
  <c r="DI6" i="15"/>
  <c r="DJ6" i="15"/>
  <c r="DK6" i="15"/>
  <c r="DL6" i="15"/>
  <c r="DM6" i="15"/>
  <c r="DN6" i="15"/>
  <c r="DO6" i="15"/>
  <c r="DP6" i="15"/>
  <c r="DQ6" i="15"/>
  <c r="DR6" i="15"/>
  <c r="DS6" i="15"/>
  <c r="DT6" i="15"/>
  <c r="DU6" i="15"/>
  <c r="DV6" i="15"/>
  <c r="DW6" i="15"/>
  <c r="DX6" i="15"/>
  <c r="DY6" i="15"/>
  <c r="DZ6" i="15"/>
  <c r="EA6" i="15"/>
  <c r="EB6" i="15"/>
  <c r="EC6" i="15"/>
  <c r="ED6" i="15"/>
  <c r="EE6" i="15"/>
  <c r="EF6" i="15"/>
  <c r="EG6" i="15"/>
  <c r="EH6" i="15"/>
  <c r="EI6" i="15"/>
  <c r="EJ6" i="15"/>
  <c r="EK6" i="15"/>
  <c r="EL6" i="15"/>
  <c r="EM6" i="15"/>
  <c r="EN6" i="15"/>
  <c r="EO6" i="15"/>
  <c r="EP6" i="15"/>
  <c r="EQ6" i="15"/>
  <c r="ER6" i="15"/>
  <c r="ES6" i="15"/>
  <c r="ET6" i="15"/>
  <c r="EU6" i="15"/>
  <c r="EV6" i="15"/>
  <c r="EW6" i="15"/>
  <c r="EX6" i="15"/>
  <c r="EY6" i="15"/>
  <c r="EZ6" i="15"/>
  <c r="B7" i="15"/>
  <c r="GB7" i="15" s="1"/>
  <c r="C7" i="15"/>
  <c r="D7" i="15"/>
  <c r="E7" i="15"/>
  <c r="F7" i="15"/>
  <c r="G7" i="15"/>
  <c r="H7" i="15"/>
  <c r="I7" i="15"/>
  <c r="J7" i="15"/>
  <c r="FA7" i="15" s="1"/>
  <c r="K7" i="15"/>
  <c r="L7" i="15"/>
  <c r="FC7" i="15" s="1"/>
  <c r="M7" i="15"/>
  <c r="N7" i="15"/>
  <c r="FE7" i="15" s="1"/>
  <c r="FF7" i="15" s="1"/>
  <c r="O7" i="15"/>
  <c r="P7" i="15"/>
  <c r="FG7" i="15" s="1"/>
  <c r="FH7" i="15" s="1"/>
  <c r="Q7" i="15"/>
  <c r="R7" i="15"/>
  <c r="FI7" i="15" s="1"/>
  <c r="FJ7" i="15" s="1"/>
  <c r="S7" i="15"/>
  <c r="T7" i="15"/>
  <c r="FK7" i="15" s="1"/>
  <c r="FL7" i="15" s="1"/>
  <c r="U7" i="15"/>
  <c r="V7" i="15"/>
  <c r="FM7" i="15" s="1"/>
  <c r="FN7" i="15" s="1"/>
  <c r="W7" i="15"/>
  <c r="X7" i="15"/>
  <c r="FO7" i="15" s="1"/>
  <c r="FP7" i="15" s="1"/>
  <c r="Y7" i="15"/>
  <c r="Z7" i="15"/>
  <c r="FQ7" i="15" s="1"/>
  <c r="AA7" i="15"/>
  <c r="AB7" i="15"/>
  <c r="AC7" i="15"/>
  <c r="AD7" i="15"/>
  <c r="AE7" i="15"/>
  <c r="AF7" i="15"/>
  <c r="AG7" i="15"/>
  <c r="AH7" i="15"/>
  <c r="AI7" i="15"/>
  <c r="AJ7" i="15"/>
  <c r="AK7" i="15"/>
  <c r="AL7" i="15"/>
  <c r="AM7" i="15"/>
  <c r="AN7" i="15"/>
  <c r="AO7" i="15"/>
  <c r="AP7" i="15"/>
  <c r="AQ7" i="15"/>
  <c r="AR7" i="15"/>
  <c r="AS7" i="15"/>
  <c r="AT7" i="15"/>
  <c r="AU7" i="15"/>
  <c r="AV7" i="15"/>
  <c r="AW7" i="15"/>
  <c r="AX7" i="15"/>
  <c r="AY7" i="15"/>
  <c r="AZ7" i="15"/>
  <c r="BA7" i="15"/>
  <c r="BB7" i="15"/>
  <c r="BC7" i="15"/>
  <c r="BD7" i="15"/>
  <c r="BE7" i="15"/>
  <c r="BF7" i="15"/>
  <c r="BG7" i="15"/>
  <c r="BH7" i="15"/>
  <c r="BI7" i="15"/>
  <c r="BJ7" i="15"/>
  <c r="BK7" i="15"/>
  <c r="BL7" i="15"/>
  <c r="BM7" i="15"/>
  <c r="BN7" i="15"/>
  <c r="BO7" i="15"/>
  <c r="BP7" i="15"/>
  <c r="BQ7" i="15"/>
  <c r="BR7" i="15"/>
  <c r="BS7" i="15"/>
  <c r="BT7" i="15"/>
  <c r="BU7" i="15"/>
  <c r="BV7" i="15"/>
  <c r="BW7" i="15"/>
  <c r="BX7" i="15"/>
  <c r="BY7" i="15"/>
  <c r="BZ7" i="15"/>
  <c r="CA7" i="15"/>
  <c r="CB7" i="15"/>
  <c r="CC7" i="15"/>
  <c r="CD7" i="15"/>
  <c r="CE7" i="15"/>
  <c r="CF7" i="15"/>
  <c r="CG7" i="15"/>
  <c r="CH7" i="15"/>
  <c r="CI7" i="15"/>
  <c r="CJ7" i="15"/>
  <c r="CK7" i="15"/>
  <c r="CL7" i="15"/>
  <c r="CM7" i="15"/>
  <c r="CN7" i="15"/>
  <c r="CO7" i="15"/>
  <c r="CP7" i="15"/>
  <c r="CQ7" i="15"/>
  <c r="CR7" i="15"/>
  <c r="CS7" i="15"/>
  <c r="CT7" i="15"/>
  <c r="CU7" i="15"/>
  <c r="CV7" i="15"/>
  <c r="CW7" i="15"/>
  <c r="CX7" i="15"/>
  <c r="CY7" i="15"/>
  <c r="CZ7" i="15"/>
  <c r="DA7" i="15"/>
  <c r="DB7" i="15"/>
  <c r="DC7" i="15"/>
  <c r="DD7" i="15"/>
  <c r="DE7" i="15"/>
  <c r="DF7" i="15"/>
  <c r="DG7" i="15"/>
  <c r="DH7" i="15"/>
  <c r="DI7" i="15"/>
  <c r="DJ7" i="15"/>
  <c r="DK7" i="15"/>
  <c r="DL7" i="15"/>
  <c r="DM7" i="15"/>
  <c r="DN7" i="15"/>
  <c r="DO7" i="15"/>
  <c r="DP7" i="15"/>
  <c r="DQ7" i="15"/>
  <c r="DR7" i="15"/>
  <c r="DS7" i="15"/>
  <c r="DT7" i="15"/>
  <c r="DU7" i="15"/>
  <c r="DV7" i="15"/>
  <c r="DW7" i="15"/>
  <c r="DX7" i="15"/>
  <c r="DY7" i="15"/>
  <c r="DZ7" i="15"/>
  <c r="EA7" i="15"/>
  <c r="EB7" i="15"/>
  <c r="EC7" i="15"/>
  <c r="ED7" i="15"/>
  <c r="EE7" i="15"/>
  <c r="EF7" i="15"/>
  <c r="EG7" i="15"/>
  <c r="EH7" i="15"/>
  <c r="EI7" i="15"/>
  <c r="EJ7" i="15"/>
  <c r="EK7" i="15"/>
  <c r="EL7" i="15"/>
  <c r="EM7" i="15"/>
  <c r="EN7" i="15"/>
  <c r="EO7" i="15"/>
  <c r="EP7" i="15"/>
  <c r="EQ7" i="15"/>
  <c r="ER7" i="15"/>
  <c r="ES7" i="15"/>
  <c r="ET7" i="15"/>
  <c r="EU7" i="15"/>
  <c r="EV7" i="15"/>
  <c r="EW7" i="15"/>
  <c r="EX7" i="15"/>
  <c r="EY7" i="15"/>
  <c r="EZ7" i="15"/>
  <c r="B8" i="15"/>
  <c r="GB8" i="15" s="1"/>
  <c r="C8" i="15"/>
  <c r="D8" i="15"/>
  <c r="E8" i="15"/>
  <c r="F8" i="15"/>
  <c r="G8" i="15"/>
  <c r="H8" i="15"/>
  <c r="I8" i="15"/>
  <c r="J8" i="15"/>
  <c r="FA8" i="15" s="1"/>
  <c r="K8" i="15"/>
  <c r="L8" i="15"/>
  <c r="FC8" i="15" s="1"/>
  <c r="M8" i="15"/>
  <c r="N8" i="15"/>
  <c r="FE8" i="15" s="1"/>
  <c r="FF8" i="15" s="1"/>
  <c r="O8" i="15"/>
  <c r="P8" i="15"/>
  <c r="FG8" i="15" s="1"/>
  <c r="Q8" i="15"/>
  <c r="R8" i="15"/>
  <c r="FI8" i="15" s="1"/>
  <c r="FJ8" i="15" s="1"/>
  <c r="S8" i="15"/>
  <c r="T8" i="15"/>
  <c r="FK8" i="15" s="1"/>
  <c r="FL8" i="15" s="1"/>
  <c r="U8" i="15"/>
  <c r="V8" i="15"/>
  <c r="FM8" i="15" s="1"/>
  <c r="FN8" i="15" s="1"/>
  <c r="W8" i="15"/>
  <c r="X8" i="15"/>
  <c r="FO8" i="15" s="1"/>
  <c r="FP8" i="15" s="1"/>
  <c r="Y8" i="15"/>
  <c r="Z8" i="15"/>
  <c r="FQ8" i="15" s="1"/>
  <c r="AA8" i="15"/>
  <c r="AB8" i="15"/>
  <c r="AC8" i="15"/>
  <c r="AD8" i="15"/>
  <c r="AE8" i="15"/>
  <c r="AF8" i="15"/>
  <c r="AG8" i="15"/>
  <c r="AH8" i="15"/>
  <c r="AI8" i="15"/>
  <c r="AJ8" i="15"/>
  <c r="AK8" i="15"/>
  <c r="AL8" i="15"/>
  <c r="AM8" i="15"/>
  <c r="AN8" i="15"/>
  <c r="AO8" i="15"/>
  <c r="AP8" i="15"/>
  <c r="AQ8" i="15"/>
  <c r="AR8" i="15"/>
  <c r="AS8" i="15"/>
  <c r="AT8" i="15"/>
  <c r="AU8" i="15"/>
  <c r="AV8" i="15"/>
  <c r="AW8" i="15"/>
  <c r="AX8" i="15"/>
  <c r="AY8" i="15"/>
  <c r="AZ8" i="15"/>
  <c r="BA8" i="15"/>
  <c r="BB8" i="15"/>
  <c r="BC8" i="15"/>
  <c r="BD8" i="15"/>
  <c r="BE8" i="15"/>
  <c r="BF8" i="15"/>
  <c r="BG8" i="15"/>
  <c r="BH8" i="15"/>
  <c r="BI8" i="15"/>
  <c r="BJ8" i="15"/>
  <c r="BK8" i="15"/>
  <c r="BL8" i="15"/>
  <c r="BM8" i="15"/>
  <c r="BN8" i="15"/>
  <c r="BO8" i="15"/>
  <c r="BP8" i="15"/>
  <c r="BQ8" i="15"/>
  <c r="BR8" i="15"/>
  <c r="BS8" i="15"/>
  <c r="BT8" i="15"/>
  <c r="BU8" i="15"/>
  <c r="BV8" i="15"/>
  <c r="BW8" i="15"/>
  <c r="BX8" i="15"/>
  <c r="BY8" i="15"/>
  <c r="BZ8" i="15"/>
  <c r="CA8" i="15"/>
  <c r="CB8" i="15"/>
  <c r="CC8" i="15"/>
  <c r="CD8" i="15"/>
  <c r="CE8" i="15"/>
  <c r="CF8" i="15"/>
  <c r="CG8" i="15"/>
  <c r="CH8" i="15"/>
  <c r="CI8" i="15"/>
  <c r="CJ8" i="15"/>
  <c r="CK8" i="15"/>
  <c r="CL8" i="15"/>
  <c r="CM8" i="15"/>
  <c r="CN8" i="15"/>
  <c r="CO8" i="15"/>
  <c r="CP8" i="15"/>
  <c r="CQ8" i="15"/>
  <c r="CR8" i="15"/>
  <c r="CS8" i="15"/>
  <c r="CT8" i="15"/>
  <c r="CU8" i="15"/>
  <c r="CV8" i="15"/>
  <c r="CW8" i="15"/>
  <c r="CX8" i="15"/>
  <c r="CY8" i="15"/>
  <c r="CZ8" i="15"/>
  <c r="DA8" i="15"/>
  <c r="DB8" i="15"/>
  <c r="DC8" i="15"/>
  <c r="DD8" i="15"/>
  <c r="DE8" i="15"/>
  <c r="DF8" i="15"/>
  <c r="DG8" i="15"/>
  <c r="DH8" i="15"/>
  <c r="DI8" i="15"/>
  <c r="DJ8" i="15"/>
  <c r="DK8" i="15"/>
  <c r="DL8" i="15"/>
  <c r="DM8" i="15"/>
  <c r="DN8" i="15"/>
  <c r="DO8" i="15"/>
  <c r="DP8" i="15"/>
  <c r="DQ8" i="15"/>
  <c r="DR8" i="15"/>
  <c r="DS8" i="15"/>
  <c r="DT8" i="15"/>
  <c r="DU8" i="15"/>
  <c r="DV8" i="15"/>
  <c r="DW8" i="15"/>
  <c r="DX8" i="15"/>
  <c r="DY8" i="15"/>
  <c r="DZ8" i="15"/>
  <c r="EA8" i="15"/>
  <c r="EB8" i="15"/>
  <c r="EC8" i="15"/>
  <c r="ED8" i="15"/>
  <c r="EE8" i="15"/>
  <c r="EF8" i="15"/>
  <c r="EG8" i="15"/>
  <c r="EH8" i="15"/>
  <c r="EI8" i="15"/>
  <c r="EJ8" i="15"/>
  <c r="EK8" i="15"/>
  <c r="EL8" i="15"/>
  <c r="EM8" i="15"/>
  <c r="EN8" i="15"/>
  <c r="EO8" i="15"/>
  <c r="EP8" i="15"/>
  <c r="EQ8" i="15"/>
  <c r="ER8" i="15"/>
  <c r="ES8" i="15"/>
  <c r="ET8" i="15"/>
  <c r="EU8" i="15"/>
  <c r="EV8" i="15"/>
  <c r="EW8" i="15"/>
  <c r="EX8" i="15"/>
  <c r="EY8" i="15"/>
  <c r="EZ8" i="15"/>
  <c r="B9" i="15"/>
  <c r="GB9" i="15" s="1"/>
  <c r="C9" i="15"/>
  <c r="D9" i="15"/>
  <c r="E9" i="15"/>
  <c r="F9" i="15"/>
  <c r="G9" i="15"/>
  <c r="H9" i="15"/>
  <c r="I9" i="15"/>
  <c r="J9" i="15"/>
  <c r="FA9" i="15" s="1"/>
  <c r="K9" i="15"/>
  <c r="L9" i="15"/>
  <c r="FC9" i="15" s="1"/>
  <c r="M9" i="15"/>
  <c r="N9" i="15"/>
  <c r="FE9" i="15" s="1"/>
  <c r="FF9" i="15" s="1"/>
  <c r="O9" i="15"/>
  <c r="P9" i="15"/>
  <c r="FG9" i="15" s="1"/>
  <c r="Q9" i="15"/>
  <c r="R9" i="15"/>
  <c r="FI9" i="15" s="1"/>
  <c r="S9" i="15"/>
  <c r="T9" i="15"/>
  <c r="FK9" i="15" s="1"/>
  <c r="U9" i="15"/>
  <c r="V9" i="15"/>
  <c r="FM9" i="15" s="1"/>
  <c r="W9" i="15"/>
  <c r="X9" i="15"/>
  <c r="FO9" i="15" s="1"/>
  <c r="FP9" i="15" s="1"/>
  <c r="Y9" i="15"/>
  <c r="Z9" i="15"/>
  <c r="FQ9" i="15" s="1"/>
  <c r="AA9" i="15"/>
  <c r="AB9" i="15"/>
  <c r="AC9" i="15"/>
  <c r="AD9" i="15"/>
  <c r="AE9" i="15"/>
  <c r="AF9" i="15"/>
  <c r="AG9" i="15"/>
  <c r="AH9" i="15"/>
  <c r="AI9" i="15"/>
  <c r="AJ9" i="15"/>
  <c r="AK9" i="15"/>
  <c r="AL9" i="15"/>
  <c r="AM9" i="15"/>
  <c r="AN9" i="15"/>
  <c r="AO9" i="15"/>
  <c r="AP9" i="15"/>
  <c r="AQ9" i="15"/>
  <c r="AR9" i="15"/>
  <c r="AS9" i="15"/>
  <c r="AT9" i="15"/>
  <c r="AU9" i="15"/>
  <c r="AV9" i="15"/>
  <c r="AW9" i="15"/>
  <c r="AX9" i="15"/>
  <c r="AY9" i="15"/>
  <c r="AZ9" i="15"/>
  <c r="BA9" i="15"/>
  <c r="BB9" i="15"/>
  <c r="BC9" i="15"/>
  <c r="BD9" i="15"/>
  <c r="BE9" i="15"/>
  <c r="BF9" i="15"/>
  <c r="BG9" i="15"/>
  <c r="BH9" i="15"/>
  <c r="BI9" i="15"/>
  <c r="BJ9" i="15"/>
  <c r="BK9" i="15"/>
  <c r="BL9" i="15"/>
  <c r="BM9" i="15"/>
  <c r="BN9" i="15"/>
  <c r="BO9" i="15"/>
  <c r="BP9" i="15"/>
  <c r="BQ9" i="15"/>
  <c r="BR9" i="15"/>
  <c r="BS9" i="15"/>
  <c r="BT9" i="15"/>
  <c r="BU9" i="15"/>
  <c r="BV9" i="15"/>
  <c r="BW9" i="15"/>
  <c r="BX9" i="15"/>
  <c r="BY9" i="15"/>
  <c r="BZ9" i="15"/>
  <c r="CA9" i="15"/>
  <c r="CB9" i="15"/>
  <c r="CC9" i="15"/>
  <c r="CD9" i="15"/>
  <c r="CE9" i="15"/>
  <c r="CF9" i="15"/>
  <c r="CG9" i="15"/>
  <c r="CH9" i="15"/>
  <c r="CI9" i="15"/>
  <c r="CJ9" i="15"/>
  <c r="CK9" i="15"/>
  <c r="CL9" i="15"/>
  <c r="CM9" i="15"/>
  <c r="CN9" i="15"/>
  <c r="CO9" i="15"/>
  <c r="CP9" i="15"/>
  <c r="CQ9" i="15"/>
  <c r="CR9" i="15"/>
  <c r="CS9" i="15"/>
  <c r="CT9" i="15"/>
  <c r="CU9" i="15"/>
  <c r="CV9" i="15"/>
  <c r="CW9" i="15"/>
  <c r="CX9" i="15"/>
  <c r="CY9" i="15"/>
  <c r="CZ9" i="15"/>
  <c r="DA9" i="15"/>
  <c r="DB9" i="15"/>
  <c r="DC9" i="15"/>
  <c r="DD9" i="15"/>
  <c r="DE9" i="15"/>
  <c r="DF9" i="15"/>
  <c r="DG9" i="15"/>
  <c r="DH9" i="15"/>
  <c r="DI9" i="15"/>
  <c r="DJ9" i="15"/>
  <c r="DK9" i="15"/>
  <c r="DL9" i="15"/>
  <c r="DM9" i="15"/>
  <c r="DN9" i="15"/>
  <c r="DO9" i="15"/>
  <c r="DP9" i="15"/>
  <c r="DQ9" i="15"/>
  <c r="DR9" i="15"/>
  <c r="DS9" i="15"/>
  <c r="DT9" i="15"/>
  <c r="DU9" i="15"/>
  <c r="DV9" i="15"/>
  <c r="DW9" i="15"/>
  <c r="DX9" i="15"/>
  <c r="DY9" i="15"/>
  <c r="DZ9" i="15"/>
  <c r="EA9" i="15"/>
  <c r="EB9" i="15"/>
  <c r="EC9" i="15"/>
  <c r="ED9" i="15"/>
  <c r="EE9" i="15"/>
  <c r="EF9" i="15"/>
  <c r="EG9" i="15"/>
  <c r="EH9" i="15"/>
  <c r="EI9" i="15"/>
  <c r="EJ9" i="15"/>
  <c r="EK9" i="15"/>
  <c r="EL9" i="15"/>
  <c r="EM9" i="15"/>
  <c r="EN9" i="15"/>
  <c r="EO9" i="15"/>
  <c r="EP9" i="15"/>
  <c r="EQ9" i="15"/>
  <c r="ER9" i="15"/>
  <c r="ES9" i="15"/>
  <c r="ET9" i="15"/>
  <c r="EU9" i="15"/>
  <c r="EV9" i="15"/>
  <c r="EW9" i="15"/>
  <c r="EX9" i="15"/>
  <c r="EY9" i="15"/>
  <c r="EZ9" i="15"/>
  <c r="B10" i="15"/>
  <c r="GB10" i="15" s="1"/>
  <c r="C10" i="15"/>
  <c r="D10" i="15"/>
  <c r="E10" i="15"/>
  <c r="F10" i="15"/>
  <c r="G10" i="15"/>
  <c r="H10" i="15"/>
  <c r="I10" i="15"/>
  <c r="J10" i="15"/>
  <c r="FA10" i="15" s="1"/>
  <c r="K10" i="15"/>
  <c r="L10" i="15"/>
  <c r="FC10" i="15" s="1"/>
  <c r="M10" i="15"/>
  <c r="N10" i="15"/>
  <c r="FE10" i="15" s="1"/>
  <c r="FF10" i="15" s="1"/>
  <c r="O10" i="15"/>
  <c r="P10" i="15"/>
  <c r="FG10" i="15" s="1"/>
  <c r="Q10" i="15"/>
  <c r="R10" i="15"/>
  <c r="FI10" i="15" s="1"/>
  <c r="FJ10" i="15" s="1"/>
  <c r="S10" i="15"/>
  <c r="T10" i="15"/>
  <c r="FK10" i="15" s="1"/>
  <c r="FL10" i="15" s="1"/>
  <c r="U10" i="15"/>
  <c r="V10" i="15"/>
  <c r="FM10" i="15" s="1"/>
  <c r="W10" i="15"/>
  <c r="X10" i="15"/>
  <c r="FO10" i="15" s="1"/>
  <c r="FP10" i="15" s="1"/>
  <c r="Y10" i="15"/>
  <c r="Z10" i="15"/>
  <c r="FQ10" i="15" s="1"/>
  <c r="AA10" i="15"/>
  <c r="AB10" i="15"/>
  <c r="AC10" i="15"/>
  <c r="AD10" i="15"/>
  <c r="AE10" i="15"/>
  <c r="AF10" i="15"/>
  <c r="AG10" i="15"/>
  <c r="AH10" i="15"/>
  <c r="AI10" i="15"/>
  <c r="AJ10" i="15"/>
  <c r="AK10" i="15"/>
  <c r="AL10" i="15"/>
  <c r="AM10" i="15"/>
  <c r="AN10" i="15"/>
  <c r="AO10" i="15"/>
  <c r="AP10" i="15"/>
  <c r="AQ10" i="15"/>
  <c r="AR10" i="15"/>
  <c r="AS10" i="15"/>
  <c r="AT10" i="15"/>
  <c r="AU10" i="15"/>
  <c r="AV10" i="15"/>
  <c r="AW10" i="15"/>
  <c r="AX10" i="15"/>
  <c r="AY10" i="15"/>
  <c r="AZ10" i="15"/>
  <c r="BA10" i="15"/>
  <c r="BB10" i="15"/>
  <c r="BC10" i="15"/>
  <c r="BD10" i="15"/>
  <c r="BE10" i="15"/>
  <c r="BF10" i="15"/>
  <c r="BG10" i="15"/>
  <c r="BH10" i="15"/>
  <c r="BI10" i="15"/>
  <c r="BJ10" i="15"/>
  <c r="BK10" i="15"/>
  <c r="BL10" i="15"/>
  <c r="BM10" i="15"/>
  <c r="BN10" i="15"/>
  <c r="BO10" i="15"/>
  <c r="BP10" i="15"/>
  <c r="BQ10" i="15"/>
  <c r="BR10" i="15"/>
  <c r="BS10" i="15"/>
  <c r="BT10" i="15"/>
  <c r="BU10" i="15"/>
  <c r="BV10" i="15"/>
  <c r="BW10" i="15"/>
  <c r="BX10" i="15"/>
  <c r="BY10" i="15"/>
  <c r="BZ10" i="15"/>
  <c r="CA10" i="15"/>
  <c r="CB10" i="15"/>
  <c r="CC10" i="15"/>
  <c r="CD10" i="15"/>
  <c r="CE10" i="15"/>
  <c r="CF10" i="15"/>
  <c r="CG10" i="15"/>
  <c r="CH10" i="15"/>
  <c r="CI10" i="15"/>
  <c r="CJ10" i="15"/>
  <c r="CK10" i="15"/>
  <c r="CL10" i="15"/>
  <c r="CM10" i="15"/>
  <c r="CN10" i="15"/>
  <c r="CO10" i="15"/>
  <c r="CP10" i="15"/>
  <c r="CQ10" i="15"/>
  <c r="CR10" i="15"/>
  <c r="CS10" i="15"/>
  <c r="CT10" i="15"/>
  <c r="CU10" i="15"/>
  <c r="CV10" i="15"/>
  <c r="CW10" i="15"/>
  <c r="CX10" i="15"/>
  <c r="CY10" i="15"/>
  <c r="CZ10" i="15"/>
  <c r="DA10" i="15"/>
  <c r="DB10" i="15"/>
  <c r="DC10" i="15"/>
  <c r="DD10" i="15"/>
  <c r="DE10" i="15"/>
  <c r="DF10" i="15"/>
  <c r="DG10" i="15"/>
  <c r="DH10" i="15"/>
  <c r="DI10" i="15"/>
  <c r="DJ10" i="15"/>
  <c r="DK10" i="15"/>
  <c r="DL10" i="15"/>
  <c r="DM10" i="15"/>
  <c r="DN10" i="15"/>
  <c r="DO10" i="15"/>
  <c r="DP10" i="15"/>
  <c r="DQ10" i="15"/>
  <c r="DR10" i="15"/>
  <c r="DS10" i="15"/>
  <c r="DT10" i="15"/>
  <c r="DU10" i="15"/>
  <c r="DV10" i="15"/>
  <c r="DW10" i="15"/>
  <c r="DX10" i="15"/>
  <c r="DY10" i="15"/>
  <c r="DZ10" i="15"/>
  <c r="EA10" i="15"/>
  <c r="EB10" i="15"/>
  <c r="EC10" i="15"/>
  <c r="ED10" i="15"/>
  <c r="EE10" i="15"/>
  <c r="EF10" i="15"/>
  <c r="EG10" i="15"/>
  <c r="EH10" i="15"/>
  <c r="EI10" i="15"/>
  <c r="EJ10" i="15"/>
  <c r="EK10" i="15"/>
  <c r="EL10" i="15"/>
  <c r="EM10" i="15"/>
  <c r="EN10" i="15"/>
  <c r="EO10" i="15"/>
  <c r="EP10" i="15"/>
  <c r="EQ10" i="15"/>
  <c r="ER10" i="15"/>
  <c r="ES10" i="15"/>
  <c r="ET10" i="15"/>
  <c r="EU10" i="15"/>
  <c r="EV10" i="15"/>
  <c r="EW10" i="15"/>
  <c r="EX10" i="15"/>
  <c r="EY10" i="15"/>
  <c r="EZ10" i="15"/>
  <c r="B11" i="15"/>
  <c r="GB11" i="15" s="1"/>
  <c r="C11" i="15"/>
  <c r="D11" i="15"/>
  <c r="E11" i="15"/>
  <c r="F11" i="15"/>
  <c r="G11" i="15"/>
  <c r="H11" i="15"/>
  <c r="I11" i="15"/>
  <c r="J11" i="15"/>
  <c r="FA11" i="15" s="1"/>
  <c r="K11" i="15"/>
  <c r="L11" i="15"/>
  <c r="FC11" i="15" s="1"/>
  <c r="M11" i="15"/>
  <c r="N11" i="15"/>
  <c r="FE11" i="15" s="1"/>
  <c r="FF11" i="15" s="1"/>
  <c r="O11" i="15"/>
  <c r="P11" i="15"/>
  <c r="FG11" i="15" s="1"/>
  <c r="FH11" i="15" s="1"/>
  <c r="Q11" i="15"/>
  <c r="R11" i="15"/>
  <c r="FI11" i="15" s="1"/>
  <c r="FJ11" i="15" s="1"/>
  <c r="S11" i="15"/>
  <c r="T11" i="15"/>
  <c r="FK11" i="15" s="1"/>
  <c r="FL11" i="15" s="1"/>
  <c r="U11" i="15"/>
  <c r="V11" i="15"/>
  <c r="FM11" i="15" s="1"/>
  <c r="FN11" i="15" s="1"/>
  <c r="W11" i="15"/>
  <c r="X11" i="15"/>
  <c r="FO11" i="15" s="1"/>
  <c r="FP11" i="15" s="1"/>
  <c r="Y11" i="15"/>
  <c r="Z11" i="15"/>
  <c r="FQ11" i="15" s="1"/>
  <c r="AA11" i="15"/>
  <c r="AB11" i="15"/>
  <c r="AC11" i="15"/>
  <c r="AD11" i="15"/>
  <c r="AE11" i="15"/>
  <c r="AF11" i="15"/>
  <c r="AG11" i="15"/>
  <c r="AH11" i="15"/>
  <c r="AI11" i="15"/>
  <c r="AJ11" i="15"/>
  <c r="AK11" i="15"/>
  <c r="AL11" i="15"/>
  <c r="AM11" i="15"/>
  <c r="AN11" i="15"/>
  <c r="AO11" i="15"/>
  <c r="AP11" i="15"/>
  <c r="AQ11" i="15"/>
  <c r="AR11" i="15"/>
  <c r="AS11" i="15"/>
  <c r="AT11" i="15"/>
  <c r="AU11" i="15"/>
  <c r="AV11" i="15"/>
  <c r="AW11" i="15"/>
  <c r="AX11" i="15"/>
  <c r="AY11" i="15"/>
  <c r="AZ11" i="15"/>
  <c r="BA11" i="15"/>
  <c r="BB11" i="15"/>
  <c r="BC11" i="15"/>
  <c r="BD11" i="15"/>
  <c r="BE11" i="15"/>
  <c r="BF11" i="15"/>
  <c r="BG11" i="15"/>
  <c r="BH11" i="15"/>
  <c r="BI11" i="15"/>
  <c r="BJ11" i="15"/>
  <c r="BK11" i="15"/>
  <c r="BL11" i="15"/>
  <c r="BM11" i="15"/>
  <c r="BN11" i="15"/>
  <c r="BO11" i="15"/>
  <c r="BP11" i="15"/>
  <c r="BQ11" i="15"/>
  <c r="BR11" i="15"/>
  <c r="BS11" i="15"/>
  <c r="BT11" i="15"/>
  <c r="BU11" i="15"/>
  <c r="BV11" i="15"/>
  <c r="BW11" i="15"/>
  <c r="BX11" i="15"/>
  <c r="BY11" i="15"/>
  <c r="BZ11" i="15"/>
  <c r="CA11" i="15"/>
  <c r="CB11" i="15"/>
  <c r="CC11" i="15"/>
  <c r="CD11" i="15"/>
  <c r="CE11" i="15"/>
  <c r="CF11" i="15"/>
  <c r="CG11" i="15"/>
  <c r="CH11" i="15"/>
  <c r="CI11" i="15"/>
  <c r="CJ11" i="15"/>
  <c r="CK11" i="15"/>
  <c r="CL11" i="15"/>
  <c r="CM11" i="15"/>
  <c r="CN11" i="15"/>
  <c r="CO11" i="15"/>
  <c r="CP11" i="15"/>
  <c r="CQ11" i="15"/>
  <c r="CR11" i="15"/>
  <c r="CS11" i="15"/>
  <c r="CT11" i="15"/>
  <c r="CU11" i="15"/>
  <c r="CV11" i="15"/>
  <c r="CW11" i="15"/>
  <c r="CX11" i="15"/>
  <c r="CY11" i="15"/>
  <c r="CZ11" i="15"/>
  <c r="DA11" i="15"/>
  <c r="DB11" i="15"/>
  <c r="DC11" i="15"/>
  <c r="DD11" i="15"/>
  <c r="DE11" i="15"/>
  <c r="DF11" i="15"/>
  <c r="DG11" i="15"/>
  <c r="DH11" i="15"/>
  <c r="DI11" i="15"/>
  <c r="DJ11" i="15"/>
  <c r="DK11" i="15"/>
  <c r="DL11" i="15"/>
  <c r="DM11" i="15"/>
  <c r="DN11" i="15"/>
  <c r="DO11" i="15"/>
  <c r="DP11" i="15"/>
  <c r="DQ11" i="15"/>
  <c r="DR11" i="15"/>
  <c r="DS11" i="15"/>
  <c r="DT11" i="15"/>
  <c r="DU11" i="15"/>
  <c r="DV11" i="15"/>
  <c r="DW11" i="15"/>
  <c r="DX11" i="15"/>
  <c r="DY11" i="15"/>
  <c r="DZ11" i="15"/>
  <c r="EA11" i="15"/>
  <c r="EB11" i="15"/>
  <c r="EC11" i="15"/>
  <c r="ED11" i="15"/>
  <c r="EE11" i="15"/>
  <c r="EF11" i="15"/>
  <c r="EG11" i="15"/>
  <c r="EH11" i="15"/>
  <c r="EI11" i="15"/>
  <c r="EJ11" i="15"/>
  <c r="EK11" i="15"/>
  <c r="EL11" i="15"/>
  <c r="EM11" i="15"/>
  <c r="EN11" i="15"/>
  <c r="EO11" i="15"/>
  <c r="EP11" i="15"/>
  <c r="EQ11" i="15"/>
  <c r="ER11" i="15"/>
  <c r="ES11" i="15"/>
  <c r="ET11" i="15"/>
  <c r="EU11" i="15"/>
  <c r="EV11" i="15"/>
  <c r="EW11" i="15"/>
  <c r="EX11" i="15"/>
  <c r="EY11" i="15"/>
  <c r="EZ11" i="15"/>
  <c r="B12" i="15"/>
  <c r="GB12" i="15" s="1"/>
  <c r="C12" i="15"/>
  <c r="D12" i="15"/>
  <c r="E12" i="15"/>
  <c r="F12" i="15"/>
  <c r="G12" i="15"/>
  <c r="H12" i="15"/>
  <c r="I12" i="15"/>
  <c r="J12" i="15"/>
  <c r="FA12" i="15" s="1"/>
  <c r="K12" i="15"/>
  <c r="L12" i="15"/>
  <c r="FC12" i="15" s="1"/>
  <c r="M12" i="15"/>
  <c r="N12" i="15"/>
  <c r="FE12" i="15" s="1"/>
  <c r="FF12" i="15" s="1"/>
  <c r="O12" i="15"/>
  <c r="P12" i="15"/>
  <c r="FG12" i="15" s="1"/>
  <c r="FH12" i="15" s="1"/>
  <c r="Q12" i="15"/>
  <c r="R12" i="15"/>
  <c r="FI12" i="15" s="1"/>
  <c r="FJ12" i="15" s="1"/>
  <c r="S12" i="15"/>
  <c r="T12" i="15"/>
  <c r="FK12" i="15" s="1"/>
  <c r="FL12" i="15" s="1"/>
  <c r="U12" i="15"/>
  <c r="V12" i="15"/>
  <c r="FM12" i="15" s="1"/>
  <c r="FN12" i="15" s="1"/>
  <c r="W12" i="15"/>
  <c r="X12" i="15"/>
  <c r="FO12" i="15" s="1"/>
  <c r="FP12" i="15" s="1"/>
  <c r="Y12" i="15"/>
  <c r="Z12" i="15"/>
  <c r="FQ12" i="15" s="1"/>
  <c r="AA12" i="15"/>
  <c r="AB12" i="15"/>
  <c r="AC12" i="15"/>
  <c r="AD12" i="15"/>
  <c r="AE12" i="15"/>
  <c r="AF12" i="15"/>
  <c r="AG12" i="15"/>
  <c r="AH12" i="15"/>
  <c r="AI12" i="15"/>
  <c r="AJ12" i="15"/>
  <c r="AK12" i="15"/>
  <c r="AL12" i="15"/>
  <c r="AM12" i="15"/>
  <c r="AN12" i="15"/>
  <c r="AO12" i="15"/>
  <c r="AP12" i="15"/>
  <c r="AQ12" i="15"/>
  <c r="AR12" i="15"/>
  <c r="AS12" i="15"/>
  <c r="AT12" i="15"/>
  <c r="AU12" i="15"/>
  <c r="AV12" i="15"/>
  <c r="AW12" i="15"/>
  <c r="AX12" i="15"/>
  <c r="AY12" i="15"/>
  <c r="AZ12" i="15"/>
  <c r="BA12" i="15"/>
  <c r="BB12" i="15"/>
  <c r="BC12" i="15"/>
  <c r="BD12" i="15"/>
  <c r="BE12" i="15"/>
  <c r="BF12" i="15"/>
  <c r="BG12" i="15"/>
  <c r="BH12" i="15"/>
  <c r="BI12" i="15"/>
  <c r="BJ12" i="15"/>
  <c r="BK12" i="15"/>
  <c r="BL12" i="15"/>
  <c r="BM12" i="15"/>
  <c r="BN12" i="15"/>
  <c r="BO12" i="15"/>
  <c r="BP12" i="15"/>
  <c r="BQ12" i="15"/>
  <c r="BR12" i="15"/>
  <c r="BS12" i="15"/>
  <c r="BT12" i="15"/>
  <c r="BU12" i="15"/>
  <c r="BV12" i="15"/>
  <c r="BW12" i="15"/>
  <c r="BX12" i="15"/>
  <c r="BY12" i="15"/>
  <c r="BZ12" i="15"/>
  <c r="CA12" i="15"/>
  <c r="CB12" i="15"/>
  <c r="CC12" i="15"/>
  <c r="CD12" i="15"/>
  <c r="CE12" i="15"/>
  <c r="CF12" i="15"/>
  <c r="CG12" i="15"/>
  <c r="CH12" i="15"/>
  <c r="CI12" i="15"/>
  <c r="CJ12" i="15"/>
  <c r="CK12" i="15"/>
  <c r="CL12" i="15"/>
  <c r="CM12" i="15"/>
  <c r="CN12" i="15"/>
  <c r="CO12" i="15"/>
  <c r="CP12" i="15"/>
  <c r="CQ12" i="15"/>
  <c r="CR12" i="15"/>
  <c r="CS12" i="15"/>
  <c r="CT12" i="15"/>
  <c r="CU12" i="15"/>
  <c r="CV12" i="15"/>
  <c r="CW12" i="15"/>
  <c r="CX12" i="15"/>
  <c r="CY12" i="15"/>
  <c r="CZ12" i="15"/>
  <c r="DA12" i="15"/>
  <c r="DB12" i="15"/>
  <c r="DC12" i="15"/>
  <c r="DD12" i="15"/>
  <c r="DE12" i="15"/>
  <c r="DF12" i="15"/>
  <c r="DG12" i="15"/>
  <c r="DH12" i="15"/>
  <c r="DI12" i="15"/>
  <c r="DJ12" i="15"/>
  <c r="DK12" i="15"/>
  <c r="DL12" i="15"/>
  <c r="DM12" i="15"/>
  <c r="DN12" i="15"/>
  <c r="DO12" i="15"/>
  <c r="DP12" i="15"/>
  <c r="DQ12" i="15"/>
  <c r="DR12" i="15"/>
  <c r="DS12" i="15"/>
  <c r="DT12" i="15"/>
  <c r="DU12" i="15"/>
  <c r="DV12" i="15"/>
  <c r="DW12" i="15"/>
  <c r="DX12" i="15"/>
  <c r="DY12" i="15"/>
  <c r="DZ12" i="15"/>
  <c r="EA12" i="15"/>
  <c r="EB12" i="15"/>
  <c r="EC12" i="15"/>
  <c r="ED12" i="15"/>
  <c r="EE12" i="15"/>
  <c r="EF12" i="15"/>
  <c r="EG12" i="15"/>
  <c r="EH12" i="15"/>
  <c r="EI12" i="15"/>
  <c r="EJ12" i="15"/>
  <c r="EK12" i="15"/>
  <c r="EL12" i="15"/>
  <c r="EM12" i="15"/>
  <c r="EN12" i="15"/>
  <c r="EO12" i="15"/>
  <c r="EP12" i="15"/>
  <c r="EQ12" i="15"/>
  <c r="ER12" i="15"/>
  <c r="ES12" i="15"/>
  <c r="ET12" i="15"/>
  <c r="EU12" i="15"/>
  <c r="EV12" i="15"/>
  <c r="EW12" i="15"/>
  <c r="EX12" i="15"/>
  <c r="EY12" i="15"/>
  <c r="EZ12" i="15"/>
  <c r="B13" i="15"/>
  <c r="GB13" i="15" s="1"/>
  <c r="C13" i="15"/>
  <c r="D13" i="15"/>
  <c r="E13" i="15"/>
  <c r="F13" i="15"/>
  <c r="G13" i="15"/>
  <c r="H13" i="15"/>
  <c r="I13" i="15"/>
  <c r="J13" i="15"/>
  <c r="FA13" i="15" s="1"/>
  <c r="K13" i="15"/>
  <c r="L13" i="15"/>
  <c r="FC13" i="15" s="1"/>
  <c r="M13" i="15"/>
  <c r="N13" i="15"/>
  <c r="FE13" i="15" s="1"/>
  <c r="FF13" i="15" s="1"/>
  <c r="O13" i="15"/>
  <c r="P13" i="15"/>
  <c r="FG13" i="15" s="1"/>
  <c r="FH13" i="15" s="1"/>
  <c r="Q13" i="15"/>
  <c r="R13" i="15"/>
  <c r="FI13" i="15" s="1"/>
  <c r="FJ13" i="15" s="1"/>
  <c r="S13" i="15"/>
  <c r="T13" i="15"/>
  <c r="FK13" i="15" s="1"/>
  <c r="FL13" i="15" s="1"/>
  <c r="U13" i="15"/>
  <c r="V13" i="15"/>
  <c r="FM13" i="15" s="1"/>
  <c r="FN13" i="15" s="1"/>
  <c r="W13" i="15"/>
  <c r="X13" i="15"/>
  <c r="FO13" i="15" s="1"/>
  <c r="FP13" i="15" s="1"/>
  <c r="Y13" i="15"/>
  <c r="Z13" i="15"/>
  <c r="FQ13" i="15" s="1"/>
  <c r="AA13" i="15"/>
  <c r="AB13" i="15"/>
  <c r="AC13" i="15"/>
  <c r="AD13" i="15"/>
  <c r="AE13" i="15"/>
  <c r="AF13" i="15"/>
  <c r="AG13" i="15"/>
  <c r="AH13" i="15"/>
  <c r="AI13" i="15"/>
  <c r="AJ13" i="15"/>
  <c r="AK13" i="15"/>
  <c r="AL13" i="15"/>
  <c r="AM13" i="15"/>
  <c r="AN13" i="15"/>
  <c r="AO13" i="15"/>
  <c r="AP13" i="15"/>
  <c r="AQ13" i="15"/>
  <c r="AR13" i="15"/>
  <c r="AS13" i="15"/>
  <c r="AT13" i="15"/>
  <c r="AU13" i="15"/>
  <c r="AV13" i="15"/>
  <c r="AW13" i="15"/>
  <c r="AX13" i="15"/>
  <c r="AY13" i="15"/>
  <c r="AZ13" i="15"/>
  <c r="BA13" i="15"/>
  <c r="BB13" i="15"/>
  <c r="BC13" i="15"/>
  <c r="BD13" i="15"/>
  <c r="BE13" i="15"/>
  <c r="BF13" i="15"/>
  <c r="BG13" i="15"/>
  <c r="BH13" i="15"/>
  <c r="BI13" i="15"/>
  <c r="BJ13" i="15"/>
  <c r="BK13" i="15"/>
  <c r="BL13" i="15"/>
  <c r="BM13" i="15"/>
  <c r="BN13" i="15"/>
  <c r="BO13" i="15"/>
  <c r="BP13" i="15"/>
  <c r="BQ13" i="15"/>
  <c r="BR13" i="15"/>
  <c r="BS13" i="15"/>
  <c r="BT13" i="15"/>
  <c r="BU13" i="15"/>
  <c r="BV13" i="15"/>
  <c r="BW13" i="15"/>
  <c r="BX13" i="15"/>
  <c r="BY13" i="15"/>
  <c r="BZ13" i="15"/>
  <c r="CA13" i="15"/>
  <c r="CB13" i="15"/>
  <c r="CC13" i="15"/>
  <c r="CD13" i="15"/>
  <c r="CE13" i="15"/>
  <c r="CF13" i="15"/>
  <c r="CG13" i="15"/>
  <c r="CH13" i="15"/>
  <c r="CI13" i="15"/>
  <c r="CJ13" i="15"/>
  <c r="CK13" i="15"/>
  <c r="CL13" i="15"/>
  <c r="CM13" i="15"/>
  <c r="CN13" i="15"/>
  <c r="CO13" i="15"/>
  <c r="CP13" i="15"/>
  <c r="CQ13" i="15"/>
  <c r="CR13" i="15"/>
  <c r="CS13" i="15"/>
  <c r="CT13" i="15"/>
  <c r="CU13" i="15"/>
  <c r="CV13" i="15"/>
  <c r="CW13" i="15"/>
  <c r="CX13" i="15"/>
  <c r="CY13" i="15"/>
  <c r="CZ13" i="15"/>
  <c r="DA13" i="15"/>
  <c r="DB13" i="15"/>
  <c r="DC13" i="15"/>
  <c r="DD13" i="15"/>
  <c r="DE13" i="15"/>
  <c r="DF13" i="15"/>
  <c r="DG13" i="15"/>
  <c r="DH13" i="15"/>
  <c r="DI13" i="15"/>
  <c r="DJ13" i="15"/>
  <c r="DK13" i="15"/>
  <c r="DL13" i="15"/>
  <c r="DM13" i="15"/>
  <c r="DN13" i="15"/>
  <c r="DO13" i="15"/>
  <c r="DP13" i="15"/>
  <c r="DQ13" i="15"/>
  <c r="DR13" i="15"/>
  <c r="DS13" i="15"/>
  <c r="DT13" i="15"/>
  <c r="DU13" i="15"/>
  <c r="DV13" i="15"/>
  <c r="DW13" i="15"/>
  <c r="DX13" i="15"/>
  <c r="DY13" i="15"/>
  <c r="DZ13" i="15"/>
  <c r="EA13" i="15"/>
  <c r="EB13" i="15"/>
  <c r="EC13" i="15"/>
  <c r="ED13" i="15"/>
  <c r="EE13" i="15"/>
  <c r="EF13" i="15"/>
  <c r="EG13" i="15"/>
  <c r="EH13" i="15"/>
  <c r="EI13" i="15"/>
  <c r="EJ13" i="15"/>
  <c r="EK13" i="15"/>
  <c r="EL13" i="15"/>
  <c r="EM13" i="15"/>
  <c r="EN13" i="15"/>
  <c r="EO13" i="15"/>
  <c r="EP13" i="15"/>
  <c r="EQ13" i="15"/>
  <c r="ER13" i="15"/>
  <c r="ES13" i="15"/>
  <c r="ET13" i="15"/>
  <c r="EU13" i="15"/>
  <c r="EV13" i="15"/>
  <c r="EW13" i="15"/>
  <c r="EX13" i="15"/>
  <c r="EY13" i="15"/>
  <c r="EZ13" i="15"/>
  <c r="B14" i="15"/>
  <c r="GB14" i="15" s="1"/>
  <c r="C14" i="15"/>
  <c r="D14" i="15"/>
  <c r="E14" i="15"/>
  <c r="F14" i="15"/>
  <c r="G14" i="15"/>
  <c r="H14" i="15"/>
  <c r="I14" i="15"/>
  <c r="J14" i="15"/>
  <c r="FA14" i="15" s="1"/>
  <c r="K14" i="15"/>
  <c r="L14" i="15"/>
  <c r="FC14" i="15" s="1"/>
  <c r="M14" i="15"/>
  <c r="N14" i="15"/>
  <c r="FE14" i="15" s="1"/>
  <c r="FF14" i="15" s="1"/>
  <c r="O14" i="15"/>
  <c r="P14" i="15"/>
  <c r="FG14" i="15" s="1"/>
  <c r="Q14" i="15"/>
  <c r="R14" i="15"/>
  <c r="FI14" i="15" s="1"/>
  <c r="S14" i="15"/>
  <c r="T14" i="15"/>
  <c r="FK14" i="15" s="1"/>
  <c r="U14" i="15"/>
  <c r="V14" i="15"/>
  <c r="FM14" i="15" s="1"/>
  <c r="W14" i="15"/>
  <c r="X14" i="15"/>
  <c r="FO14" i="15" s="1"/>
  <c r="FP14" i="15" s="1"/>
  <c r="Y14" i="15"/>
  <c r="Z14" i="15"/>
  <c r="FQ14" i="15" s="1"/>
  <c r="AA14" i="15"/>
  <c r="AB14" i="15"/>
  <c r="AC14" i="15"/>
  <c r="AD14" i="15"/>
  <c r="AE14" i="15"/>
  <c r="AF14" i="15"/>
  <c r="AG14" i="15"/>
  <c r="AH14" i="15"/>
  <c r="AI14" i="15"/>
  <c r="AJ14" i="15"/>
  <c r="AK14" i="15"/>
  <c r="AL14" i="15"/>
  <c r="AM14" i="15"/>
  <c r="AN14" i="15"/>
  <c r="AO14" i="15"/>
  <c r="AP14" i="15"/>
  <c r="AQ14" i="15"/>
  <c r="AR14" i="15"/>
  <c r="AS14" i="15"/>
  <c r="AT14" i="15"/>
  <c r="AU14" i="15"/>
  <c r="AV14" i="15"/>
  <c r="AW14" i="15"/>
  <c r="AX14" i="15"/>
  <c r="AY14" i="15"/>
  <c r="AZ14" i="15"/>
  <c r="BA14" i="15"/>
  <c r="BB14" i="15"/>
  <c r="BC14" i="15"/>
  <c r="BD14" i="15"/>
  <c r="BE14" i="15"/>
  <c r="BF14" i="15"/>
  <c r="BG14" i="15"/>
  <c r="BH14" i="15"/>
  <c r="BI14" i="15"/>
  <c r="BJ14" i="15"/>
  <c r="BK14" i="15"/>
  <c r="BL14" i="15"/>
  <c r="BM14" i="15"/>
  <c r="BN14" i="15"/>
  <c r="BO14" i="15"/>
  <c r="BP14" i="15"/>
  <c r="BQ14" i="15"/>
  <c r="BR14" i="15"/>
  <c r="BS14" i="15"/>
  <c r="BT14" i="15"/>
  <c r="BU14" i="15"/>
  <c r="BV14" i="15"/>
  <c r="BW14" i="15"/>
  <c r="BX14" i="15"/>
  <c r="BY14" i="15"/>
  <c r="BZ14" i="15"/>
  <c r="CA14" i="15"/>
  <c r="CB14" i="15"/>
  <c r="CC14" i="15"/>
  <c r="CD14" i="15"/>
  <c r="CE14" i="15"/>
  <c r="CF14" i="15"/>
  <c r="CG14" i="15"/>
  <c r="CH14" i="15"/>
  <c r="CI14" i="15"/>
  <c r="CJ14" i="15"/>
  <c r="CK14" i="15"/>
  <c r="CL14" i="15"/>
  <c r="CM14" i="15"/>
  <c r="CN14" i="15"/>
  <c r="CO14" i="15"/>
  <c r="CP14" i="15"/>
  <c r="CQ14" i="15"/>
  <c r="CR14" i="15"/>
  <c r="CS14" i="15"/>
  <c r="CT14" i="15"/>
  <c r="CU14" i="15"/>
  <c r="CV14" i="15"/>
  <c r="CW14" i="15"/>
  <c r="CX14" i="15"/>
  <c r="CY14" i="15"/>
  <c r="CZ14" i="15"/>
  <c r="DA14" i="15"/>
  <c r="DB14" i="15"/>
  <c r="DC14" i="15"/>
  <c r="DD14" i="15"/>
  <c r="DE14" i="15"/>
  <c r="DF14" i="15"/>
  <c r="DG14" i="15"/>
  <c r="DH14" i="15"/>
  <c r="DI14" i="15"/>
  <c r="DJ14" i="15"/>
  <c r="DK14" i="15"/>
  <c r="DL14" i="15"/>
  <c r="DM14" i="15"/>
  <c r="DN14" i="15"/>
  <c r="DO14" i="15"/>
  <c r="DP14" i="15"/>
  <c r="DQ14" i="15"/>
  <c r="DR14" i="15"/>
  <c r="DS14" i="15"/>
  <c r="DT14" i="15"/>
  <c r="DU14" i="15"/>
  <c r="DV14" i="15"/>
  <c r="DW14" i="15"/>
  <c r="DX14" i="15"/>
  <c r="DY14" i="15"/>
  <c r="DZ14" i="15"/>
  <c r="EA14" i="15"/>
  <c r="EB14" i="15"/>
  <c r="EC14" i="15"/>
  <c r="ED14" i="15"/>
  <c r="EE14" i="15"/>
  <c r="EF14" i="15"/>
  <c r="EG14" i="15"/>
  <c r="EH14" i="15"/>
  <c r="EI14" i="15"/>
  <c r="EJ14" i="15"/>
  <c r="EK14" i="15"/>
  <c r="EL14" i="15"/>
  <c r="EM14" i="15"/>
  <c r="EN14" i="15"/>
  <c r="EO14" i="15"/>
  <c r="EP14" i="15"/>
  <c r="EQ14" i="15"/>
  <c r="ER14" i="15"/>
  <c r="ES14" i="15"/>
  <c r="ET14" i="15"/>
  <c r="EU14" i="15"/>
  <c r="EV14" i="15"/>
  <c r="EW14" i="15"/>
  <c r="EX14" i="15"/>
  <c r="EY14" i="15"/>
  <c r="EZ14" i="15"/>
  <c r="B15" i="15"/>
  <c r="GB15" i="15" s="1"/>
  <c r="C15" i="15"/>
  <c r="D15" i="15"/>
  <c r="E15" i="15"/>
  <c r="F15" i="15"/>
  <c r="G15" i="15"/>
  <c r="H15" i="15"/>
  <c r="I15" i="15"/>
  <c r="J15" i="15"/>
  <c r="FA15" i="15" s="1"/>
  <c r="K15" i="15"/>
  <c r="L15" i="15"/>
  <c r="FC15" i="15" s="1"/>
  <c r="M15" i="15"/>
  <c r="N15" i="15"/>
  <c r="FE15" i="15" s="1"/>
  <c r="FF15" i="15" s="1"/>
  <c r="O15" i="15"/>
  <c r="P15" i="15"/>
  <c r="FG15" i="15" s="1"/>
  <c r="Q15" i="15"/>
  <c r="R15" i="15"/>
  <c r="FI15" i="15" s="1"/>
  <c r="S15" i="15"/>
  <c r="T15" i="15"/>
  <c r="FK15" i="15" s="1"/>
  <c r="U15" i="15"/>
  <c r="V15" i="15"/>
  <c r="FM15" i="15" s="1"/>
  <c r="W15" i="15"/>
  <c r="X15" i="15"/>
  <c r="FO15" i="15" s="1"/>
  <c r="FP15" i="15" s="1"/>
  <c r="Y15" i="15"/>
  <c r="Z15" i="15"/>
  <c r="FQ15" i="15" s="1"/>
  <c r="AA15" i="15"/>
  <c r="AB15" i="15"/>
  <c r="AC15" i="15"/>
  <c r="AD15" i="15"/>
  <c r="AE15" i="15"/>
  <c r="AF15" i="15"/>
  <c r="AG15" i="15"/>
  <c r="AH15" i="15"/>
  <c r="AI15" i="15"/>
  <c r="AJ15" i="15"/>
  <c r="AK15" i="15"/>
  <c r="AL15" i="15"/>
  <c r="AM15" i="15"/>
  <c r="AN15" i="15"/>
  <c r="AO15" i="15"/>
  <c r="AP15" i="15"/>
  <c r="AQ15" i="15"/>
  <c r="AR15" i="15"/>
  <c r="AS15" i="15"/>
  <c r="AT15" i="15"/>
  <c r="AU15" i="15"/>
  <c r="AV15" i="15"/>
  <c r="AW15" i="15"/>
  <c r="AX15" i="15"/>
  <c r="AY15" i="15"/>
  <c r="AZ15" i="15"/>
  <c r="BA15" i="15"/>
  <c r="BB15" i="15"/>
  <c r="BC15" i="15"/>
  <c r="BD15" i="15"/>
  <c r="BE15" i="15"/>
  <c r="BF15" i="15"/>
  <c r="BG15" i="15"/>
  <c r="BH15" i="15"/>
  <c r="BI15" i="15"/>
  <c r="BJ15" i="15"/>
  <c r="BK15" i="15"/>
  <c r="BL15" i="15"/>
  <c r="BM15" i="15"/>
  <c r="BN15" i="15"/>
  <c r="BO15" i="15"/>
  <c r="BP15" i="15"/>
  <c r="BQ15" i="15"/>
  <c r="BR15" i="15"/>
  <c r="BS15" i="15"/>
  <c r="BT15" i="15"/>
  <c r="BU15" i="15"/>
  <c r="BV15" i="15"/>
  <c r="BW15" i="15"/>
  <c r="BX15" i="15"/>
  <c r="BY15" i="15"/>
  <c r="BZ15" i="15"/>
  <c r="CA15" i="15"/>
  <c r="CB15" i="15"/>
  <c r="CC15" i="15"/>
  <c r="CD15" i="15"/>
  <c r="CE15" i="15"/>
  <c r="CF15" i="15"/>
  <c r="CG15" i="15"/>
  <c r="CH15" i="15"/>
  <c r="CI15" i="15"/>
  <c r="CJ15" i="15"/>
  <c r="CK15" i="15"/>
  <c r="CL15" i="15"/>
  <c r="CM15" i="15"/>
  <c r="CN15" i="15"/>
  <c r="CO15" i="15"/>
  <c r="CP15" i="15"/>
  <c r="CQ15" i="15"/>
  <c r="CR15" i="15"/>
  <c r="CS15" i="15"/>
  <c r="CT15" i="15"/>
  <c r="CU15" i="15"/>
  <c r="CV15" i="15"/>
  <c r="CW15" i="15"/>
  <c r="CX15" i="15"/>
  <c r="CY15" i="15"/>
  <c r="CZ15" i="15"/>
  <c r="DA15" i="15"/>
  <c r="DB15" i="15"/>
  <c r="DC15" i="15"/>
  <c r="DD15" i="15"/>
  <c r="DE15" i="15"/>
  <c r="DF15" i="15"/>
  <c r="DG15" i="15"/>
  <c r="DH15" i="15"/>
  <c r="DI15" i="15"/>
  <c r="DJ15" i="15"/>
  <c r="DK15" i="15"/>
  <c r="DL15" i="15"/>
  <c r="DM15" i="15"/>
  <c r="DN15" i="15"/>
  <c r="DO15" i="15"/>
  <c r="DP15" i="15"/>
  <c r="DQ15" i="15"/>
  <c r="DR15" i="15"/>
  <c r="DS15" i="15"/>
  <c r="DT15" i="15"/>
  <c r="DU15" i="15"/>
  <c r="DV15" i="15"/>
  <c r="DW15" i="15"/>
  <c r="DX15" i="15"/>
  <c r="DY15" i="15"/>
  <c r="DZ15" i="15"/>
  <c r="EA15" i="15"/>
  <c r="EB15" i="15"/>
  <c r="EC15" i="15"/>
  <c r="ED15" i="15"/>
  <c r="EE15" i="15"/>
  <c r="EF15" i="15"/>
  <c r="EG15" i="15"/>
  <c r="EH15" i="15"/>
  <c r="EI15" i="15"/>
  <c r="EJ15" i="15"/>
  <c r="EK15" i="15"/>
  <c r="EL15" i="15"/>
  <c r="EM15" i="15"/>
  <c r="EN15" i="15"/>
  <c r="EO15" i="15"/>
  <c r="EP15" i="15"/>
  <c r="EQ15" i="15"/>
  <c r="ER15" i="15"/>
  <c r="ES15" i="15"/>
  <c r="ET15" i="15"/>
  <c r="EU15" i="15"/>
  <c r="EV15" i="15"/>
  <c r="EW15" i="15"/>
  <c r="EX15" i="15"/>
  <c r="EY15" i="15"/>
  <c r="EZ15" i="15"/>
  <c r="B16" i="15"/>
  <c r="GB16" i="15" s="1"/>
  <c r="C16" i="15"/>
  <c r="D16" i="15"/>
  <c r="E16" i="15"/>
  <c r="F16" i="15"/>
  <c r="G16" i="15"/>
  <c r="H16" i="15"/>
  <c r="I16" i="15"/>
  <c r="J16" i="15"/>
  <c r="FA16" i="15" s="1"/>
  <c r="K16" i="15"/>
  <c r="L16" i="15"/>
  <c r="FC16" i="15" s="1"/>
  <c r="M16" i="15"/>
  <c r="N16" i="15"/>
  <c r="FE16" i="15" s="1"/>
  <c r="FF16" i="15" s="1"/>
  <c r="O16" i="15"/>
  <c r="P16" i="15"/>
  <c r="FG16" i="15" s="1"/>
  <c r="Q16" i="15"/>
  <c r="R16" i="15"/>
  <c r="FI16" i="15" s="1"/>
  <c r="S16" i="15"/>
  <c r="T16" i="15"/>
  <c r="FK16" i="15" s="1"/>
  <c r="U16" i="15"/>
  <c r="V16" i="15"/>
  <c r="FM16" i="15" s="1"/>
  <c r="W16" i="15"/>
  <c r="X16" i="15"/>
  <c r="FO16" i="15" s="1"/>
  <c r="FP16" i="15" s="1"/>
  <c r="Y16" i="15"/>
  <c r="Z16" i="15"/>
  <c r="FQ16" i="15" s="1"/>
  <c r="AA16" i="15"/>
  <c r="AB16" i="15"/>
  <c r="AC16" i="15"/>
  <c r="AD16" i="15"/>
  <c r="AE16" i="15"/>
  <c r="AF16" i="15"/>
  <c r="AG16" i="15"/>
  <c r="AH16" i="15"/>
  <c r="AI16" i="15"/>
  <c r="AJ16" i="15"/>
  <c r="AK16" i="15"/>
  <c r="AL16" i="15"/>
  <c r="AM16" i="15"/>
  <c r="AN16" i="15"/>
  <c r="AO16" i="15"/>
  <c r="AP16" i="15"/>
  <c r="AQ16" i="15"/>
  <c r="AR16" i="15"/>
  <c r="AS16" i="15"/>
  <c r="AT16" i="15"/>
  <c r="AU16" i="15"/>
  <c r="AV16" i="15"/>
  <c r="AW16" i="15"/>
  <c r="AX16" i="15"/>
  <c r="AY16" i="15"/>
  <c r="AZ16" i="15"/>
  <c r="BA16" i="15"/>
  <c r="BB16" i="15"/>
  <c r="BC16" i="15"/>
  <c r="BD16" i="15"/>
  <c r="BE16" i="15"/>
  <c r="BF16" i="15"/>
  <c r="BG16" i="15"/>
  <c r="BH16" i="15"/>
  <c r="BI16" i="15"/>
  <c r="BJ16" i="15"/>
  <c r="BK16" i="15"/>
  <c r="BL16" i="15"/>
  <c r="BM16" i="15"/>
  <c r="BN16" i="15"/>
  <c r="BO16" i="15"/>
  <c r="BP16" i="15"/>
  <c r="BQ16" i="15"/>
  <c r="BR16" i="15"/>
  <c r="BS16" i="15"/>
  <c r="BT16" i="15"/>
  <c r="BU16" i="15"/>
  <c r="BV16" i="15"/>
  <c r="BW16" i="15"/>
  <c r="BX16" i="15"/>
  <c r="BY16" i="15"/>
  <c r="BZ16" i="15"/>
  <c r="CA16" i="15"/>
  <c r="CB16" i="15"/>
  <c r="CC16" i="15"/>
  <c r="CD16" i="15"/>
  <c r="CE16" i="15"/>
  <c r="CF16" i="15"/>
  <c r="CG16" i="15"/>
  <c r="CH16" i="15"/>
  <c r="CI16" i="15"/>
  <c r="CJ16" i="15"/>
  <c r="CK16" i="15"/>
  <c r="CL16" i="15"/>
  <c r="CM16" i="15"/>
  <c r="CN16" i="15"/>
  <c r="CO16" i="15"/>
  <c r="CP16" i="15"/>
  <c r="CQ16" i="15"/>
  <c r="CR16" i="15"/>
  <c r="CS16" i="15"/>
  <c r="CT16" i="15"/>
  <c r="CU16" i="15"/>
  <c r="CV16" i="15"/>
  <c r="CW16" i="15"/>
  <c r="CX16" i="15"/>
  <c r="CY16" i="15"/>
  <c r="CZ16" i="15"/>
  <c r="DA16" i="15"/>
  <c r="DB16" i="15"/>
  <c r="DC16" i="15"/>
  <c r="DD16" i="15"/>
  <c r="DE16" i="15"/>
  <c r="DF16" i="15"/>
  <c r="DG16" i="15"/>
  <c r="DH16" i="15"/>
  <c r="DI16" i="15"/>
  <c r="DJ16" i="15"/>
  <c r="DK16" i="15"/>
  <c r="DL16" i="15"/>
  <c r="DM16" i="15"/>
  <c r="DN16" i="15"/>
  <c r="DO16" i="15"/>
  <c r="DP16" i="15"/>
  <c r="DQ16" i="15"/>
  <c r="DR16" i="15"/>
  <c r="DS16" i="15"/>
  <c r="DT16" i="15"/>
  <c r="DU16" i="15"/>
  <c r="DV16" i="15"/>
  <c r="DW16" i="15"/>
  <c r="DX16" i="15"/>
  <c r="DY16" i="15"/>
  <c r="DZ16" i="15"/>
  <c r="EA16" i="15"/>
  <c r="EB16" i="15"/>
  <c r="EC16" i="15"/>
  <c r="ED16" i="15"/>
  <c r="EE16" i="15"/>
  <c r="EF16" i="15"/>
  <c r="EG16" i="15"/>
  <c r="EH16" i="15"/>
  <c r="EI16" i="15"/>
  <c r="EJ16" i="15"/>
  <c r="EK16" i="15"/>
  <c r="EL16" i="15"/>
  <c r="EM16" i="15"/>
  <c r="EN16" i="15"/>
  <c r="EO16" i="15"/>
  <c r="EP16" i="15"/>
  <c r="EQ16" i="15"/>
  <c r="ER16" i="15"/>
  <c r="ES16" i="15"/>
  <c r="ET16" i="15"/>
  <c r="EU16" i="15"/>
  <c r="EV16" i="15"/>
  <c r="EW16" i="15"/>
  <c r="EX16" i="15"/>
  <c r="EY16" i="15"/>
  <c r="EZ16" i="15"/>
  <c r="B17" i="15"/>
  <c r="GB17" i="15" s="1"/>
  <c r="C17" i="15"/>
  <c r="D17" i="15"/>
  <c r="E17" i="15"/>
  <c r="F17" i="15"/>
  <c r="G17" i="15"/>
  <c r="H17" i="15"/>
  <c r="I17" i="15"/>
  <c r="J17" i="15"/>
  <c r="FA17" i="15" s="1"/>
  <c r="K17" i="15"/>
  <c r="L17" i="15"/>
  <c r="FC17" i="15" s="1"/>
  <c r="M17" i="15"/>
  <c r="N17" i="15"/>
  <c r="FE17" i="15" s="1"/>
  <c r="FF17" i="15" s="1"/>
  <c r="O17" i="15"/>
  <c r="P17" i="15"/>
  <c r="FG17" i="15" s="1"/>
  <c r="FH17" i="15" s="1"/>
  <c r="Q17" i="15"/>
  <c r="R17" i="15"/>
  <c r="FI17" i="15" s="1"/>
  <c r="FJ17" i="15" s="1"/>
  <c r="S17" i="15"/>
  <c r="T17" i="15"/>
  <c r="FK17" i="15" s="1"/>
  <c r="FL17" i="15" s="1"/>
  <c r="U17" i="15"/>
  <c r="V17" i="15"/>
  <c r="FM17" i="15" s="1"/>
  <c r="FN17" i="15" s="1"/>
  <c r="W17" i="15"/>
  <c r="X17" i="15"/>
  <c r="FO17" i="15" s="1"/>
  <c r="FP17" i="15" s="1"/>
  <c r="Y17" i="15"/>
  <c r="Z17" i="15"/>
  <c r="FQ17" i="15" s="1"/>
  <c r="AA17" i="15"/>
  <c r="AB17" i="15"/>
  <c r="AC17" i="15"/>
  <c r="AD17" i="15"/>
  <c r="AE17" i="15"/>
  <c r="AF17" i="15"/>
  <c r="AG17" i="15"/>
  <c r="AH17" i="15"/>
  <c r="AI17" i="15"/>
  <c r="AJ17" i="15"/>
  <c r="AK17" i="15"/>
  <c r="AL17" i="15"/>
  <c r="AM17" i="15"/>
  <c r="AN17" i="15"/>
  <c r="AO17" i="15"/>
  <c r="AP17" i="15"/>
  <c r="AQ17" i="15"/>
  <c r="AR17" i="15"/>
  <c r="AS17" i="15"/>
  <c r="AT17" i="15"/>
  <c r="AU17" i="15"/>
  <c r="AV17" i="15"/>
  <c r="AW17" i="15"/>
  <c r="AX17" i="15"/>
  <c r="AY17" i="15"/>
  <c r="AZ17" i="15"/>
  <c r="BA17" i="15"/>
  <c r="BB17" i="15"/>
  <c r="BC17" i="15"/>
  <c r="BD17" i="15"/>
  <c r="BE17" i="15"/>
  <c r="BF17" i="15"/>
  <c r="BG17" i="15"/>
  <c r="BH17" i="15"/>
  <c r="BI17" i="15"/>
  <c r="BJ17" i="15"/>
  <c r="BK17" i="15"/>
  <c r="BL17" i="15"/>
  <c r="BM17" i="15"/>
  <c r="BN17" i="15"/>
  <c r="BO17" i="15"/>
  <c r="BP17" i="15"/>
  <c r="BQ17" i="15"/>
  <c r="BR17" i="15"/>
  <c r="BS17" i="15"/>
  <c r="BT17" i="15"/>
  <c r="BU17" i="15"/>
  <c r="BV17" i="15"/>
  <c r="BW17" i="15"/>
  <c r="BX17" i="15"/>
  <c r="BY17" i="15"/>
  <c r="BZ17" i="15"/>
  <c r="CA17" i="15"/>
  <c r="CB17" i="15"/>
  <c r="CC17" i="15"/>
  <c r="CD17" i="15"/>
  <c r="CE17" i="15"/>
  <c r="CF17" i="15"/>
  <c r="CG17" i="15"/>
  <c r="CH17" i="15"/>
  <c r="CI17" i="15"/>
  <c r="CJ17" i="15"/>
  <c r="CK17" i="15"/>
  <c r="CL17" i="15"/>
  <c r="CM17" i="15"/>
  <c r="CN17" i="15"/>
  <c r="CO17" i="15"/>
  <c r="CP17" i="15"/>
  <c r="CQ17" i="15"/>
  <c r="CR17" i="15"/>
  <c r="CS17" i="15"/>
  <c r="CT17" i="15"/>
  <c r="CU17" i="15"/>
  <c r="CV17" i="15"/>
  <c r="CW17" i="15"/>
  <c r="CX17" i="15"/>
  <c r="CY17" i="15"/>
  <c r="CZ17" i="15"/>
  <c r="DA17" i="15"/>
  <c r="DB17" i="15"/>
  <c r="DC17" i="15"/>
  <c r="DD17" i="15"/>
  <c r="DE17" i="15"/>
  <c r="DF17" i="15"/>
  <c r="DG17" i="15"/>
  <c r="DH17" i="15"/>
  <c r="DI17" i="15"/>
  <c r="DJ17" i="15"/>
  <c r="DK17" i="15"/>
  <c r="DL17" i="15"/>
  <c r="DM17" i="15"/>
  <c r="DN17" i="15"/>
  <c r="DO17" i="15"/>
  <c r="DP17" i="15"/>
  <c r="DQ17" i="15"/>
  <c r="DR17" i="15"/>
  <c r="DS17" i="15"/>
  <c r="DT17" i="15"/>
  <c r="DU17" i="15"/>
  <c r="DV17" i="15"/>
  <c r="DW17" i="15"/>
  <c r="DX17" i="15"/>
  <c r="DY17" i="15"/>
  <c r="DZ17" i="15"/>
  <c r="EA17" i="15"/>
  <c r="EB17" i="15"/>
  <c r="EC17" i="15"/>
  <c r="ED17" i="15"/>
  <c r="EE17" i="15"/>
  <c r="EF17" i="15"/>
  <c r="EG17" i="15"/>
  <c r="EH17" i="15"/>
  <c r="EI17" i="15"/>
  <c r="EJ17" i="15"/>
  <c r="EK17" i="15"/>
  <c r="EL17" i="15"/>
  <c r="EM17" i="15"/>
  <c r="EN17" i="15"/>
  <c r="EO17" i="15"/>
  <c r="EP17" i="15"/>
  <c r="EQ17" i="15"/>
  <c r="ER17" i="15"/>
  <c r="ES17" i="15"/>
  <c r="ET17" i="15"/>
  <c r="EU17" i="15"/>
  <c r="EV17" i="15"/>
  <c r="EW17" i="15"/>
  <c r="EX17" i="15"/>
  <c r="EY17" i="15"/>
  <c r="EZ17" i="15"/>
  <c r="B18" i="15"/>
  <c r="GB18" i="15" s="1"/>
  <c r="C18" i="15"/>
  <c r="D18" i="15"/>
  <c r="E18" i="15"/>
  <c r="F18" i="15"/>
  <c r="G18" i="15"/>
  <c r="H18" i="15"/>
  <c r="I18" i="15"/>
  <c r="J18" i="15"/>
  <c r="FA18" i="15" s="1"/>
  <c r="K18" i="15"/>
  <c r="L18" i="15"/>
  <c r="FC18" i="15" s="1"/>
  <c r="M18" i="15"/>
  <c r="N18" i="15"/>
  <c r="FE18" i="15" s="1"/>
  <c r="FF18" i="15" s="1"/>
  <c r="O18" i="15"/>
  <c r="P18" i="15"/>
  <c r="FG18" i="15" s="1"/>
  <c r="FH18" i="15" s="1"/>
  <c r="Q18" i="15"/>
  <c r="R18" i="15"/>
  <c r="FI18" i="15" s="1"/>
  <c r="FJ18" i="15" s="1"/>
  <c r="S18" i="15"/>
  <c r="T18" i="15"/>
  <c r="FK18" i="15" s="1"/>
  <c r="FL18" i="15" s="1"/>
  <c r="U18" i="15"/>
  <c r="V18" i="15"/>
  <c r="FM18" i="15" s="1"/>
  <c r="FN18" i="15" s="1"/>
  <c r="W18" i="15"/>
  <c r="X18" i="15"/>
  <c r="FO18" i="15" s="1"/>
  <c r="FP18" i="15" s="1"/>
  <c r="Y18" i="15"/>
  <c r="Z18" i="15"/>
  <c r="FQ18" i="15" s="1"/>
  <c r="AA18" i="15"/>
  <c r="AB18" i="15"/>
  <c r="AC18" i="15"/>
  <c r="AD18" i="15"/>
  <c r="AE18" i="15"/>
  <c r="AF18" i="15"/>
  <c r="AG18" i="15"/>
  <c r="AH18" i="15"/>
  <c r="AI18" i="15"/>
  <c r="AJ18" i="15"/>
  <c r="AK18" i="15"/>
  <c r="AL18" i="15"/>
  <c r="AM18" i="15"/>
  <c r="AN18" i="15"/>
  <c r="AO18" i="15"/>
  <c r="AP18" i="15"/>
  <c r="AQ18" i="15"/>
  <c r="AR18" i="15"/>
  <c r="AS18" i="15"/>
  <c r="AT18" i="15"/>
  <c r="AU18" i="15"/>
  <c r="AV18" i="15"/>
  <c r="AW18" i="15"/>
  <c r="AX18" i="15"/>
  <c r="AY18" i="15"/>
  <c r="AZ18" i="15"/>
  <c r="BA18" i="15"/>
  <c r="BB18" i="15"/>
  <c r="BC18" i="15"/>
  <c r="BD18" i="15"/>
  <c r="BE18" i="15"/>
  <c r="BF18" i="15"/>
  <c r="BG18" i="15"/>
  <c r="BH18" i="15"/>
  <c r="BI18" i="15"/>
  <c r="BJ18" i="15"/>
  <c r="BK18" i="15"/>
  <c r="BL18" i="15"/>
  <c r="BM18" i="15"/>
  <c r="BN18" i="15"/>
  <c r="BO18" i="15"/>
  <c r="BP18" i="15"/>
  <c r="BQ18" i="15"/>
  <c r="BR18" i="15"/>
  <c r="BS18" i="15"/>
  <c r="BT18" i="15"/>
  <c r="BU18" i="15"/>
  <c r="BV18" i="15"/>
  <c r="BW18" i="15"/>
  <c r="BX18" i="15"/>
  <c r="BY18" i="15"/>
  <c r="BZ18" i="15"/>
  <c r="CA18" i="15"/>
  <c r="CB18" i="15"/>
  <c r="CC18" i="15"/>
  <c r="CD18" i="15"/>
  <c r="CE18" i="15"/>
  <c r="CF18" i="15"/>
  <c r="CG18" i="15"/>
  <c r="CH18" i="15"/>
  <c r="CI18" i="15"/>
  <c r="CJ18" i="15"/>
  <c r="CK18" i="15"/>
  <c r="CL18" i="15"/>
  <c r="CM18" i="15"/>
  <c r="CN18" i="15"/>
  <c r="CO18" i="15"/>
  <c r="CP18" i="15"/>
  <c r="CQ18" i="15"/>
  <c r="CR18" i="15"/>
  <c r="CS18" i="15"/>
  <c r="CT18" i="15"/>
  <c r="CU18" i="15"/>
  <c r="CV18" i="15"/>
  <c r="CW18" i="15"/>
  <c r="CX18" i="15"/>
  <c r="CY18" i="15"/>
  <c r="CZ18" i="15"/>
  <c r="DA18" i="15"/>
  <c r="DB18" i="15"/>
  <c r="DC18" i="15"/>
  <c r="DD18" i="15"/>
  <c r="DE18" i="15"/>
  <c r="DF18" i="15"/>
  <c r="DG18" i="15"/>
  <c r="DH18" i="15"/>
  <c r="DI18" i="15"/>
  <c r="DJ18" i="15"/>
  <c r="DK18" i="15"/>
  <c r="DL18" i="15"/>
  <c r="DM18" i="15"/>
  <c r="DN18" i="15"/>
  <c r="DO18" i="15"/>
  <c r="DP18" i="15"/>
  <c r="DQ18" i="15"/>
  <c r="DR18" i="15"/>
  <c r="DS18" i="15"/>
  <c r="DT18" i="15"/>
  <c r="DU18" i="15"/>
  <c r="DV18" i="15"/>
  <c r="DW18" i="15"/>
  <c r="DX18" i="15"/>
  <c r="DY18" i="15"/>
  <c r="DZ18" i="15"/>
  <c r="EA18" i="15"/>
  <c r="EB18" i="15"/>
  <c r="EC18" i="15"/>
  <c r="ED18" i="15"/>
  <c r="EE18" i="15"/>
  <c r="EF18" i="15"/>
  <c r="EG18" i="15"/>
  <c r="EH18" i="15"/>
  <c r="EI18" i="15"/>
  <c r="EJ18" i="15"/>
  <c r="EK18" i="15"/>
  <c r="EL18" i="15"/>
  <c r="EM18" i="15"/>
  <c r="EN18" i="15"/>
  <c r="EO18" i="15"/>
  <c r="EP18" i="15"/>
  <c r="EQ18" i="15"/>
  <c r="ER18" i="15"/>
  <c r="ES18" i="15"/>
  <c r="ET18" i="15"/>
  <c r="EU18" i="15"/>
  <c r="EV18" i="15"/>
  <c r="EW18" i="15"/>
  <c r="EX18" i="15"/>
  <c r="EY18" i="15"/>
  <c r="EZ18" i="15"/>
  <c r="B19" i="15"/>
  <c r="GB19" i="15" s="1"/>
  <c r="C19" i="15"/>
  <c r="D19" i="15"/>
  <c r="E19" i="15"/>
  <c r="F19" i="15"/>
  <c r="G19" i="15"/>
  <c r="H19" i="15"/>
  <c r="I19" i="15"/>
  <c r="J19" i="15"/>
  <c r="FA19" i="15" s="1"/>
  <c r="K19" i="15"/>
  <c r="L19" i="15"/>
  <c r="FC19" i="15" s="1"/>
  <c r="M19" i="15"/>
  <c r="N19" i="15"/>
  <c r="FE19" i="15" s="1"/>
  <c r="FF19" i="15" s="1"/>
  <c r="O19" i="15"/>
  <c r="P19" i="15"/>
  <c r="FG19" i="15" s="1"/>
  <c r="Q19" i="15"/>
  <c r="R19" i="15"/>
  <c r="FI19" i="15" s="1"/>
  <c r="S19" i="15"/>
  <c r="T19" i="15"/>
  <c r="FK19" i="15" s="1"/>
  <c r="U19" i="15"/>
  <c r="V19" i="15"/>
  <c r="FM19" i="15" s="1"/>
  <c r="W19" i="15"/>
  <c r="X19" i="15"/>
  <c r="FO19" i="15" s="1"/>
  <c r="FP19" i="15" s="1"/>
  <c r="Y19" i="15"/>
  <c r="Z19" i="15"/>
  <c r="FQ19" i="15" s="1"/>
  <c r="AA19" i="15"/>
  <c r="AB19" i="15"/>
  <c r="AC19" i="15"/>
  <c r="AD19" i="15"/>
  <c r="AE19" i="15"/>
  <c r="AF19" i="15"/>
  <c r="AG19" i="15"/>
  <c r="AH19" i="15"/>
  <c r="AI19" i="15"/>
  <c r="AJ19" i="15"/>
  <c r="AK19" i="15"/>
  <c r="AL19" i="15"/>
  <c r="AM19" i="15"/>
  <c r="AN19" i="15"/>
  <c r="AO19" i="15"/>
  <c r="AP19" i="15"/>
  <c r="AQ19" i="15"/>
  <c r="AR19" i="15"/>
  <c r="AS19" i="15"/>
  <c r="AT19" i="15"/>
  <c r="AU19" i="15"/>
  <c r="AV19" i="15"/>
  <c r="AW19" i="15"/>
  <c r="AX19" i="15"/>
  <c r="AY19" i="15"/>
  <c r="AZ19" i="15"/>
  <c r="BA19" i="15"/>
  <c r="BB19" i="15"/>
  <c r="BC19" i="15"/>
  <c r="BD19" i="15"/>
  <c r="BE19" i="15"/>
  <c r="BF19" i="15"/>
  <c r="BG19" i="15"/>
  <c r="BH19" i="15"/>
  <c r="BI19" i="15"/>
  <c r="BJ19" i="15"/>
  <c r="BK19" i="15"/>
  <c r="BL19" i="15"/>
  <c r="BM19" i="15"/>
  <c r="BN19" i="15"/>
  <c r="BO19" i="15"/>
  <c r="BP19" i="15"/>
  <c r="BQ19" i="15"/>
  <c r="BR19" i="15"/>
  <c r="BS19" i="15"/>
  <c r="BT19" i="15"/>
  <c r="BU19" i="15"/>
  <c r="BV19" i="15"/>
  <c r="BW19" i="15"/>
  <c r="BX19" i="15"/>
  <c r="BY19" i="15"/>
  <c r="BZ19" i="15"/>
  <c r="CA19" i="15"/>
  <c r="CB19" i="15"/>
  <c r="CC19" i="15"/>
  <c r="CD19" i="15"/>
  <c r="CE19" i="15"/>
  <c r="CF19" i="15"/>
  <c r="CG19" i="15"/>
  <c r="CH19" i="15"/>
  <c r="CI19" i="15"/>
  <c r="CJ19" i="15"/>
  <c r="CK19" i="15"/>
  <c r="CL19" i="15"/>
  <c r="CM19" i="15"/>
  <c r="CN19" i="15"/>
  <c r="CO19" i="15"/>
  <c r="CP19" i="15"/>
  <c r="CQ19" i="15"/>
  <c r="CR19" i="15"/>
  <c r="CS19" i="15"/>
  <c r="CT19" i="15"/>
  <c r="CU19" i="15"/>
  <c r="CV19" i="15"/>
  <c r="CW19" i="15"/>
  <c r="CX19" i="15"/>
  <c r="CY19" i="15"/>
  <c r="CZ19" i="15"/>
  <c r="DA19" i="15"/>
  <c r="DB19" i="15"/>
  <c r="DC19" i="15"/>
  <c r="DD19" i="15"/>
  <c r="DE19" i="15"/>
  <c r="DF19" i="15"/>
  <c r="DG19" i="15"/>
  <c r="DH19" i="15"/>
  <c r="DI19" i="15"/>
  <c r="DJ19" i="15"/>
  <c r="DK19" i="15"/>
  <c r="DL19" i="15"/>
  <c r="DM19" i="15"/>
  <c r="DN19" i="15"/>
  <c r="DO19" i="15"/>
  <c r="DP19" i="15"/>
  <c r="DQ19" i="15"/>
  <c r="DR19" i="15"/>
  <c r="DS19" i="15"/>
  <c r="DT19" i="15"/>
  <c r="DU19" i="15"/>
  <c r="DV19" i="15"/>
  <c r="DW19" i="15"/>
  <c r="DX19" i="15"/>
  <c r="DY19" i="15"/>
  <c r="DZ19" i="15"/>
  <c r="EA19" i="15"/>
  <c r="EB19" i="15"/>
  <c r="EC19" i="15"/>
  <c r="ED19" i="15"/>
  <c r="EE19" i="15"/>
  <c r="EF19" i="15"/>
  <c r="EG19" i="15"/>
  <c r="EH19" i="15"/>
  <c r="EI19" i="15"/>
  <c r="EJ19" i="15"/>
  <c r="EK19" i="15"/>
  <c r="EL19" i="15"/>
  <c r="EM19" i="15"/>
  <c r="EN19" i="15"/>
  <c r="EO19" i="15"/>
  <c r="EP19" i="15"/>
  <c r="EQ19" i="15"/>
  <c r="ER19" i="15"/>
  <c r="ES19" i="15"/>
  <c r="ET19" i="15"/>
  <c r="EU19" i="15"/>
  <c r="EV19" i="15"/>
  <c r="EW19" i="15"/>
  <c r="EX19" i="15"/>
  <c r="EY19" i="15"/>
  <c r="EZ19" i="15"/>
  <c r="B20" i="15"/>
  <c r="GB20" i="15" s="1"/>
  <c r="C20" i="15"/>
  <c r="D20" i="15"/>
  <c r="E20" i="15"/>
  <c r="F20" i="15"/>
  <c r="G20" i="15"/>
  <c r="H20" i="15"/>
  <c r="I20" i="15"/>
  <c r="J20" i="15"/>
  <c r="FA20" i="15" s="1"/>
  <c r="K20" i="15"/>
  <c r="L20" i="15"/>
  <c r="FC20" i="15" s="1"/>
  <c r="M20" i="15"/>
  <c r="N20" i="15"/>
  <c r="FE20" i="15" s="1"/>
  <c r="FF20" i="15" s="1"/>
  <c r="O20" i="15"/>
  <c r="P20" i="15"/>
  <c r="FG20" i="15" s="1"/>
  <c r="Q20" i="15"/>
  <c r="R20" i="15"/>
  <c r="FI20" i="15" s="1"/>
  <c r="S20" i="15"/>
  <c r="T20" i="15"/>
  <c r="FK20" i="15" s="1"/>
  <c r="U20" i="15"/>
  <c r="V20" i="15"/>
  <c r="FM20" i="15" s="1"/>
  <c r="W20" i="15"/>
  <c r="X20" i="15"/>
  <c r="FO20" i="15" s="1"/>
  <c r="FP20" i="15" s="1"/>
  <c r="Y20" i="15"/>
  <c r="Z20" i="15"/>
  <c r="FQ20" i="15" s="1"/>
  <c r="AA20" i="15"/>
  <c r="AB20" i="15"/>
  <c r="AC20" i="15"/>
  <c r="AD20" i="15"/>
  <c r="AE20" i="15"/>
  <c r="AF20" i="15"/>
  <c r="AG20" i="15"/>
  <c r="AH20" i="15"/>
  <c r="AI20" i="15"/>
  <c r="AJ20" i="15"/>
  <c r="AK20" i="15"/>
  <c r="AL20" i="15"/>
  <c r="AM20" i="15"/>
  <c r="AN20" i="15"/>
  <c r="AO20" i="15"/>
  <c r="AP20" i="15"/>
  <c r="AQ20" i="15"/>
  <c r="AR20" i="15"/>
  <c r="AS20" i="15"/>
  <c r="AT20" i="15"/>
  <c r="AU20" i="15"/>
  <c r="AV20" i="15"/>
  <c r="AW20" i="15"/>
  <c r="AX20" i="15"/>
  <c r="AY20" i="15"/>
  <c r="AZ20" i="15"/>
  <c r="BA20" i="15"/>
  <c r="BB20" i="15"/>
  <c r="BC20" i="15"/>
  <c r="BD20" i="15"/>
  <c r="BE20" i="15"/>
  <c r="BF20" i="15"/>
  <c r="BG20" i="15"/>
  <c r="BH20" i="15"/>
  <c r="BI20" i="15"/>
  <c r="BJ20" i="15"/>
  <c r="BK20" i="15"/>
  <c r="BL20" i="15"/>
  <c r="BM20" i="15"/>
  <c r="BN20" i="15"/>
  <c r="BO20" i="15"/>
  <c r="BP20" i="15"/>
  <c r="BQ20" i="15"/>
  <c r="BR20" i="15"/>
  <c r="BS20" i="15"/>
  <c r="BT20" i="15"/>
  <c r="BU20" i="15"/>
  <c r="BV20" i="15"/>
  <c r="BW20" i="15"/>
  <c r="BX20" i="15"/>
  <c r="BY20" i="15"/>
  <c r="BZ20" i="15"/>
  <c r="CA20" i="15"/>
  <c r="CB20" i="15"/>
  <c r="CC20" i="15"/>
  <c r="CD20" i="15"/>
  <c r="CE20" i="15"/>
  <c r="CF20" i="15"/>
  <c r="CG20" i="15"/>
  <c r="CH20" i="15"/>
  <c r="CI20" i="15"/>
  <c r="CJ20" i="15"/>
  <c r="CK20" i="15"/>
  <c r="CL20" i="15"/>
  <c r="CM20" i="15"/>
  <c r="CN20" i="15"/>
  <c r="CO20" i="15"/>
  <c r="CP20" i="15"/>
  <c r="CQ20" i="15"/>
  <c r="CR20" i="15"/>
  <c r="CS20" i="15"/>
  <c r="CT20" i="15"/>
  <c r="CU20" i="15"/>
  <c r="CV20" i="15"/>
  <c r="CW20" i="15"/>
  <c r="CX20" i="15"/>
  <c r="CY20" i="15"/>
  <c r="CZ20" i="15"/>
  <c r="DA20" i="15"/>
  <c r="DB20" i="15"/>
  <c r="DC20" i="15"/>
  <c r="DD20" i="15"/>
  <c r="DE20" i="15"/>
  <c r="DF20" i="15"/>
  <c r="DG20" i="15"/>
  <c r="DH20" i="15"/>
  <c r="DI20" i="15"/>
  <c r="DJ20" i="15"/>
  <c r="DK20" i="15"/>
  <c r="DL20" i="15"/>
  <c r="DM20" i="15"/>
  <c r="DN20" i="15"/>
  <c r="DO20" i="15"/>
  <c r="DP20" i="15"/>
  <c r="DQ20" i="15"/>
  <c r="DR20" i="15"/>
  <c r="DS20" i="15"/>
  <c r="DT20" i="15"/>
  <c r="DU20" i="15"/>
  <c r="DV20" i="15"/>
  <c r="DW20" i="15"/>
  <c r="DX20" i="15"/>
  <c r="DY20" i="15"/>
  <c r="DZ20" i="15"/>
  <c r="EA20" i="15"/>
  <c r="EB20" i="15"/>
  <c r="EC20" i="15"/>
  <c r="ED20" i="15"/>
  <c r="EE20" i="15"/>
  <c r="EF20" i="15"/>
  <c r="EG20" i="15"/>
  <c r="EH20" i="15"/>
  <c r="EI20" i="15"/>
  <c r="EJ20" i="15"/>
  <c r="EK20" i="15"/>
  <c r="EL20" i="15"/>
  <c r="EM20" i="15"/>
  <c r="EN20" i="15"/>
  <c r="EO20" i="15"/>
  <c r="EP20" i="15"/>
  <c r="EQ20" i="15"/>
  <c r="ER20" i="15"/>
  <c r="ES20" i="15"/>
  <c r="ET20" i="15"/>
  <c r="EU20" i="15"/>
  <c r="EV20" i="15"/>
  <c r="EW20" i="15"/>
  <c r="EX20" i="15"/>
  <c r="EY20" i="15"/>
  <c r="EZ20" i="15"/>
  <c r="B21" i="15"/>
  <c r="GB21" i="15" s="1"/>
  <c r="C21" i="15"/>
  <c r="D21" i="15"/>
  <c r="E21" i="15"/>
  <c r="F21" i="15"/>
  <c r="G21" i="15"/>
  <c r="H21" i="15"/>
  <c r="I21" i="15"/>
  <c r="J21" i="15"/>
  <c r="FA21" i="15" s="1"/>
  <c r="K21" i="15"/>
  <c r="L21" i="15"/>
  <c r="FC21" i="15" s="1"/>
  <c r="M21" i="15"/>
  <c r="N21" i="15"/>
  <c r="FE21" i="15" s="1"/>
  <c r="FF21" i="15" s="1"/>
  <c r="O21" i="15"/>
  <c r="P21" i="15"/>
  <c r="FG21" i="15" s="1"/>
  <c r="Q21" i="15"/>
  <c r="R21" i="15"/>
  <c r="FI21" i="15" s="1"/>
  <c r="S21" i="15"/>
  <c r="T21" i="15"/>
  <c r="FK21" i="15" s="1"/>
  <c r="U21" i="15"/>
  <c r="V21" i="15"/>
  <c r="FM21" i="15" s="1"/>
  <c r="W21" i="15"/>
  <c r="X21" i="15"/>
  <c r="FO21" i="15" s="1"/>
  <c r="FP21" i="15" s="1"/>
  <c r="Y21" i="15"/>
  <c r="Z21" i="15"/>
  <c r="FQ21" i="15" s="1"/>
  <c r="AA21" i="15"/>
  <c r="AB21" i="15"/>
  <c r="AC21" i="15"/>
  <c r="AD21" i="15"/>
  <c r="AE21" i="15"/>
  <c r="AF21" i="15"/>
  <c r="AG21" i="15"/>
  <c r="AH21" i="15"/>
  <c r="AI21" i="15"/>
  <c r="AJ21" i="15"/>
  <c r="AK21" i="15"/>
  <c r="AL21" i="15"/>
  <c r="AM21" i="15"/>
  <c r="AN21" i="15"/>
  <c r="AO21" i="15"/>
  <c r="AP21" i="15"/>
  <c r="AQ21" i="15"/>
  <c r="AR21" i="15"/>
  <c r="AS21" i="15"/>
  <c r="AT21" i="15"/>
  <c r="AU21" i="15"/>
  <c r="AV21" i="15"/>
  <c r="AW21" i="15"/>
  <c r="AX21" i="15"/>
  <c r="AY21" i="15"/>
  <c r="AZ21" i="15"/>
  <c r="BA21" i="15"/>
  <c r="BB21" i="15"/>
  <c r="BC21" i="15"/>
  <c r="BD21" i="15"/>
  <c r="BE21" i="15"/>
  <c r="BF21" i="15"/>
  <c r="BG21" i="15"/>
  <c r="BH21" i="15"/>
  <c r="BI21" i="15"/>
  <c r="BJ21" i="15"/>
  <c r="BK21" i="15"/>
  <c r="BL21" i="15"/>
  <c r="BM21" i="15"/>
  <c r="BN21" i="15"/>
  <c r="BO21" i="15"/>
  <c r="BP21" i="15"/>
  <c r="BQ21" i="15"/>
  <c r="BR21" i="15"/>
  <c r="BS21" i="15"/>
  <c r="BT21" i="15"/>
  <c r="BU21" i="15"/>
  <c r="BV21" i="15"/>
  <c r="BW21" i="15"/>
  <c r="BX21" i="15"/>
  <c r="BY21" i="15"/>
  <c r="BZ21" i="15"/>
  <c r="CA21" i="15"/>
  <c r="CB21" i="15"/>
  <c r="CC21" i="15"/>
  <c r="CD21" i="15"/>
  <c r="CE21" i="15"/>
  <c r="CF21" i="15"/>
  <c r="CG21" i="15"/>
  <c r="CH21" i="15"/>
  <c r="CI21" i="15"/>
  <c r="CJ21" i="15"/>
  <c r="CK21" i="15"/>
  <c r="CL21" i="15"/>
  <c r="CM21" i="15"/>
  <c r="CN21" i="15"/>
  <c r="CO21" i="15"/>
  <c r="CP21" i="15"/>
  <c r="CQ21" i="15"/>
  <c r="CR21" i="15"/>
  <c r="CS21" i="15"/>
  <c r="CT21" i="15"/>
  <c r="CU21" i="15"/>
  <c r="CV21" i="15"/>
  <c r="CW21" i="15"/>
  <c r="CX21" i="15"/>
  <c r="CY21" i="15"/>
  <c r="CZ21" i="15"/>
  <c r="DA21" i="15"/>
  <c r="DB21" i="15"/>
  <c r="DC21" i="15"/>
  <c r="DD21" i="15"/>
  <c r="DE21" i="15"/>
  <c r="DF21" i="15"/>
  <c r="DG21" i="15"/>
  <c r="DH21" i="15"/>
  <c r="DI21" i="15"/>
  <c r="DJ21" i="15"/>
  <c r="DK21" i="15"/>
  <c r="DL21" i="15"/>
  <c r="DM21" i="15"/>
  <c r="DN21" i="15"/>
  <c r="DO21" i="15"/>
  <c r="DP21" i="15"/>
  <c r="DQ21" i="15"/>
  <c r="DR21" i="15"/>
  <c r="DS21" i="15"/>
  <c r="DT21" i="15"/>
  <c r="DU21" i="15"/>
  <c r="DV21" i="15"/>
  <c r="DW21" i="15"/>
  <c r="DX21" i="15"/>
  <c r="DY21" i="15"/>
  <c r="DZ21" i="15"/>
  <c r="EA21" i="15"/>
  <c r="EB21" i="15"/>
  <c r="EC21" i="15"/>
  <c r="ED21" i="15"/>
  <c r="EE21" i="15"/>
  <c r="EF21" i="15"/>
  <c r="EG21" i="15"/>
  <c r="EH21" i="15"/>
  <c r="EI21" i="15"/>
  <c r="EJ21" i="15"/>
  <c r="EK21" i="15"/>
  <c r="EL21" i="15"/>
  <c r="EM21" i="15"/>
  <c r="EN21" i="15"/>
  <c r="EO21" i="15"/>
  <c r="EP21" i="15"/>
  <c r="EQ21" i="15"/>
  <c r="ER21" i="15"/>
  <c r="ES21" i="15"/>
  <c r="ET21" i="15"/>
  <c r="EU21" i="15"/>
  <c r="EV21" i="15"/>
  <c r="EW21" i="15"/>
  <c r="EX21" i="15"/>
  <c r="EY21" i="15"/>
  <c r="EZ21" i="15"/>
  <c r="B22" i="15"/>
  <c r="GB22" i="15" s="1"/>
  <c r="C22" i="15"/>
  <c r="D22" i="15"/>
  <c r="E22" i="15"/>
  <c r="F22" i="15"/>
  <c r="G22" i="15"/>
  <c r="H22" i="15"/>
  <c r="I22" i="15"/>
  <c r="J22" i="15"/>
  <c r="FA22" i="15" s="1"/>
  <c r="K22" i="15"/>
  <c r="L22" i="15"/>
  <c r="FC22" i="15" s="1"/>
  <c r="M22" i="15"/>
  <c r="N22" i="15"/>
  <c r="FE22" i="15" s="1"/>
  <c r="FF22" i="15" s="1"/>
  <c r="O22" i="15"/>
  <c r="P22" i="15"/>
  <c r="FG22" i="15" s="1"/>
  <c r="Q22" i="15"/>
  <c r="R22" i="15"/>
  <c r="FI22" i="15" s="1"/>
  <c r="FJ22" i="15" s="1"/>
  <c r="S22" i="15"/>
  <c r="T22" i="15"/>
  <c r="FK22" i="15" s="1"/>
  <c r="U22" i="15"/>
  <c r="V22" i="15"/>
  <c r="FM22" i="15" s="1"/>
  <c r="W22" i="15"/>
  <c r="X22" i="15"/>
  <c r="FO22" i="15" s="1"/>
  <c r="FP22" i="15" s="1"/>
  <c r="Y22" i="15"/>
  <c r="Z22" i="15"/>
  <c r="FQ22" i="15" s="1"/>
  <c r="AA22" i="15"/>
  <c r="AB22" i="15"/>
  <c r="AC22" i="15"/>
  <c r="AD22" i="15"/>
  <c r="AE22" i="15"/>
  <c r="AF22" i="15"/>
  <c r="AG22" i="15"/>
  <c r="AH22" i="15"/>
  <c r="AI22" i="15"/>
  <c r="AJ22" i="15"/>
  <c r="AK22" i="15"/>
  <c r="AL22" i="15"/>
  <c r="AM22" i="15"/>
  <c r="AN22" i="15"/>
  <c r="AO22" i="15"/>
  <c r="AP22" i="15"/>
  <c r="AQ22" i="15"/>
  <c r="AR22" i="15"/>
  <c r="AS22" i="15"/>
  <c r="AT22" i="15"/>
  <c r="AU22" i="15"/>
  <c r="AV22" i="15"/>
  <c r="AW22" i="15"/>
  <c r="AX22" i="15"/>
  <c r="AY22" i="15"/>
  <c r="AZ22" i="15"/>
  <c r="BA22" i="15"/>
  <c r="BB22" i="15"/>
  <c r="BC22" i="15"/>
  <c r="BD22" i="15"/>
  <c r="BE22" i="15"/>
  <c r="BF22" i="15"/>
  <c r="BG22" i="15"/>
  <c r="BH22" i="15"/>
  <c r="BI22" i="15"/>
  <c r="BJ22" i="15"/>
  <c r="BK22" i="15"/>
  <c r="BL22" i="15"/>
  <c r="BM22" i="15"/>
  <c r="BN22" i="15"/>
  <c r="BO22" i="15"/>
  <c r="BP22" i="15"/>
  <c r="BQ22" i="15"/>
  <c r="BR22" i="15"/>
  <c r="BS22" i="15"/>
  <c r="BT22" i="15"/>
  <c r="BU22" i="15"/>
  <c r="BV22" i="15"/>
  <c r="BW22" i="15"/>
  <c r="BX22" i="15"/>
  <c r="BY22" i="15"/>
  <c r="BZ22" i="15"/>
  <c r="CA22" i="15"/>
  <c r="CB22" i="15"/>
  <c r="CC22" i="15"/>
  <c r="CD22" i="15"/>
  <c r="CE22" i="15"/>
  <c r="CF22" i="15"/>
  <c r="CG22" i="15"/>
  <c r="CH22" i="15"/>
  <c r="CI22" i="15"/>
  <c r="CJ22" i="15"/>
  <c r="CK22" i="15"/>
  <c r="CL22" i="15"/>
  <c r="CM22" i="15"/>
  <c r="CN22" i="15"/>
  <c r="CO22" i="15"/>
  <c r="CP22" i="15"/>
  <c r="CQ22" i="15"/>
  <c r="CR22" i="15"/>
  <c r="CS22" i="15"/>
  <c r="CT22" i="15"/>
  <c r="CU22" i="15"/>
  <c r="CV22" i="15"/>
  <c r="CW22" i="15"/>
  <c r="CX22" i="15"/>
  <c r="CY22" i="15"/>
  <c r="CZ22" i="15"/>
  <c r="DA22" i="15"/>
  <c r="DB22" i="15"/>
  <c r="DC22" i="15"/>
  <c r="DD22" i="15"/>
  <c r="DE22" i="15"/>
  <c r="DF22" i="15"/>
  <c r="DG22" i="15"/>
  <c r="DH22" i="15"/>
  <c r="DI22" i="15"/>
  <c r="DJ22" i="15"/>
  <c r="DK22" i="15"/>
  <c r="DL22" i="15"/>
  <c r="DM22" i="15"/>
  <c r="DN22" i="15"/>
  <c r="DO22" i="15"/>
  <c r="DP22" i="15"/>
  <c r="DQ22" i="15"/>
  <c r="DR22" i="15"/>
  <c r="DS22" i="15"/>
  <c r="DT22" i="15"/>
  <c r="DU22" i="15"/>
  <c r="DV22" i="15"/>
  <c r="DW22" i="15"/>
  <c r="DX22" i="15"/>
  <c r="DY22" i="15"/>
  <c r="DZ22" i="15"/>
  <c r="EA22" i="15"/>
  <c r="EB22" i="15"/>
  <c r="EC22" i="15"/>
  <c r="ED22" i="15"/>
  <c r="EE22" i="15"/>
  <c r="EF22" i="15"/>
  <c r="EG22" i="15"/>
  <c r="EH22" i="15"/>
  <c r="EI22" i="15"/>
  <c r="EJ22" i="15"/>
  <c r="EK22" i="15"/>
  <c r="EL22" i="15"/>
  <c r="EM22" i="15"/>
  <c r="EN22" i="15"/>
  <c r="EO22" i="15"/>
  <c r="EP22" i="15"/>
  <c r="EQ22" i="15"/>
  <c r="ER22" i="15"/>
  <c r="ES22" i="15"/>
  <c r="ET22" i="15"/>
  <c r="EU22" i="15"/>
  <c r="EV22" i="15"/>
  <c r="EW22" i="15"/>
  <c r="EX22" i="15"/>
  <c r="EY22" i="15"/>
  <c r="EZ22" i="15"/>
  <c r="B23" i="15"/>
  <c r="GB23" i="15" s="1"/>
  <c r="C23" i="15"/>
  <c r="D23" i="15"/>
  <c r="E23" i="15"/>
  <c r="F23" i="15"/>
  <c r="G23" i="15"/>
  <c r="H23" i="15"/>
  <c r="I23" i="15"/>
  <c r="J23" i="15"/>
  <c r="FA23" i="15" s="1"/>
  <c r="K23" i="15"/>
  <c r="L23" i="15"/>
  <c r="FC23" i="15" s="1"/>
  <c r="M23" i="15"/>
  <c r="N23" i="15"/>
  <c r="FE23" i="15" s="1"/>
  <c r="FF23" i="15" s="1"/>
  <c r="O23" i="15"/>
  <c r="P23" i="15"/>
  <c r="FG23" i="15" s="1"/>
  <c r="Q23" i="15"/>
  <c r="R23" i="15"/>
  <c r="FI23" i="15" s="1"/>
  <c r="S23" i="15"/>
  <c r="T23" i="15"/>
  <c r="FK23" i="15" s="1"/>
  <c r="U23" i="15"/>
  <c r="V23" i="15"/>
  <c r="FM23" i="15" s="1"/>
  <c r="W23" i="15"/>
  <c r="X23" i="15"/>
  <c r="FO23" i="15" s="1"/>
  <c r="FP23" i="15" s="1"/>
  <c r="Y23" i="15"/>
  <c r="Z23" i="15"/>
  <c r="FQ23" i="15" s="1"/>
  <c r="AA23" i="15"/>
  <c r="AB23" i="15"/>
  <c r="AC23" i="15"/>
  <c r="AD23" i="15"/>
  <c r="AE23" i="15"/>
  <c r="AF23" i="15"/>
  <c r="AG23" i="15"/>
  <c r="AH23" i="15"/>
  <c r="AI23" i="15"/>
  <c r="AJ23" i="15"/>
  <c r="AK23" i="15"/>
  <c r="AL23" i="15"/>
  <c r="AM23" i="15"/>
  <c r="AN23" i="15"/>
  <c r="AO23" i="15"/>
  <c r="AP23" i="15"/>
  <c r="AQ23" i="15"/>
  <c r="AR23" i="15"/>
  <c r="AS23" i="15"/>
  <c r="AT23" i="15"/>
  <c r="AU23" i="15"/>
  <c r="AV23" i="15"/>
  <c r="AW23" i="15"/>
  <c r="AX23" i="15"/>
  <c r="AY23" i="15"/>
  <c r="AZ23" i="15"/>
  <c r="BA23" i="15"/>
  <c r="BB23" i="15"/>
  <c r="BC23" i="15"/>
  <c r="BD23" i="15"/>
  <c r="BE23" i="15"/>
  <c r="BF23" i="15"/>
  <c r="BG23" i="15"/>
  <c r="BH23" i="15"/>
  <c r="BI23" i="15"/>
  <c r="BJ23" i="15"/>
  <c r="BK23" i="15"/>
  <c r="BL23" i="15"/>
  <c r="BM23" i="15"/>
  <c r="BN23" i="15"/>
  <c r="BO23" i="15"/>
  <c r="BP23" i="15"/>
  <c r="BQ23" i="15"/>
  <c r="BR23" i="15"/>
  <c r="BS23" i="15"/>
  <c r="BT23" i="15"/>
  <c r="BU23" i="15"/>
  <c r="BV23" i="15"/>
  <c r="BW23" i="15"/>
  <c r="BX23" i="15"/>
  <c r="BY23" i="15"/>
  <c r="BZ23" i="15"/>
  <c r="CA23" i="15"/>
  <c r="CB23" i="15"/>
  <c r="CC23" i="15"/>
  <c r="CD23" i="15"/>
  <c r="CE23" i="15"/>
  <c r="CF23" i="15"/>
  <c r="CG23" i="15"/>
  <c r="CH23" i="15"/>
  <c r="CI23" i="15"/>
  <c r="CJ23" i="15"/>
  <c r="CK23" i="15"/>
  <c r="CL23" i="15"/>
  <c r="CM23" i="15"/>
  <c r="CN23" i="15"/>
  <c r="CO23" i="15"/>
  <c r="CP23" i="15"/>
  <c r="CQ23" i="15"/>
  <c r="CR23" i="15"/>
  <c r="CS23" i="15"/>
  <c r="CT23" i="15"/>
  <c r="CU23" i="15"/>
  <c r="CV23" i="15"/>
  <c r="CW23" i="15"/>
  <c r="CX23" i="15"/>
  <c r="CY23" i="15"/>
  <c r="CZ23" i="15"/>
  <c r="DA23" i="15"/>
  <c r="DB23" i="15"/>
  <c r="DC23" i="15"/>
  <c r="DD23" i="15"/>
  <c r="DE23" i="15"/>
  <c r="DF23" i="15"/>
  <c r="DG23" i="15"/>
  <c r="DH23" i="15"/>
  <c r="DI23" i="15"/>
  <c r="DJ23" i="15"/>
  <c r="DK23" i="15"/>
  <c r="DL23" i="15"/>
  <c r="DM23" i="15"/>
  <c r="DN23" i="15"/>
  <c r="DO23" i="15"/>
  <c r="DP23" i="15"/>
  <c r="DQ23" i="15"/>
  <c r="DR23" i="15"/>
  <c r="DS23" i="15"/>
  <c r="DT23" i="15"/>
  <c r="DU23" i="15"/>
  <c r="DV23" i="15"/>
  <c r="DW23" i="15"/>
  <c r="DX23" i="15"/>
  <c r="DY23" i="15"/>
  <c r="DZ23" i="15"/>
  <c r="EA23" i="15"/>
  <c r="EB23" i="15"/>
  <c r="EC23" i="15"/>
  <c r="ED23" i="15"/>
  <c r="EE23" i="15"/>
  <c r="EF23" i="15"/>
  <c r="EG23" i="15"/>
  <c r="EH23" i="15"/>
  <c r="EI23" i="15"/>
  <c r="EJ23" i="15"/>
  <c r="EK23" i="15"/>
  <c r="EL23" i="15"/>
  <c r="EM23" i="15"/>
  <c r="EN23" i="15"/>
  <c r="EO23" i="15"/>
  <c r="EP23" i="15"/>
  <c r="EQ23" i="15"/>
  <c r="ER23" i="15"/>
  <c r="ES23" i="15"/>
  <c r="ET23" i="15"/>
  <c r="EU23" i="15"/>
  <c r="EV23" i="15"/>
  <c r="EW23" i="15"/>
  <c r="EX23" i="15"/>
  <c r="EY23" i="15"/>
  <c r="EZ23" i="15"/>
  <c r="B24" i="15"/>
  <c r="GB24" i="15" s="1"/>
  <c r="C24" i="15"/>
  <c r="D24" i="15"/>
  <c r="E24" i="15"/>
  <c r="F24" i="15"/>
  <c r="G24" i="15"/>
  <c r="H24" i="15"/>
  <c r="I24" i="15"/>
  <c r="J24" i="15"/>
  <c r="FA24" i="15" s="1"/>
  <c r="K24" i="15"/>
  <c r="L24" i="15"/>
  <c r="FC24" i="15" s="1"/>
  <c r="M24" i="15"/>
  <c r="N24" i="15"/>
  <c r="FE24" i="15" s="1"/>
  <c r="FF24" i="15" s="1"/>
  <c r="O24" i="15"/>
  <c r="P24" i="15"/>
  <c r="FG24" i="15" s="1"/>
  <c r="FH24" i="15" s="1"/>
  <c r="Q24" i="15"/>
  <c r="R24" i="15"/>
  <c r="FI24" i="15" s="1"/>
  <c r="FJ24" i="15" s="1"/>
  <c r="S24" i="15"/>
  <c r="T24" i="15"/>
  <c r="FK24" i="15" s="1"/>
  <c r="FL24" i="15" s="1"/>
  <c r="U24" i="15"/>
  <c r="V24" i="15"/>
  <c r="FM24" i="15" s="1"/>
  <c r="FN24" i="15" s="1"/>
  <c r="W24" i="15"/>
  <c r="X24" i="15"/>
  <c r="FO24" i="15" s="1"/>
  <c r="FP24" i="15" s="1"/>
  <c r="Y24" i="15"/>
  <c r="Z24" i="15"/>
  <c r="FQ24" i="15" s="1"/>
  <c r="AA24" i="15"/>
  <c r="AB24" i="15"/>
  <c r="AC24" i="15"/>
  <c r="AD24" i="15"/>
  <c r="AE24" i="15"/>
  <c r="AF24" i="15"/>
  <c r="AG24" i="15"/>
  <c r="AH24" i="15"/>
  <c r="AI24" i="15"/>
  <c r="AJ24" i="15"/>
  <c r="AK24" i="15"/>
  <c r="AL24" i="15"/>
  <c r="AM24" i="15"/>
  <c r="AN24" i="15"/>
  <c r="AO24" i="15"/>
  <c r="AP24" i="15"/>
  <c r="AQ24" i="15"/>
  <c r="AR24" i="15"/>
  <c r="AS24" i="15"/>
  <c r="AT24" i="15"/>
  <c r="AU24" i="15"/>
  <c r="AV24" i="15"/>
  <c r="AW24" i="15"/>
  <c r="AX24" i="15"/>
  <c r="AY24" i="15"/>
  <c r="AZ24" i="15"/>
  <c r="BA24" i="15"/>
  <c r="BB24" i="15"/>
  <c r="BC24" i="15"/>
  <c r="BD24" i="15"/>
  <c r="BE24" i="15"/>
  <c r="BF24" i="15"/>
  <c r="BG24" i="15"/>
  <c r="BH24" i="15"/>
  <c r="BI24" i="15"/>
  <c r="BJ24" i="15"/>
  <c r="BK24" i="15"/>
  <c r="BL24" i="15"/>
  <c r="BM24" i="15"/>
  <c r="BN24" i="15"/>
  <c r="BO24" i="15"/>
  <c r="BP24" i="15"/>
  <c r="BQ24" i="15"/>
  <c r="BR24" i="15"/>
  <c r="BS24" i="15"/>
  <c r="BT24" i="15"/>
  <c r="BU24" i="15"/>
  <c r="BV24" i="15"/>
  <c r="BW24" i="15"/>
  <c r="BX24" i="15"/>
  <c r="BY24" i="15"/>
  <c r="BZ24" i="15"/>
  <c r="CA24" i="15"/>
  <c r="CB24" i="15"/>
  <c r="CC24" i="15"/>
  <c r="CD24" i="15"/>
  <c r="CE24" i="15"/>
  <c r="CF24" i="15"/>
  <c r="CG24" i="15"/>
  <c r="CH24" i="15"/>
  <c r="CI24" i="15"/>
  <c r="CJ24" i="15"/>
  <c r="CK24" i="15"/>
  <c r="CL24" i="15"/>
  <c r="CM24" i="15"/>
  <c r="CN24" i="15"/>
  <c r="CO24" i="15"/>
  <c r="CP24" i="15"/>
  <c r="CQ24" i="15"/>
  <c r="CR24" i="15"/>
  <c r="CS24" i="15"/>
  <c r="CT24" i="15"/>
  <c r="CU24" i="15"/>
  <c r="CV24" i="15"/>
  <c r="CW24" i="15"/>
  <c r="CX24" i="15"/>
  <c r="CY24" i="15"/>
  <c r="CZ24" i="15"/>
  <c r="DA24" i="15"/>
  <c r="DB24" i="15"/>
  <c r="DC24" i="15"/>
  <c r="DD24" i="15"/>
  <c r="DE24" i="15"/>
  <c r="DF24" i="15"/>
  <c r="DG24" i="15"/>
  <c r="DH24" i="15"/>
  <c r="DI24" i="15"/>
  <c r="DJ24" i="15"/>
  <c r="DK24" i="15"/>
  <c r="DL24" i="15"/>
  <c r="DM24" i="15"/>
  <c r="DN24" i="15"/>
  <c r="DO24" i="15"/>
  <c r="DP24" i="15"/>
  <c r="DQ24" i="15"/>
  <c r="DR24" i="15"/>
  <c r="DS24" i="15"/>
  <c r="DT24" i="15"/>
  <c r="DU24" i="15"/>
  <c r="DV24" i="15"/>
  <c r="DW24" i="15"/>
  <c r="DX24" i="15"/>
  <c r="DY24" i="15"/>
  <c r="DZ24" i="15"/>
  <c r="EA24" i="15"/>
  <c r="EB24" i="15"/>
  <c r="EC24" i="15"/>
  <c r="ED24" i="15"/>
  <c r="EE24" i="15"/>
  <c r="EF24" i="15"/>
  <c r="EG24" i="15"/>
  <c r="EH24" i="15"/>
  <c r="EI24" i="15"/>
  <c r="EJ24" i="15"/>
  <c r="EK24" i="15"/>
  <c r="EL24" i="15"/>
  <c r="EM24" i="15"/>
  <c r="EN24" i="15"/>
  <c r="EO24" i="15"/>
  <c r="EP24" i="15"/>
  <c r="EQ24" i="15"/>
  <c r="ER24" i="15"/>
  <c r="ES24" i="15"/>
  <c r="ET24" i="15"/>
  <c r="EU24" i="15"/>
  <c r="EV24" i="15"/>
  <c r="EW24" i="15"/>
  <c r="EX24" i="15"/>
  <c r="EY24" i="15"/>
  <c r="EZ24" i="15"/>
  <c r="B25" i="15"/>
  <c r="GB25" i="15" s="1"/>
  <c r="C25" i="15"/>
  <c r="D25" i="15"/>
  <c r="E25" i="15"/>
  <c r="F25" i="15"/>
  <c r="G25" i="15"/>
  <c r="H25" i="15"/>
  <c r="I25" i="15"/>
  <c r="J25" i="15"/>
  <c r="FA25" i="15" s="1"/>
  <c r="K25" i="15"/>
  <c r="L25" i="15"/>
  <c r="FC25" i="15" s="1"/>
  <c r="M25" i="15"/>
  <c r="N25" i="15"/>
  <c r="FE25" i="15" s="1"/>
  <c r="FF25" i="15" s="1"/>
  <c r="O25" i="15"/>
  <c r="P25" i="15"/>
  <c r="FG25" i="15" s="1"/>
  <c r="Q25" i="15"/>
  <c r="R25" i="15"/>
  <c r="FI25" i="15" s="1"/>
  <c r="S25" i="15"/>
  <c r="T25" i="15"/>
  <c r="FK25" i="15" s="1"/>
  <c r="U25" i="15"/>
  <c r="V25" i="15"/>
  <c r="FM25" i="15" s="1"/>
  <c r="FN25" i="15" s="1"/>
  <c r="W25" i="15"/>
  <c r="X25" i="15"/>
  <c r="FO25" i="15" s="1"/>
  <c r="FP25" i="15" s="1"/>
  <c r="Y25" i="15"/>
  <c r="Z25" i="15"/>
  <c r="FQ25" i="15" s="1"/>
  <c r="AA25" i="15"/>
  <c r="AB25" i="15"/>
  <c r="AC25" i="15"/>
  <c r="AD25" i="15"/>
  <c r="AE25" i="15"/>
  <c r="AF25" i="15"/>
  <c r="AG25" i="15"/>
  <c r="AH25" i="15"/>
  <c r="AI25" i="15"/>
  <c r="AJ25" i="15"/>
  <c r="AK25" i="15"/>
  <c r="AL25" i="15"/>
  <c r="AM25" i="15"/>
  <c r="AN25" i="15"/>
  <c r="AO25" i="15"/>
  <c r="AP25" i="15"/>
  <c r="AQ25" i="15"/>
  <c r="AR25" i="15"/>
  <c r="AS25" i="15"/>
  <c r="AT25" i="15"/>
  <c r="AU25" i="15"/>
  <c r="AV25" i="15"/>
  <c r="AW25" i="15"/>
  <c r="AX25" i="15"/>
  <c r="AY25" i="15"/>
  <c r="AZ25" i="15"/>
  <c r="BA25" i="15"/>
  <c r="BB25" i="15"/>
  <c r="BC25" i="15"/>
  <c r="BD25" i="15"/>
  <c r="BE25" i="15"/>
  <c r="BF25" i="15"/>
  <c r="BG25" i="15"/>
  <c r="BH25" i="15"/>
  <c r="BI25" i="15"/>
  <c r="BJ25" i="15"/>
  <c r="BK25" i="15"/>
  <c r="BL25" i="15"/>
  <c r="BM25" i="15"/>
  <c r="BN25" i="15"/>
  <c r="BO25" i="15"/>
  <c r="BP25" i="15"/>
  <c r="BQ25" i="15"/>
  <c r="BR25" i="15"/>
  <c r="BS25" i="15"/>
  <c r="BT25" i="15"/>
  <c r="BU25" i="15"/>
  <c r="BV25" i="15"/>
  <c r="BW25" i="15"/>
  <c r="BX25" i="15"/>
  <c r="BY25" i="15"/>
  <c r="BZ25" i="15"/>
  <c r="CA25" i="15"/>
  <c r="CB25" i="15"/>
  <c r="CC25" i="15"/>
  <c r="CD25" i="15"/>
  <c r="CE25" i="15"/>
  <c r="CF25" i="15"/>
  <c r="CG25" i="15"/>
  <c r="CH25" i="15"/>
  <c r="CI25" i="15"/>
  <c r="CJ25" i="15"/>
  <c r="CK25" i="15"/>
  <c r="CL25" i="15"/>
  <c r="CM25" i="15"/>
  <c r="CN25" i="15"/>
  <c r="CO25" i="15"/>
  <c r="CP25" i="15"/>
  <c r="CQ25" i="15"/>
  <c r="CR25" i="15"/>
  <c r="CS25" i="15"/>
  <c r="CT25" i="15"/>
  <c r="CU25" i="15"/>
  <c r="CV25" i="15"/>
  <c r="CW25" i="15"/>
  <c r="CX25" i="15"/>
  <c r="CY25" i="15"/>
  <c r="CZ25" i="15"/>
  <c r="DA25" i="15"/>
  <c r="DB25" i="15"/>
  <c r="DC25" i="15"/>
  <c r="DD25" i="15"/>
  <c r="DE25" i="15"/>
  <c r="DF25" i="15"/>
  <c r="DG25" i="15"/>
  <c r="DH25" i="15"/>
  <c r="DI25" i="15"/>
  <c r="DJ25" i="15"/>
  <c r="DK25" i="15"/>
  <c r="DL25" i="15"/>
  <c r="DM25" i="15"/>
  <c r="DN25" i="15"/>
  <c r="DO25" i="15"/>
  <c r="DP25" i="15"/>
  <c r="DQ25" i="15"/>
  <c r="DR25" i="15"/>
  <c r="DS25" i="15"/>
  <c r="DT25" i="15"/>
  <c r="DU25" i="15"/>
  <c r="DV25" i="15"/>
  <c r="DW25" i="15"/>
  <c r="DX25" i="15"/>
  <c r="DY25" i="15"/>
  <c r="DZ25" i="15"/>
  <c r="EA25" i="15"/>
  <c r="EB25" i="15"/>
  <c r="EC25" i="15"/>
  <c r="ED25" i="15"/>
  <c r="EE25" i="15"/>
  <c r="EF25" i="15"/>
  <c r="EG25" i="15"/>
  <c r="EH25" i="15"/>
  <c r="EI25" i="15"/>
  <c r="EJ25" i="15"/>
  <c r="EK25" i="15"/>
  <c r="EL25" i="15"/>
  <c r="EM25" i="15"/>
  <c r="EN25" i="15"/>
  <c r="EO25" i="15"/>
  <c r="EP25" i="15"/>
  <c r="EQ25" i="15"/>
  <c r="ER25" i="15"/>
  <c r="ES25" i="15"/>
  <c r="ET25" i="15"/>
  <c r="EU25" i="15"/>
  <c r="EV25" i="15"/>
  <c r="EW25" i="15"/>
  <c r="EX25" i="15"/>
  <c r="EY25" i="15"/>
  <c r="EZ25" i="15"/>
  <c r="B26" i="15"/>
  <c r="GB26" i="15" s="1"/>
  <c r="C26" i="15"/>
  <c r="D26" i="15"/>
  <c r="E26" i="15"/>
  <c r="F26" i="15"/>
  <c r="G26" i="15"/>
  <c r="H26" i="15"/>
  <c r="I26" i="15"/>
  <c r="J26" i="15"/>
  <c r="FA26" i="15" s="1"/>
  <c r="K26" i="15"/>
  <c r="L26" i="15"/>
  <c r="FC26" i="15" s="1"/>
  <c r="M26" i="15"/>
  <c r="N26" i="15"/>
  <c r="FE26" i="15" s="1"/>
  <c r="FF26" i="15" s="1"/>
  <c r="O26" i="15"/>
  <c r="P26" i="15"/>
  <c r="FG26" i="15" s="1"/>
  <c r="Q26" i="15"/>
  <c r="R26" i="15"/>
  <c r="FI26" i="15" s="1"/>
  <c r="S26" i="15"/>
  <c r="T26" i="15"/>
  <c r="FK26" i="15" s="1"/>
  <c r="U26" i="15"/>
  <c r="V26" i="15"/>
  <c r="FM26" i="15" s="1"/>
  <c r="W26" i="15"/>
  <c r="X26" i="15"/>
  <c r="FO26" i="15" s="1"/>
  <c r="FP26" i="15" s="1"/>
  <c r="Y26" i="15"/>
  <c r="Z26" i="15"/>
  <c r="FQ26" i="15" s="1"/>
  <c r="AA26" i="15"/>
  <c r="AB26" i="15"/>
  <c r="AC26" i="15"/>
  <c r="AD26" i="15"/>
  <c r="AE26" i="15"/>
  <c r="AF26" i="15"/>
  <c r="AG26" i="15"/>
  <c r="AH26" i="15"/>
  <c r="AI26" i="15"/>
  <c r="AJ26" i="15"/>
  <c r="AK26" i="15"/>
  <c r="AL26" i="15"/>
  <c r="AM26" i="15"/>
  <c r="AN26" i="15"/>
  <c r="AO26" i="15"/>
  <c r="AP26" i="15"/>
  <c r="AQ26" i="15"/>
  <c r="AR26" i="15"/>
  <c r="AS26" i="15"/>
  <c r="AT26" i="15"/>
  <c r="AU26" i="15"/>
  <c r="AV26" i="15"/>
  <c r="AW26" i="15"/>
  <c r="AX26" i="15"/>
  <c r="AY26" i="15"/>
  <c r="AZ26" i="15"/>
  <c r="BA26" i="15"/>
  <c r="BB26" i="15"/>
  <c r="BC26" i="15"/>
  <c r="BD26" i="15"/>
  <c r="BE26" i="15"/>
  <c r="BF26" i="15"/>
  <c r="BG26" i="15"/>
  <c r="BH26" i="15"/>
  <c r="BI26" i="15"/>
  <c r="BJ26" i="15"/>
  <c r="BK26" i="15"/>
  <c r="BL26" i="15"/>
  <c r="BM26" i="15"/>
  <c r="BN26" i="15"/>
  <c r="BO26" i="15"/>
  <c r="BP26" i="15"/>
  <c r="BQ26" i="15"/>
  <c r="BR26" i="15"/>
  <c r="BS26" i="15"/>
  <c r="BT26" i="15"/>
  <c r="BU26" i="15"/>
  <c r="BV26" i="15"/>
  <c r="BW26" i="15"/>
  <c r="BX26" i="15"/>
  <c r="BY26" i="15"/>
  <c r="BZ26" i="15"/>
  <c r="CA26" i="15"/>
  <c r="CB26" i="15"/>
  <c r="CC26" i="15"/>
  <c r="CD26" i="15"/>
  <c r="CE26" i="15"/>
  <c r="CF26" i="15"/>
  <c r="CG26" i="15"/>
  <c r="CH26" i="15"/>
  <c r="CI26" i="15"/>
  <c r="CJ26" i="15"/>
  <c r="CK26" i="15"/>
  <c r="CL26" i="15"/>
  <c r="CM26" i="15"/>
  <c r="CN26" i="15"/>
  <c r="CO26" i="15"/>
  <c r="CP26" i="15"/>
  <c r="CQ26" i="15"/>
  <c r="CR26" i="15"/>
  <c r="CS26" i="15"/>
  <c r="CT26" i="15"/>
  <c r="CU26" i="15"/>
  <c r="CV26" i="15"/>
  <c r="CW26" i="15"/>
  <c r="CX26" i="15"/>
  <c r="CY26" i="15"/>
  <c r="CZ26" i="15"/>
  <c r="DA26" i="15"/>
  <c r="DB26" i="15"/>
  <c r="DC26" i="15"/>
  <c r="DD26" i="15"/>
  <c r="DE26" i="15"/>
  <c r="DF26" i="15"/>
  <c r="DG26" i="15"/>
  <c r="DH26" i="15"/>
  <c r="DI26" i="15"/>
  <c r="DJ26" i="15"/>
  <c r="DK26" i="15"/>
  <c r="DL26" i="15"/>
  <c r="DM26" i="15"/>
  <c r="DN26" i="15"/>
  <c r="DO26" i="15"/>
  <c r="DP26" i="15"/>
  <c r="DQ26" i="15"/>
  <c r="DR26" i="15"/>
  <c r="DS26" i="15"/>
  <c r="DT26" i="15"/>
  <c r="DU26" i="15"/>
  <c r="DV26" i="15"/>
  <c r="DW26" i="15"/>
  <c r="DX26" i="15"/>
  <c r="DY26" i="15"/>
  <c r="DZ26" i="15"/>
  <c r="EA26" i="15"/>
  <c r="EB26" i="15"/>
  <c r="EC26" i="15"/>
  <c r="ED26" i="15"/>
  <c r="EE26" i="15"/>
  <c r="EF26" i="15"/>
  <c r="EG26" i="15"/>
  <c r="EH26" i="15"/>
  <c r="EI26" i="15"/>
  <c r="EJ26" i="15"/>
  <c r="EK26" i="15"/>
  <c r="EL26" i="15"/>
  <c r="EM26" i="15"/>
  <c r="EN26" i="15"/>
  <c r="EO26" i="15"/>
  <c r="EP26" i="15"/>
  <c r="EQ26" i="15"/>
  <c r="ER26" i="15"/>
  <c r="ES26" i="15"/>
  <c r="ET26" i="15"/>
  <c r="EU26" i="15"/>
  <c r="EV26" i="15"/>
  <c r="EW26" i="15"/>
  <c r="EX26" i="15"/>
  <c r="EY26" i="15"/>
  <c r="EZ26" i="15"/>
  <c r="B27" i="15"/>
  <c r="GB27" i="15" s="1"/>
  <c r="C27" i="15"/>
  <c r="D27" i="15"/>
  <c r="E27" i="15"/>
  <c r="F27" i="15"/>
  <c r="G27" i="15"/>
  <c r="H27" i="15"/>
  <c r="I27" i="15"/>
  <c r="J27" i="15"/>
  <c r="FA27" i="15" s="1"/>
  <c r="K27" i="15"/>
  <c r="L27" i="15"/>
  <c r="FC27" i="15" s="1"/>
  <c r="M27" i="15"/>
  <c r="N27" i="15"/>
  <c r="FE27" i="15" s="1"/>
  <c r="FF27" i="15" s="1"/>
  <c r="O27" i="15"/>
  <c r="P27" i="15"/>
  <c r="FG27" i="15" s="1"/>
  <c r="FH27" i="15" s="1"/>
  <c r="Q27" i="15"/>
  <c r="R27" i="15"/>
  <c r="FI27" i="15" s="1"/>
  <c r="FJ27" i="15" s="1"/>
  <c r="S27" i="15"/>
  <c r="T27" i="15"/>
  <c r="FK27" i="15" s="1"/>
  <c r="FL27" i="15" s="1"/>
  <c r="U27" i="15"/>
  <c r="V27" i="15"/>
  <c r="FM27" i="15" s="1"/>
  <c r="FN27" i="15" s="1"/>
  <c r="W27" i="15"/>
  <c r="X27" i="15"/>
  <c r="FO27" i="15" s="1"/>
  <c r="FP27" i="15" s="1"/>
  <c r="Y27" i="15"/>
  <c r="Z27" i="15"/>
  <c r="FQ27" i="15" s="1"/>
  <c r="AA27" i="15"/>
  <c r="AB27" i="15"/>
  <c r="AC27" i="15"/>
  <c r="AD27" i="15"/>
  <c r="AE27" i="15"/>
  <c r="AF27" i="15"/>
  <c r="AG27" i="15"/>
  <c r="AH27" i="15"/>
  <c r="AI27" i="15"/>
  <c r="AJ27" i="15"/>
  <c r="AK27" i="15"/>
  <c r="AL27" i="15"/>
  <c r="AM27" i="15"/>
  <c r="AN27" i="15"/>
  <c r="AO27" i="15"/>
  <c r="AP27" i="15"/>
  <c r="AQ27" i="15"/>
  <c r="AR27" i="15"/>
  <c r="AS27" i="15"/>
  <c r="AT27" i="15"/>
  <c r="AU27" i="15"/>
  <c r="AV27" i="15"/>
  <c r="AW27" i="15"/>
  <c r="AX27" i="15"/>
  <c r="AY27" i="15"/>
  <c r="AZ27" i="15"/>
  <c r="BA27" i="15"/>
  <c r="BB27" i="15"/>
  <c r="BC27" i="15"/>
  <c r="BD27" i="15"/>
  <c r="BE27" i="15"/>
  <c r="BF27" i="15"/>
  <c r="BG27" i="15"/>
  <c r="BH27" i="15"/>
  <c r="BI27" i="15"/>
  <c r="BJ27" i="15"/>
  <c r="BK27" i="15"/>
  <c r="BL27" i="15"/>
  <c r="BM27" i="15"/>
  <c r="BN27" i="15"/>
  <c r="BO27" i="15"/>
  <c r="BP27" i="15"/>
  <c r="BQ27" i="15"/>
  <c r="BR27" i="15"/>
  <c r="BS27" i="15"/>
  <c r="BT27" i="15"/>
  <c r="BU27" i="15"/>
  <c r="BV27" i="15"/>
  <c r="BW27" i="15"/>
  <c r="BX27" i="15"/>
  <c r="BY27" i="15"/>
  <c r="BZ27" i="15"/>
  <c r="CA27" i="15"/>
  <c r="CB27" i="15"/>
  <c r="CC27" i="15"/>
  <c r="CD27" i="15"/>
  <c r="CE27" i="15"/>
  <c r="CF27" i="15"/>
  <c r="CG27" i="15"/>
  <c r="CH27" i="15"/>
  <c r="CI27" i="15"/>
  <c r="CJ27" i="15"/>
  <c r="CK27" i="15"/>
  <c r="CL27" i="15"/>
  <c r="CM27" i="15"/>
  <c r="CN27" i="15"/>
  <c r="CO27" i="15"/>
  <c r="CP27" i="15"/>
  <c r="CQ27" i="15"/>
  <c r="CR27" i="15"/>
  <c r="CS27" i="15"/>
  <c r="CT27" i="15"/>
  <c r="CU27" i="15"/>
  <c r="CV27" i="15"/>
  <c r="CW27" i="15"/>
  <c r="CX27" i="15"/>
  <c r="CY27" i="15"/>
  <c r="CZ27" i="15"/>
  <c r="DA27" i="15"/>
  <c r="DB27" i="15"/>
  <c r="DC27" i="15"/>
  <c r="DD27" i="15"/>
  <c r="DE27" i="15"/>
  <c r="DF27" i="15"/>
  <c r="DG27" i="15"/>
  <c r="DH27" i="15"/>
  <c r="DI27" i="15"/>
  <c r="DJ27" i="15"/>
  <c r="DK27" i="15"/>
  <c r="DL27" i="15"/>
  <c r="DM27" i="15"/>
  <c r="DN27" i="15"/>
  <c r="DO27" i="15"/>
  <c r="DP27" i="15"/>
  <c r="DQ27" i="15"/>
  <c r="DR27" i="15"/>
  <c r="DS27" i="15"/>
  <c r="DT27" i="15"/>
  <c r="DU27" i="15"/>
  <c r="DV27" i="15"/>
  <c r="DW27" i="15"/>
  <c r="DX27" i="15"/>
  <c r="DY27" i="15"/>
  <c r="DZ27" i="15"/>
  <c r="EA27" i="15"/>
  <c r="EB27" i="15"/>
  <c r="EC27" i="15"/>
  <c r="ED27" i="15"/>
  <c r="EE27" i="15"/>
  <c r="EF27" i="15"/>
  <c r="EG27" i="15"/>
  <c r="EH27" i="15"/>
  <c r="EI27" i="15"/>
  <c r="EJ27" i="15"/>
  <c r="EK27" i="15"/>
  <c r="EL27" i="15"/>
  <c r="EM27" i="15"/>
  <c r="EN27" i="15"/>
  <c r="EO27" i="15"/>
  <c r="EP27" i="15"/>
  <c r="EQ27" i="15"/>
  <c r="ER27" i="15"/>
  <c r="ES27" i="15"/>
  <c r="ET27" i="15"/>
  <c r="EU27" i="15"/>
  <c r="EV27" i="15"/>
  <c r="EW27" i="15"/>
  <c r="EX27" i="15"/>
  <c r="EY27" i="15"/>
  <c r="EZ27" i="15"/>
  <c r="B28" i="15"/>
  <c r="GB28" i="15" s="1"/>
  <c r="C28" i="15"/>
  <c r="D28" i="15"/>
  <c r="E28" i="15"/>
  <c r="F28" i="15"/>
  <c r="G28" i="15"/>
  <c r="H28" i="15"/>
  <c r="I28" i="15"/>
  <c r="J28" i="15"/>
  <c r="FA28" i="15" s="1"/>
  <c r="K28" i="15"/>
  <c r="L28" i="15"/>
  <c r="FC28" i="15" s="1"/>
  <c r="M28" i="15"/>
  <c r="N28" i="15"/>
  <c r="FE28" i="15" s="1"/>
  <c r="FF28" i="15" s="1"/>
  <c r="O28" i="15"/>
  <c r="P28" i="15"/>
  <c r="FG28" i="15" s="1"/>
  <c r="FH28" i="15" s="1"/>
  <c r="Q28" i="15"/>
  <c r="R28" i="15"/>
  <c r="FI28" i="15" s="1"/>
  <c r="FJ28" i="15" s="1"/>
  <c r="S28" i="15"/>
  <c r="T28" i="15"/>
  <c r="FK28" i="15" s="1"/>
  <c r="FL28" i="15" s="1"/>
  <c r="U28" i="15"/>
  <c r="V28" i="15"/>
  <c r="FM28" i="15" s="1"/>
  <c r="FN28" i="15" s="1"/>
  <c r="W28" i="15"/>
  <c r="X28" i="15"/>
  <c r="FO28" i="15" s="1"/>
  <c r="FP28" i="15" s="1"/>
  <c r="Y28" i="15"/>
  <c r="Z28" i="15"/>
  <c r="FQ28" i="15" s="1"/>
  <c r="AA28" i="15"/>
  <c r="AB28" i="15"/>
  <c r="AC28" i="15"/>
  <c r="AD28" i="15"/>
  <c r="AE28" i="15"/>
  <c r="AF28" i="15"/>
  <c r="AG28" i="15"/>
  <c r="AH28" i="15"/>
  <c r="AI28" i="15"/>
  <c r="AJ28" i="15"/>
  <c r="AK28" i="15"/>
  <c r="AL28" i="15"/>
  <c r="AM28" i="15"/>
  <c r="AN28" i="15"/>
  <c r="AO28" i="15"/>
  <c r="AP28" i="15"/>
  <c r="AQ28" i="15"/>
  <c r="AR28" i="15"/>
  <c r="AS28" i="15"/>
  <c r="AT28" i="15"/>
  <c r="AU28" i="15"/>
  <c r="AV28" i="15"/>
  <c r="AW28" i="15"/>
  <c r="AX28" i="15"/>
  <c r="AY28" i="15"/>
  <c r="AZ28" i="15"/>
  <c r="BA28" i="15"/>
  <c r="BB28" i="15"/>
  <c r="BC28" i="15"/>
  <c r="BD28" i="15"/>
  <c r="BE28" i="15"/>
  <c r="BF28" i="15"/>
  <c r="BG28" i="15"/>
  <c r="BH28" i="15"/>
  <c r="BI28" i="15"/>
  <c r="BJ28" i="15"/>
  <c r="BK28" i="15"/>
  <c r="BL28" i="15"/>
  <c r="BM28" i="15"/>
  <c r="BN28" i="15"/>
  <c r="BO28" i="15"/>
  <c r="BP28" i="15"/>
  <c r="BQ28" i="15"/>
  <c r="BR28" i="15"/>
  <c r="BS28" i="15"/>
  <c r="BT28" i="15"/>
  <c r="BU28" i="15"/>
  <c r="BV28" i="15"/>
  <c r="BW28" i="15"/>
  <c r="BX28" i="15"/>
  <c r="BY28" i="15"/>
  <c r="BZ28" i="15"/>
  <c r="CA28" i="15"/>
  <c r="CB28" i="15"/>
  <c r="CC28" i="15"/>
  <c r="CD28" i="15"/>
  <c r="CE28" i="15"/>
  <c r="CF28" i="15"/>
  <c r="CG28" i="15"/>
  <c r="CH28" i="15"/>
  <c r="CI28" i="15"/>
  <c r="CJ28" i="15"/>
  <c r="CK28" i="15"/>
  <c r="CL28" i="15"/>
  <c r="CM28" i="15"/>
  <c r="CN28" i="15"/>
  <c r="CO28" i="15"/>
  <c r="CP28" i="15"/>
  <c r="CQ28" i="15"/>
  <c r="CR28" i="15"/>
  <c r="CS28" i="15"/>
  <c r="CT28" i="15"/>
  <c r="CU28" i="15"/>
  <c r="CV28" i="15"/>
  <c r="CW28" i="15"/>
  <c r="CX28" i="15"/>
  <c r="CY28" i="15"/>
  <c r="CZ28" i="15"/>
  <c r="DA28" i="15"/>
  <c r="DB28" i="15"/>
  <c r="DC28" i="15"/>
  <c r="DD28" i="15"/>
  <c r="DE28" i="15"/>
  <c r="DF28" i="15"/>
  <c r="DG28" i="15"/>
  <c r="DH28" i="15"/>
  <c r="DI28" i="15"/>
  <c r="DJ28" i="15"/>
  <c r="DK28" i="15"/>
  <c r="DL28" i="15"/>
  <c r="DM28" i="15"/>
  <c r="DN28" i="15"/>
  <c r="DO28" i="15"/>
  <c r="DP28" i="15"/>
  <c r="DQ28" i="15"/>
  <c r="DR28" i="15"/>
  <c r="DS28" i="15"/>
  <c r="DT28" i="15"/>
  <c r="DU28" i="15"/>
  <c r="DV28" i="15"/>
  <c r="DW28" i="15"/>
  <c r="DX28" i="15"/>
  <c r="DY28" i="15"/>
  <c r="DZ28" i="15"/>
  <c r="EA28" i="15"/>
  <c r="EB28" i="15"/>
  <c r="EC28" i="15"/>
  <c r="ED28" i="15"/>
  <c r="EE28" i="15"/>
  <c r="EF28" i="15"/>
  <c r="EG28" i="15"/>
  <c r="EH28" i="15"/>
  <c r="EI28" i="15"/>
  <c r="EJ28" i="15"/>
  <c r="EK28" i="15"/>
  <c r="EL28" i="15"/>
  <c r="EM28" i="15"/>
  <c r="EN28" i="15"/>
  <c r="EO28" i="15"/>
  <c r="EP28" i="15"/>
  <c r="EQ28" i="15"/>
  <c r="ER28" i="15"/>
  <c r="ES28" i="15"/>
  <c r="ET28" i="15"/>
  <c r="EU28" i="15"/>
  <c r="EV28" i="15"/>
  <c r="EW28" i="15"/>
  <c r="EX28" i="15"/>
  <c r="EY28" i="15"/>
  <c r="EZ28" i="15"/>
  <c r="B29" i="15"/>
  <c r="GB29" i="15" s="1"/>
  <c r="C29" i="15"/>
  <c r="D29" i="15"/>
  <c r="E29" i="15"/>
  <c r="F29" i="15"/>
  <c r="G29" i="15"/>
  <c r="H29" i="15"/>
  <c r="I29" i="15"/>
  <c r="J29" i="15"/>
  <c r="FA29" i="15" s="1"/>
  <c r="K29" i="15"/>
  <c r="L29" i="15"/>
  <c r="FC29" i="15" s="1"/>
  <c r="M29" i="15"/>
  <c r="N29" i="15"/>
  <c r="FE29" i="15" s="1"/>
  <c r="FF29" i="15" s="1"/>
  <c r="O29" i="15"/>
  <c r="P29" i="15"/>
  <c r="FG29" i="15" s="1"/>
  <c r="FH29" i="15" s="1"/>
  <c r="Q29" i="15"/>
  <c r="R29" i="15"/>
  <c r="FI29" i="15" s="1"/>
  <c r="FJ29" i="15" s="1"/>
  <c r="S29" i="15"/>
  <c r="T29" i="15"/>
  <c r="FK29" i="15" s="1"/>
  <c r="FL29" i="15" s="1"/>
  <c r="U29" i="15"/>
  <c r="V29" i="15"/>
  <c r="FM29" i="15" s="1"/>
  <c r="FN29" i="15" s="1"/>
  <c r="W29" i="15"/>
  <c r="X29" i="15"/>
  <c r="FO29" i="15" s="1"/>
  <c r="FP29" i="15" s="1"/>
  <c r="Y29" i="15"/>
  <c r="Z29" i="15"/>
  <c r="FQ29" i="15" s="1"/>
  <c r="AA29" i="15"/>
  <c r="AB29" i="15"/>
  <c r="AC29" i="15"/>
  <c r="AD29" i="15"/>
  <c r="AE29" i="15"/>
  <c r="AF29" i="15"/>
  <c r="AG29" i="15"/>
  <c r="AH29" i="15"/>
  <c r="AI29" i="15"/>
  <c r="AJ29" i="15"/>
  <c r="AK29" i="15"/>
  <c r="AL29" i="15"/>
  <c r="AM29" i="15"/>
  <c r="AN29" i="15"/>
  <c r="AO29" i="15"/>
  <c r="AP29" i="15"/>
  <c r="AQ29" i="15"/>
  <c r="AR29" i="15"/>
  <c r="AS29" i="15"/>
  <c r="AT29" i="15"/>
  <c r="AU29" i="15"/>
  <c r="AV29" i="15"/>
  <c r="AW29" i="15"/>
  <c r="AX29" i="15"/>
  <c r="AY29" i="15"/>
  <c r="AZ29" i="15"/>
  <c r="BA29" i="15"/>
  <c r="BB29" i="15"/>
  <c r="BC29" i="15"/>
  <c r="BD29" i="15"/>
  <c r="BE29" i="15"/>
  <c r="BF29" i="15"/>
  <c r="BG29" i="15"/>
  <c r="BH29" i="15"/>
  <c r="BI29" i="15"/>
  <c r="BJ29" i="15"/>
  <c r="BK29" i="15"/>
  <c r="BL29" i="15"/>
  <c r="BM29" i="15"/>
  <c r="BN29" i="15"/>
  <c r="BO29" i="15"/>
  <c r="BP29" i="15"/>
  <c r="BQ29" i="15"/>
  <c r="BR29" i="15"/>
  <c r="BS29" i="15"/>
  <c r="BT29" i="15"/>
  <c r="BU29" i="15"/>
  <c r="BV29" i="15"/>
  <c r="BW29" i="15"/>
  <c r="BX29" i="15"/>
  <c r="BY29" i="15"/>
  <c r="BZ29" i="15"/>
  <c r="CA29" i="15"/>
  <c r="CB29" i="15"/>
  <c r="CC29" i="15"/>
  <c r="CD29" i="15"/>
  <c r="CE29" i="15"/>
  <c r="CF29" i="15"/>
  <c r="CG29" i="15"/>
  <c r="CH29" i="15"/>
  <c r="CI29" i="15"/>
  <c r="CJ29" i="15"/>
  <c r="CK29" i="15"/>
  <c r="CL29" i="15"/>
  <c r="CM29" i="15"/>
  <c r="CN29" i="15"/>
  <c r="CO29" i="15"/>
  <c r="CP29" i="15"/>
  <c r="CQ29" i="15"/>
  <c r="CR29" i="15"/>
  <c r="CS29" i="15"/>
  <c r="CT29" i="15"/>
  <c r="CU29" i="15"/>
  <c r="CV29" i="15"/>
  <c r="CW29" i="15"/>
  <c r="CX29" i="15"/>
  <c r="CY29" i="15"/>
  <c r="CZ29" i="15"/>
  <c r="DA29" i="15"/>
  <c r="DB29" i="15"/>
  <c r="DC29" i="15"/>
  <c r="DD29" i="15"/>
  <c r="DE29" i="15"/>
  <c r="DF29" i="15"/>
  <c r="DG29" i="15"/>
  <c r="DH29" i="15"/>
  <c r="DI29" i="15"/>
  <c r="DJ29" i="15"/>
  <c r="DK29" i="15"/>
  <c r="DL29" i="15"/>
  <c r="DM29" i="15"/>
  <c r="DN29" i="15"/>
  <c r="DO29" i="15"/>
  <c r="DP29" i="15"/>
  <c r="DQ29" i="15"/>
  <c r="DR29" i="15"/>
  <c r="DS29" i="15"/>
  <c r="DT29" i="15"/>
  <c r="DU29" i="15"/>
  <c r="DV29" i="15"/>
  <c r="DW29" i="15"/>
  <c r="DX29" i="15"/>
  <c r="DY29" i="15"/>
  <c r="DZ29" i="15"/>
  <c r="EA29" i="15"/>
  <c r="EB29" i="15"/>
  <c r="EC29" i="15"/>
  <c r="ED29" i="15"/>
  <c r="EE29" i="15"/>
  <c r="EF29" i="15"/>
  <c r="EG29" i="15"/>
  <c r="EH29" i="15"/>
  <c r="EI29" i="15"/>
  <c r="EJ29" i="15"/>
  <c r="EK29" i="15"/>
  <c r="EL29" i="15"/>
  <c r="EM29" i="15"/>
  <c r="EN29" i="15"/>
  <c r="EO29" i="15"/>
  <c r="EP29" i="15"/>
  <c r="EQ29" i="15"/>
  <c r="ER29" i="15"/>
  <c r="ES29" i="15"/>
  <c r="ET29" i="15"/>
  <c r="EU29" i="15"/>
  <c r="EV29" i="15"/>
  <c r="EW29" i="15"/>
  <c r="EX29" i="15"/>
  <c r="EY29" i="15"/>
  <c r="EZ29" i="15"/>
  <c r="B30" i="15"/>
  <c r="GB30" i="15" s="1"/>
  <c r="C30" i="15"/>
  <c r="D30" i="15"/>
  <c r="E30" i="15"/>
  <c r="F30" i="15"/>
  <c r="G30" i="15"/>
  <c r="H30" i="15"/>
  <c r="I30" i="15"/>
  <c r="J30" i="15"/>
  <c r="FA30" i="15" s="1"/>
  <c r="K30" i="15"/>
  <c r="L30" i="15"/>
  <c r="FC30" i="15" s="1"/>
  <c r="M30" i="15"/>
  <c r="N30" i="15"/>
  <c r="FE30" i="15" s="1"/>
  <c r="FF30" i="15" s="1"/>
  <c r="O30" i="15"/>
  <c r="P30" i="15"/>
  <c r="FG30" i="15" s="1"/>
  <c r="FH30" i="15" s="1"/>
  <c r="Q30" i="15"/>
  <c r="R30" i="15"/>
  <c r="FI30" i="15" s="1"/>
  <c r="S30" i="15"/>
  <c r="T30" i="15"/>
  <c r="FK30" i="15" s="1"/>
  <c r="U30" i="15"/>
  <c r="V30" i="15"/>
  <c r="FM30" i="15" s="1"/>
  <c r="W30" i="15"/>
  <c r="X30" i="15"/>
  <c r="FO30" i="15" s="1"/>
  <c r="FP30" i="15" s="1"/>
  <c r="Y30" i="15"/>
  <c r="Z30" i="15"/>
  <c r="FQ30" i="15" s="1"/>
  <c r="AA30" i="15"/>
  <c r="AB30" i="15"/>
  <c r="AC30" i="15"/>
  <c r="AD30" i="15"/>
  <c r="AE30" i="15"/>
  <c r="AF30" i="15"/>
  <c r="AG30" i="15"/>
  <c r="AH30" i="15"/>
  <c r="AI30" i="15"/>
  <c r="AJ30" i="15"/>
  <c r="AK30" i="15"/>
  <c r="AL30" i="15"/>
  <c r="AM30" i="15"/>
  <c r="AN30" i="15"/>
  <c r="AO30" i="15"/>
  <c r="AP30" i="15"/>
  <c r="AQ30" i="15"/>
  <c r="AR30" i="15"/>
  <c r="AS30" i="15"/>
  <c r="AT30" i="15"/>
  <c r="AU30" i="15"/>
  <c r="AV30" i="15"/>
  <c r="AW30" i="15"/>
  <c r="AX30" i="15"/>
  <c r="AY30" i="15"/>
  <c r="AZ30" i="15"/>
  <c r="BA30" i="15"/>
  <c r="BB30" i="15"/>
  <c r="BC30" i="15"/>
  <c r="BD30" i="15"/>
  <c r="BE30" i="15"/>
  <c r="BF30" i="15"/>
  <c r="BG30" i="15"/>
  <c r="BH30" i="15"/>
  <c r="BI30" i="15"/>
  <c r="BJ30" i="15"/>
  <c r="BK30" i="15"/>
  <c r="BL30" i="15"/>
  <c r="BM30" i="15"/>
  <c r="BN30" i="15"/>
  <c r="BO30" i="15"/>
  <c r="BP30" i="15"/>
  <c r="BQ30" i="15"/>
  <c r="BR30" i="15"/>
  <c r="BS30" i="15"/>
  <c r="BT30" i="15"/>
  <c r="BU30" i="15"/>
  <c r="BV30" i="15"/>
  <c r="BW30" i="15"/>
  <c r="BX30" i="15"/>
  <c r="BY30" i="15"/>
  <c r="BZ30" i="15"/>
  <c r="CA30" i="15"/>
  <c r="CB30" i="15"/>
  <c r="CC30" i="15"/>
  <c r="CD30" i="15"/>
  <c r="CE30" i="15"/>
  <c r="CF30" i="15"/>
  <c r="CG30" i="15"/>
  <c r="CH30" i="15"/>
  <c r="CI30" i="15"/>
  <c r="CJ30" i="15"/>
  <c r="CK30" i="15"/>
  <c r="CL30" i="15"/>
  <c r="CM30" i="15"/>
  <c r="CN30" i="15"/>
  <c r="CO30" i="15"/>
  <c r="CP30" i="15"/>
  <c r="CQ30" i="15"/>
  <c r="CR30" i="15"/>
  <c r="CS30" i="15"/>
  <c r="CT30" i="15"/>
  <c r="CU30" i="15"/>
  <c r="CV30" i="15"/>
  <c r="CW30" i="15"/>
  <c r="CX30" i="15"/>
  <c r="CY30" i="15"/>
  <c r="CZ30" i="15"/>
  <c r="DA30" i="15"/>
  <c r="DB30" i="15"/>
  <c r="DC30" i="15"/>
  <c r="DD30" i="15"/>
  <c r="DE30" i="15"/>
  <c r="DF30" i="15"/>
  <c r="DG30" i="15"/>
  <c r="DH30" i="15"/>
  <c r="DI30" i="15"/>
  <c r="DJ30" i="15"/>
  <c r="DK30" i="15"/>
  <c r="DL30" i="15"/>
  <c r="DM30" i="15"/>
  <c r="DN30" i="15"/>
  <c r="DO30" i="15"/>
  <c r="DP30" i="15"/>
  <c r="DQ30" i="15"/>
  <c r="DR30" i="15"/>
  <c r="DS30" i="15"/>
  <c r="DT30" i="15"/>
  <c r="DU30" i="15"/>
  <c r="DV30" i="15"/>
  <c r="DW30" i="15"/>
  <c r="DX30" i="15"/>
  <c r="DY30" i="15"/>
  <c r="DZ30" i="15"/>
  <c r="EA30" i="15"/>
  <c r="EB30" i="15"/>
  <c r="EC30" i="15"/>
  <c r="ED30" i="15"/>
  <c r="EE30" i="15"/>
  <c r="EF30" i="15"/>
  <c r="EG30" i="15"/>
  <c r="EH30" i="15"/>
  <c r="EI30" i="15"/>
  <c r="EJ30" i="15"/>
  <c r="EK30" i="15"/>
  <c r="EL30" i="15"/>
  <c r="EM30" i="15"/>
  <c r="EN30" i="15"/>
  <c r="EO30" i="15"/>
  <c r="EP30" i="15"/>
  <c r="EQ30" i="15"/>
  <c r="ER30" i="15"/>
  <c r="ES30" i="15"/>
  <c r="ET30" i="15"/>
  <c r="EU30" i="15"/>
  <c r="EV30" i="15"/>
  <c r="EW30" i="15"/>
  <c r="EX30" i="15"/>
  <c r="EY30" i="15"/>
  <c r="EZ30" i="15"/>
  <c r="B31" i="15"/>
  <c r="GB31" i="15" s="1"/>
  <c r="C31" i="15"/>
  <c r="D31" i="15"/>
  <c r="E31" i="15"/>
  <c r="F31" i="15"/>
  <c r="G31" i="15"/>
  <c r="H31" i="15"/>
  <c r="I31" i="15"/>
  <c r="J31" i="15"/>
  <c r="FA31" i="15" s="1"/>
  <c r="K31" i="15"/>
  <c r="L31" i="15"/>
  <c r="FC31" i="15" s="1"/>
  <c r="M31" i="15"/>
  <c r="N31" i="15"/>
  <c r="FE31" i="15" s="1"/>
  <c r="FF31" i="15" s="1"/>
  <c r="O31" i="15"/>
  <c r="P31" i="15"/>
  <c r="FG31" i="15" s="1"/>
  <c r="FH31" i="15" s="1"/>
  <c r="Q31" i="15"/>
  <c r="R31" i="15"/>
  <c r="FI31" i="15" s="1"/>
  <c r="FJ31" i="15" s="1"/>
  <c r="S31" i="15"/>
  <c r="T31" i="15"/>
  <c r="FK31" i="15" s="1"/>
  <c r="FL31" i="15" s="1"/>
  <c r="U31" i="15"/>
  <c r="V31" i="15"/>
  <c r="FM31" i="15" s="1"/>
  <c r="FN31" i="15" s="1"/>
  <c r="W31" i="15"/>
  <c r="X31" i="15"/>
  <c r="FO31" i="15" s="1"/>
  <c r="FP31" i="15" s="1"/>
  <c r="Y31" i="15"/>
  <c r="Z31" i="15"/>
  <c r="FQ31" i="15" s="1"/>
  <c r="AA31" i="15"/>
  <c r="AB31" i="15"/>
  <c r="AC31" i="15"/>
  <c r="AD31" i="15"/>
  <c r="AE31" i="15"/>
  <c r="AF31" i="15"/>
  <c r="AG31" i="15"/>
  <c r="AH31" i="15"/>
  <c r="AI31" i="15"/>
  <c r="AJ31" i="15"/>
  <c r="AK31" i="15"/>
  <c r="AL31" i="15"/>
  <c r="AM31" i="15"/>
  <c r="AN31" i="15"/>
  <c r="AO31" i="15"/>
  <c r="AP31" i="15"/>
  <c r="AQ31" i="15"/>
  <c r="AR31" i="15"/>
  <c r="AS31" i="15"/>
  <c r="AT31" i="15"/>
  <c r="AU31" i="15"/>
  <c r="AV31" i="15"/>
  <c r="AW31" i="15"/>
  <c r="AX31" i="15"/>
  <c r="AY31" i="15"/>
  <c r="AZ31" i="15"/>
  <c r="BA31" i="15"/>
  <c r="BB31" i="15"/>
  <c r="BC31" i="15"/>
  <c r="BD31" i="15"/>
  <c r="BE31" i="15"/>
  <c r="BF31" i="15"/>
  <c r="BG31" i="15"/>
  <c r="BH31" i="15"/>
  <c r="BI31" i="15"/>
  <c r="BJ31" i="15"/>
  <c r="BK31" i="15"/>
  <c r="BL31" i="15"/>
  <c r="BM31" i="15"/>
  <c r="BN31" i="15"/>
  <c r="BO31" i="15"/>
  <c r="BP31" i="15"/>
  <c r="BQ31" i="15"/>
  <c r="BR31" i="15"/>
  <c r="BS31" i="15"/>
  <c r="BT31" i="15"/>
  <c r="BU31" i="15"/>
  <c r="BV31" i="15"/>
  <c r="BW31" i="15"/>
  <c r="BX31" i="15"/>
  <c r="BY31" i="15"/>
  <c r="BZ31" i="15"/>
  <c r="CA31" i="15"/>
  <c r="CB31" i="15"/>
  <c r="CC31" i="15"/>
  <c r="CD31" i="15"/>
  <c r="CE31" i="15"/>
  <c r="CF31" i="15"/>
  <c r="CG31" i="15"/>
  <c r="CH31" i="15"/>
  <c r="CI31" i="15"/>
  <c r="CJ31" i="15"/>
  <c r="CK31" i="15"/>
  <c r="CL31" i="15"/>
  <c r="CM31" i="15"/>
  <c r="CN31" i="15"/>
  <c r="CO31" i="15"/>
  <c r="CP31" i="15"/>
  <c r="CQ31" i="15"/>
  <c r="CR31" i="15"/>
  <c r="CS31" i="15"/>
  <c r="CT31" i="15"/>
  <c r="CU31" i="15"/>
  <c r="CV31" i="15"/>
  <c r="CW31" i="15"/>
  <c r="CX31" i="15"/>
  <c r="CY31" i="15"/>
  <c r="CZ31" i="15"/>
  <c r="DA31" i="15"/>
  <c r="DB31" i="15"/>
  <c r="DC31" i="15"/>
  <c r="DD31" i="15"/>
  <c r="DE31" i="15"/>
  <c r="DF31" i="15"/>
  <c r="DG31" i="15"/>
  <c r="DH31" i="15"/>
  <c r="DI31" i="15"/>
  <c r="DJ31" i="15"/>
  <c r="DK31" i="15"/>
  <c r="DL31" i="15"/>
  <c r="DM31" i="15"/>
  <c r="DN31" i="15"/>
  <c r="DO31" i="15"/>
  <c r="DP31" i="15"/>
  <c r="DQ31" i="15"/>
  <c r="DR31" i="15"/>
  <c r="DS31" i="15"/>
  <c r="DT31" i="15"/>
  <c r="DU31" i="15"/>
  <c r="DV31" i="15"/>
  <c r="DW31" i="15"/>
  <c r="DX31" i="15"/>
  <c r="DY31" i="15"/>
  <c r="DZ31" i="15"/>
  <c r="EA31" i="15"/>
  <c r="EB31" i="15"/>
  <c r="EC31" i="15"/>
  <c r="ED31" i="15"/>
  <c r="EE31" i="15"/>
  <c r="EF31" i="15"/>
  <c r="EG31" i="15"/>
  <c r="EH31" i="15"/>
  <c r="EI31" i="15"/>
  <c r="EJ31" i="15"/>
  <c r="EK31" i="15"/>
  <c r="EL31" i="15"/>
  <c r="EM31" i="15"/>
  <c r="EN31" i="15"/>
  <c r="EO31" i="15"/>
  <c r="EP31" i="15"/>
  <c r="EQ31" i="15"/>
  <c r="ER31" i="15"/>
  <c r="ES31" i="15"/>
  <c r="ET31" i="15"/>
  <c r="EU31" i="15"/>
  <c r="EV31" i="15"/>
  <c r="EW31" i="15"/>
  <c r="EX31" i="15"/>
  <c r="EY31" i="15"/>
  <c r="EZ31" i="15"/>
  <c r="B32" i="15"/>
  <c r="GB32" i="15" s="1"/>
  <c r="C32" i="15"/>
  <c r="D32" i="15"/>
  <c r="E32" i="15"/>
  <c r="F32" i="15"/>
  <c r="G32" i="15"/>
  <c r="H32" i="15"/>
  <c r="I32" i="15"/>
  <c r="J32" i="15"/>
  <c r="FA32" i="15" s="1"/>
  <c r="K32" i="15"/>
  <c r="L32" i="15"/>
  <c r="FC32" i="15" s="1"/>
  <c r="M32" i="15"/>
  <c r="N32" i="15"/>
  <c r="FE32" i="15" s="1"/>
  <c r="FF32" i="15" s="1"/>
  <c r="O32" i="15"/>
  <c r="P32" i="15"/>
  <c r="FG32" i="15" s="1"/>
  <c r="FH32" i="15" s="1"/>
  <c r="Q32" i="15"/>
  <c r="R32" i="15"/>
  <c r="FI32" i="15" s="1"/>
  <c r="FJ32" i="15" s="1"/>
  <c r="S32" i="15"/>
  <c r="T32" i="15"/>
  <c r="FK32" i="15" s="1"/>
  <c r="FL32" i="15" s="1"/>
  <c r="U32" i="15"/>
  <c r="V32" i="15"/>
  <c r="FM32" i="15" s="1"/>
  <c r="FN32" i="15" s="1"/>
  <c r="W32" i="15"/>
  <c r="X32" i="15"/>
  <c r="FO32" i="15" s="1"/>
  <c r="FP32" i="15" s="1"/>
  <c r="Y32" i="15"/>
  <c r="Z32" i="15"/>
  <c r="FQ32" i="15" s="1"/>
  <c r="AA32" i="15"/>
  <c r="AB32" i="15"/>
  <c r="AC32" i="15"/>
  <c r="AD32" i="15"/>
  <c r="AE32" i="15"/>
  <c r="AF32" i="15"/>
  <c r="AG32" i="15"/>
  <c r="AH32" i="15"/>
  <c r="AI32" i="15"/>
  <c r="AJ32" i="15"/>
  <c r="AK32" i="15"/>
  <c r="AL32" i="15"/>
  <c r="AM32" i="15"/>
  <c r="AN32" i="15"/>
  <c r="AO32" i="15"/>
  <c r="AP32" i="15"/>
  <c r="AQ32" i="15"/>
  <c r="AR32" i="15"/>
  <c r="AS32" i="15"/>
  <c r="AT32" i="15"/>
  <c r="AU32" i="15"/>
  <c r="AV32" i="15"/>
  <c r="AW32" i="15"/>
  <c r="AX32" i="15"/>
  <c r="AY32" i="15"/>
  <c r="AZ32" i="15"/>
  <c r="BA32" i="15"/>
  <c r="BB32" i="15"/>
  <c r="BC32" i="15"/>
  <c r="BD32" i="15"/>
  <c r="BE32" i="15"/>
  <c r="BF32" i="15"/>
  <c r="BG32" i="15"/>
  <c r="BH32" i="15"/>
  <c r="BI32" i="15"/>
  <c r="BJ32" i="15"/>
  <c r="BK32" i="15"/>
  <c r="BL32" i="15"/>
  <c r="BM32" i="15"/>
  <c r="BN32" i="15"/>
  <c r="BO32" i="15"/>
  <c r="BP32" i="15"/>
  <c r="BQ32" i="15"/>
  <c r="BR32" i="15"/>
  <c r="BS32" i="15"/>
  <c r="BT32" i="15"/>
  <c r="BU32" i="15"/>
  <c r="BV32" i="15"/>
  <c r="BW32" i="15"/>
  <c r="BX32" i="15"/>
  <c r="BY32" i="15"/>
  <c r="BZ32" i="15"/>
  <c r="CA32" i="15"/>
  <c r="CB32" i="15"/>
  <c r="CC32" i="15"/>
  <c r="CD32" i="15"/>
  <c r="CE32" i="15"/>
  <c r="CF32" i="15"/>
  <c r="CG32" i="15"/>
  <c r="CH32" i="15"/>
  <c r="CI32" i="15"/>
  <c r="CJ32" i="15"/>
  <c r="CK32" i="15"/>
  <c r="CL32" i="15"/>
  <c r="CM32" i="15"/>
  <c r="CN32" i="15"/>
  <c r="CO32" i="15"/>
  <c r="CP32" i="15"/>
  <c r="CQ32" i="15"/>
  <c r="CR32" i="15"/>
  <c r="CS32" i="15"/>
  <c r="CT32" i="15"/>
  <c r="CU32" i="15"/>
  <c r="CV32" i="15"/>
  <c r="CW32" i="15"/>
  <c r="CX32" i="15"/>
  <c r="CY32" i="15"/>
  <c r="CZ32" i="15"/>
  <c r="DA32" i="15"/>
  <c r="DB32" i="15"/>
  <c r="DC32" i="15"/>
  <c r="DD32" i="15"/>
  <c r="DE32" i="15"/>
  <c r="DF32" i="15"/>
  <c r="DG32" i="15"/>
  <c r="DH32" i="15"/>
  <c r="DI32" i="15"/>
  <c r="DJ32" i="15"/>
  <c r="DK32" i="15"/>
  <c r="DL32" i="15"/>
  <c r="DM32" i="15"/>
  <c r="DN32" i="15"/>
  <c r="DO32" i="15"/>
  <c r="DP32" i="15"/>
  <c r="DQ32" i="15"/>
  <c r="DR32" i="15"/>
  <c r="DS32" i="15"/>
  <c r="DT32" i="15"/>
  <c r="DU32" i="15"/>
  <c r="DV32" i="15"/>
  <c r="DW32" i="15"/>
  <c r="DX32" i="15"/>
  <c r="DY32" i="15"/>
  <c r="DZ32" i="15"/>
  <c r="EA32" i="15"/>
  <c r="EB32" i="15"/>
  <c r="EC32" i="15"/>
  <c r="ED32" i="15"/>
  <c r="EE32" i="15"/>
  <c r="EF32" i="15"/>
  <c r="EG32" i="15"/>
  <c r="EH32" i="15"/>
  <c r="EI32" i="15"/>
  <c r="EJ32" i="15"/>
  <c r="EK32" i="15"/>
  <c r="EL32" i="15"/>
  <c r="EM32" i="15"/>
  <c r="EN32" i="15"/>
  <c r="EO32" i="15"/>
  <c r="EP32" i="15"/>
  <c r="EQ32" i="15"/>
  <c r="ER32" i="15"/>
  <c r="ES32" i="15"/>
  <c r="ET32" i="15"/>
  <c r="EU32" i="15"/>
  <c r="EV32" i="15"/>
  <c r="EW32" i="15"/>
  <c r="EX32" i="15"/>
  <c r="EY32" i="15"/>
  <c r="EZ32" i="15"/>
  <c r="B33" i="15"/>
  <c r="GB33" i="15" s="1"/>
  <c r="C33" i="15"/>
  <c r="D33" i="15"/>
  <c r="E33" i="15"/>
  <c r="F33" i="15"/>
  <c r="G33" i="15"/>
  <c r="H33" i="15"/>
  <c r="I33" i="15"/>
  <c r="J33" i="15"/>
  <c r="FA33" i="15" s="1"/>
  <c r="K33" i="15"/>
  <c r="L33" i="15"/>
  <c r="FC33" i="15" s="1"/>
  <c r="M33" i="15"/>
  <c r="N33" i="15"/>
  <c r="FE33" i="15" s="1"/>
  <c r="FF33" i="15" s="1"/>
  <c r="O33" i="15"/>
  <c r="P33" i="15"/>
  <c r="FG33" i="15" s="1"/>
  <c r="Q33" i="15"/>
  <c r="R33" i="15"/>
  <c r="FI33" i="15" s="1"/>
  <c r="S33" i="15"/>
  <c r="T33" i="15"/>
  <c r="FK33" i="15" s="1"/>
  <c r="U33" i="15"/>
  <c r="V33" i="15"/>
  <c r="FM33" i="15" s="1"/>
  <c r="W33" i="15"/>
  <c r="X33" i="15"/>
  <c r="FO33" i="15" s="1"/>
  <c r="FP33" i="15" s="1"/>
  <c r="Y33" i="15"/>
  <c r="Z33" i="15"/>
  <c r="FQ33" i="15" s="1"/>
  <c r="AA33" i="15"/>
  <c r="AB33" i="15"/>
  <c r="AC33" i="15"/>
  <c r="AD33" i="15"/>
  <c r="AE33" i="15"/>
  <c r="AF33" i="15"/>
  <c r="AG33" i="15"/>
  <c r="AH33" i="15"/>
  <c r="AI33" i="15"/>
  <c r="AJ33" i="15"/>
  <c r="AK33" i="15"/>
  <c r="AL33" i="15"/>
  <c r="AM33" i="15"/>
  <c r="AN33" i="15"/>
  <c r="AO33" i="15"/>
  <c r="AP33" i="15"/>
  <c r="AQ33" i="15"/>
  <c r="AR33" i="15"/>
  <c r="AS33" i="15"/>
  <c r="AT33" i="15"/>
  <c r="AU33" i="15"/>
  <c r="AV33" i="15"/>
  <c r="AW33" i="15"/>
  <c r="AX33" i="15"/>
  <c r="AY33" i="15"/>
  <c r="AZ33" i="15"/>
  <c r="BA33" i="15"/>
  <c r="BB33" i="15"/>
  <c r="BC33" i="15"/>
  <c r="BD33" i="15"/>
  <c r="BE33" i="15"/>
  <c r="BF33" i="15"/>
  <c r="BG33" i="15"/>
  <c r="BH33" i="15"/>
  <c r="BI33" i="15"/>
  <c r="BJ33" i="15"/>
  <c r="BK33" i="15"/>
  <c r="BL33" i="15"/>
  <c r="BM33" i="15"/>
  <c r="BN33" i="15"/>
  <c r="BO33" i="15"/>
  <c r="BP33" i="15"/>
  <c r="BQ33" i="15"/>
  <c r="BR33" i="15"/>
  <c r="BS33" i="15"/>
  <c r="BT33" i="15"/>
  <c r="BU33" i="15"/>
  <c r="BV33" i="15"/>
  <c r="BW33" i="15"/>
  <c r="BX33" i="15"/>
  <c r="BY33" i="15"/>
  <c r="BZ33" i="15"/>
  <c r="CA33" i="15"/>
  <c r="CB33" i="15"/>
  <c r="CC33" i="15"/>
  <c r="CD33" i="15"/>
  <c r="CE33" i="15"/>
  <c r="CF33" i="15"/>
  <c r="CG33" i="15"/>
  <c r="CH33" i="15"/>
  <c r="CI33" i="15"/>
  <c r="CJ33" i="15"/>
  <c r="CK33" i="15"/>
  <c r="CL33" i="15"/>
  <c r="CM33" i="15"/>
  <c r="CN33" i="15"/>
  <c r="CO33" i="15"/>
  <c r="CP33" i="15"/>
  <c r="CQ33" i="15"/>
  <c r="CR33" i="15"/>
  <c r="CS33" i="15"/>
  <c r="CT33" i="15"/>
  <c r="CU33" i="15"/>
  <c r="CV33" i="15"/>
  <c r="CW33" i="15"/>
  <c r="CX33" i="15"/>
  <c r="CY33" i="15"/>
  <c r="CZ33" i="15"/>
  <c r="DA33" i="15"/>
  <c r="DB33" i="15"/>
  <c r="DC33" i="15"/>
  <c r="DD33" i="15"/>
  <c r="DE33" i="15"/>
  <c r="DF33" i="15"/>
  <c r="DG33" i="15"/>
  <c r="DH33" i="15"/>
  <c r="DI33" i="15"/>
  <c r="DJ33" i="15"/>
  <c r="DK33" i="15"/>
  <c r="DL33" i="15"/>
  <c r="DM33" i="15"/>
  <c r="DN33" i="15"/>
  <c r="DO33" i="15"/>
  <c r="DP33" i="15"/>
  <c r="DQ33" i="15"/>
  <c r="DR33" i="15"/>
  <c r="DS33" i="15"/>
  <c r="DT33" i="15"/>
  <c r="DU33" i="15"/>
  <c r="DV33" i="15"/>
  <c r="DW33" i="15"/>
  <c r="DX33" i="15"/>
  <c r="DY33" i="15"/>
  <c r="DZ33" i="15"/>
  <c r="EA33" i="15"/>
  <c r="EB33" i="15"/>
  <c r="EC33" i="15"/>
  <c r="ED33" i="15"/>
  <c r="EE33" i="15"/>
  <c r="EF33" i="15"/>
  <c r="EG33" i="15"/>
  <c r="EH33" i="15"/>
  <c r="EI33" i="15"/>
  <c r="EJ33" i="15"/>
  <c r="EK33" i="15"/>
  <c r="EL33" i="15"/>
  <c r="EM33" i="15"/>
  <c r="EN33" i="15"/>
  <c r="EO33" i="15"/>
  <c r="EP33" i="15"/>
  <c r="EQ33" i="15"/>
  <c r="ER33" i="15"/>
  <c r="ES33" i="15"/>
  <c r="ET33" i="15"/>
  <c r="EU33" i="15"/>
  <c r="EV33" i="15"/>
  <c r="EW33" i="15"/>
  <c r="EX33" i="15"/>
  <c r="EY33" i="15"/>
  <c r="EZ33" i="15"/>
  <c r="B34" i="15"/>
  <c r="GB34" i="15" s="1"/>
  <c r="C34" i="15"/>
  <c r="D34" i="15"/>
  <c r="E34" i="15"/>
  <c r="F34" i="15"/>
  <c r="G34" i="15"/>
  <c r="H34" i="15"/>
  <c r="I34" i="15"/>
  <c r="J34" i="15"/>
  <c r="FA34" i="15" s="1"/>
  <c r="K34" i="15"/>
  <c r="L34" i="15"/>
  <c r="FC34" i="15" s="1"/>
  <c r="M34" i="15"/>
  <c r="N34" i="15"/>
  <c r="FE34" i="15" s="1"/>
  <c r="FF34" i="15" s="1"/>
  <c r="O34" i="15"/>
  <c r="P34" i="15"/>
  <c r="FG34" i="15" s="1"/>
  <c r="Q34" i="15"/>
  <c r="R34" i="15"/>
  <c r="FI34" i="15" s="1"/>
  <c r="S34" i="15"/>
  <c r="T34" i="15"/>
  <c r="FK34" i="15" s="1"/>
  <c r="U34" i="15"/>
  <c r="V34" i="15"/>
  <c r="FM34" i="15" s="1"/>
  <c r="W34" i="15"/>
  <c r="X34" i="15"/>
  <c r="FO34" i="15" s="1"/>
  <c r="FP34" i="15" s="1"/>
  <c r="Y34" i="15"/>
  <c r="Z34" i="15"/>
  <c r="FQ34" i="15" s="1"/>
  <c r="AA34" i="15"/>
  <c r="AB34" i="15"/>
  <c r="AC34" i="15"/>
  <c r="AD34" i="15"/>
  <c r="AE34" i="15"/>
  <c r="AF34" i="15"/>
  <c r="AG34" i="15"/>
  <c r="AH34" i="15"/>
  <c r="AI34" i="15"/>
  <c r="AJ34" i="15"/>
  <c r="AK34" i="15"/>
  <c r="AL34" i="15"/>
  <c r="AM34" i="15"/>
  <c r="AN34" i="15"/>
  <c r="AO34" i="15"/>
  <c r="AP34" i="15"/>
  <c r="AQ34" i="15"/>
  <c r="AR34" i="15"/>
  <c r="AS34" i="15"/>
  <c r="AT34" i="15"/>
  <c r="AU34" i="15"/>
  <c r="AV34" i="15"/>
  <c r="AW34" i="15"/>
  <c r="AX34" i="15"/>
  <c r="AY34" i="15"/>
  <c r="AZ34" i="15"/>
  <c r="BA34" i="15"/>
  <c r="BB34" i="15"/>
  <c r="BC34" i="15"/>
  <c r="BD34" i="15"/>
  <c r="BE34" i="15"/>
  <c r="BF34" i="15"/>
  <c r="BG34" i="15"/>
  <c r="BH34" i="15"/>
  <c r="BI34" i="15"/>
  <c r="BJ34" i="15"/>
  <c r="BK34" i="15"/>
  <c r="BL34" i="15"/>
  <c r="BM34" i="15"/>
  <c r="BN34" i="15"/>
  <c r="BO34" i="15"/>
  <c r="BP34" i="15"/>
  <c r="BQ34" i="15"/>
  <c r="BR34" i="15"/>
  <c r="BS34" i="15"/>
  <c r="BT34" i="15"/>
  <c r="BU34" i="15"/>
  <c r="BV34" i="15"/>
  <c r="BW34" i="15"/>
  <c r="BX34" i="15"/>
  <c r="BY34" i="15"/>
  <c r="BZ34" i="15"/>
  <c r="CA34" i="15"/>
  <c r="CB34" i="15"/>
  <c r="CC34" i="15"/>
  <c r="CD34" i="15"/>
  <c r="CE34" i="15"/>
  <c r="CF34" i="15"/>
  <c r="CG34" i="15"/>
  <c r="CH34" i="15"/>
  <c r="CI34" i="15"/>
  <c r="CJ34" i="15"/>
  <c r="CK34" i="15"/>
  <c r="CL34" i="15"/>
  <c r="CM34" i="15"/>
  <c r="CN34" i="15"/>
  <c r="CO34" i="15"/>
  <c r="CP34" i="15"/>
  <c r="CQ34" i="15"/>
  <c r="CR34" i="15"/>
  <c r="CS34" i="15"/>
  <c r="CT34" i="15"/>
  <c r="CU34" i="15"/>
  <c r="CV34" i="15"/>
  <c r="CW34" i="15"/>
  <c r="CX34" i="15"/>
  <c r="CY34" i="15"/>
  <c r="CZ34" i="15"/>
  <c r="DA34" i="15"/>
  <c r="DB34" i="15"/>
  <c r="DC34" i="15"/>
  <c r="DD34" i="15"/>
  <c r="DE34" i="15"/>
  <c r="DF34" i="15"/>
  <c r="DG34" i="15"/>
  <c r="DH34" i="15"/>
  <c r="DI34" i="15"/>
  <c r="DJ34" i="15"/>
  <c r="DK34" i="15"/>
  <c r="DL34" i="15"/>
  <c r="DM34" i="15"/>
  <c r="DN34" i="15"/>
  <c r="DO34" i="15"/>
  <c r="DP34" i="15"/>
  <c r="DQ34" i="15"/>
  <c r="DR34" i="15"/>
  <c r="DS34" i="15"/>
  <c r="DT34" i="15"/>
  <c r="DU34" i="15"/>
  <c r="DV34" i="15"/>
  <c r="DW34" i="15"/>
  <c r="DX34" i="15"/>
  <c r="DY34" i="15"/>
  <c r="DZ34" i="15"/>
  <c r="EA34" i="15"/>
  <c r="EB34" i="15"/>
  <c r="EC34" i="15"/>
  <c r="ED34" i="15"/>
  <c r="EE34" i="15"/>
  <c r="EF34" i="15"/>
  <c r="EG34" i="15"/>
  <c r="EH34" i="15"/>
  <c r="EI34" i="15"/>
  <c r="EJ34" i="15"/>
  <c r="EK34" i="15"/>
  <c r="EL34" i="15"/>
  <c r="EM34" i="15"/>
  <c r="EN34" i="15"/>
  <c r="EO34" i="15"/>
  <c r="EP34" i="15"/>
  <c r="EQ34" i="15"/>
  <c r="ER34" i="15"/>
  <c r="ES34" i="15"/>
  <c r="ET34" i="15"/>
  <c r="EU34" i="15"/>
  <c r="EV34" i="15"/>
  <c r="EW34" i="15"/>
  <c r="EX34" i="15"/>
  <c r="EY34" i="15"/>
  <c r="EZ34" i="15"/>
  <c r="B35" i="15"/>
  <c r="GB35" i="15" s="1"/>
  <c r="C35" i="15"/>
  <c r="D35" i="15"/>
  <c r="E35" i="15"/>
  <c r="F35" i="15"/>
  <c r="G35" i="15"/>
  <c r="H35" i="15"/>
  <c r="I35" i="15"/>
  <c r="J35" i="15"/>
  <c r="FA35" i="15" s="1"/>
  <c r="K35" i="15"/>
  <c r="L35" i="15"/>
  <c r="FC35" i="15" s="1"/>
  <c r="M35" i="15"/>
  <c r="N35" i="15"/>
  <c r="FE35" i="15" s="1"/>
  <c r="FF35" i="15" s="1"/>
  <c r="O35" i="15"/>
  <c r="P35" i="15"/>
  <c r="FG35" i="15" s="1"/>
  <c r="Q35" i="15"/>
  <c r="R35" i="15"/>
  <c r="FI35" i="15" s="1"/>
  <c r="S35" i="15"/>
  <c r="T35" i="15"/>
  <c r="FK35" i="15" s="1"/>
  <c r="U35" i="15"/>
  <c r="V35" i="15"/>
  <c r="FM35" i="15" s="1"/>
  <c r="W35" i="15"/>
  <c r="X35" i="15"/>
  <c r="FO35" i="15" s="1"/>
  <c r="FP35" i="15" s="1"/>
  <c r="Y35" i="15"/>
  <c r="Z35" i="15"/>
  <c r="FQ35" i="15" s="1"/>
  <c r="AA35" i="15"/>
  <c r="AB35" i="15"/>
  <c r="AC35" i="15"/>
  <c r="AD35" i="15"/>
  <c r="AE35" i="15"/>
  <c r="AF35" i="15"/>
  <c r="AG35" i="15"/>
  <c r="AH35" i="15"/>
  <c r="AI35" i="15"/>
  <c r="AJ35" i="15"/>
  <c r="AK35" i="15"/>
  <c r="AL35" i="15"/>
  <c r="AM35" i="15"/>
  <c r="AN35" i="15"/>
  <c r="AO35" i="15"/>
  <c r="AP35" i="15"/>
  <c r="AQ35" i="15"/>
  <c r="AR35" i="15"/>
  <c r="AS35" i="15"/>
  <c r="AT35" i="15"/>
  <c r="AU35" i="15"/>
  <c r="AV35" i="15"/>
  <c r="AW35" i="15"/>
  <c r="AX35" i="15"/>
  <c r="AY35" i="15"/>
  <c r="AZ35" i="15"/>
  <c r="BA35" i="15"/>
  <c r="BB35" i="15"/>
  <c r="BC35" i="15"/>
  <c r="BD35" i="15"/>
  <c r="BE35" i="15"/>
  <c r="BF35" i="15"/>
  <c r="BG35" i="15"/>
  <c r="BH35" i="15"/>
  <c r="BI35" i="15"/>
  <c r="BJ35" i="15"/>
  <c r="BK35" i="15"/>
  <c r="BL35" i="15"/>
  <c r="BM35" i="15"/>
  <c r="BN35" i="15"/>
  <c r="BO35" i="15"/>
  <c r="BP35" i="15"/>
  <c r="BQ35" i="15"/>
  <c r="BR35" i="15"/>
  <c r="BS35" i="15"/>
  <c r="BT35" i="15"/>
  <c r="BU35" i="15"/>
  <c r="BV35" i="15"/>
  <c r="BW35" i="15"/>
  <c r="BX35" i="15"/>
  <c r="BY35" i="15"/>
  <c r="BZ35" i="15"/>
  <c r="CA35" i="15"/>
  <c r="CB35" i="15"/>
  <c r="CC35" i="15"/>
  <c r="CD35" i="15"/>
  <c r="CE35" i="15"/>
  <c r="CF35" i="15"/>
  <c r="CG35" i="15"/>
  <c r="CH35" i="15"/>
  <c r="CI35" i="15"/>
  <c r="CJ35" i="15"/>
  <c r="CK35" i="15"/>
  <c r="CL35" i="15"/>
  <c r="CM35" i="15"/>
  <c r="CN35" i="15"/>
  <c r="CO35" i="15"/>
  <c r="CP35" i="15"/>
  <c r="CQ35" i="15"/>
  <c r="CR35" i="15"/>
  <c r="CS35" i="15"/>
  <c r="CT35" i="15"/>
  <c r="CU35" i="15"/>
  <c r="CV35" i="15"/>
  <c r="CW35" i="15"/>
  <c r="CX35" i="15"/>
  <c r="CY35" i="15"/>
  <c r="CZ35" i="15"/>
  <c r="DA35" i="15"/>
  <c r="DB35" i="15"/>
  <c r="DC35" i="15"/>
  <c r="DD35" i="15"/>
  <c r="DE35" i="15"/>
  <c r="DF35" i="15"/>
  <c r="DG35" i="15"/>
  <c r="DH35" i="15"/>
  <c r="DI35" i="15"/>
  <c r="DJ35" i="15"/>
  <c r="DK35" i="15"/>
  <c r="DL35" i="15"/>
  <c r="DM35" i="15"/>
  <c r="DN35" i="15"/>
  <c r="DO35" i="15"/>
  <c r="DP35" i="15"/>
  <c r="DQ35" i="15"/>
  <c r="DR35" i="15"/>
  <c r="DS35" i="15"/>
  <c r="DT35" i="15"/>
  <c r="DU35" i="15"/>
  <c r="DV35" i="15"/>
  <c r="DW35" i="15"/>
  <c r="DX35" i="15"/>
  <c r="DY35" i="15"/>
  <c r="DZ35" i="15"/>
  <c r="EA35" i="15"/>
  <c r="EB35" i="15"/>
  <c r="EC35" i="15"/>
  <c r="ED35" i="15"/>
  <c r="EE35" i="15"/>
  <c r="EF35" i="15"/>
  <c r="EG35" i="15"/>
  <c r="EH35" i="15"/>
  <c r="EI35" i="15"/>
  <c r="EJ35" i="15"/>
  <c r="EK35" i="15"/>
  <c r="EL35" i="15"/>
  <c r="EM35" i="15"/>
  <c r="EN35" i="15"/>
  <c r="EO35" i="15"/>
  <c r="EP35" i="15"/>
  <c r="EQ35" i="15"/>
  <c r="ER35" i="15"/>
  <c r="ES35" i="15"/>
  <c r="ET35" i="15"/>
  <c r="EU35" i="15"/>
  <c r="EV35" i="15"/>
  <c r="EW35" i="15"/>
  <c r="EX35" i="15"/>
  <c r="EY35" i="15"/>
  <c r="EZ35" i="15"/>
  <c r="B36" i="15"/>
  <c r="GB36" i="15" s="1"/>
  <c r="C36" i="15"/>
  <c r="D36" i="15"/>
  <c r="E36" i="15"/>
  <c r="F36" i="15"/>
  <c r="G36" i="15"/>
  <c r="H36" i="15"/>
  <c r="I36" i="15"/>
  <c r="J36" i="15"/>
  <c r="FA36" i="15" s="1"/>
  <c r="K36" i="15"/>
  <c r="L36" i="15"/>
  <c r="FC36" i="15" s="1"/>
  <c r="M36" i="15"/>
  <c r="N36" i="15"/>
  <c r="FE36" i="15" s="1"/>
  <c r="FF36" i="15" s="1"/>
  <c r="O36" i="15"/>
  <c r="P36" i="15"/>
  <c r="FG36" i="15" s="1"/>
  <c r="Q36" i="15"/>
  <c r="R36" i="15"/>
  <c r="FI36" i="15" s="1"/>
  <c r="S36" i="15"/>
  <c r="T36" i="15"/>
  <c r="FK36" i="15" s="1"/>
  <c r="U36" i="15"/>
  <c r="V36" i="15"/>
  <c r="FM36" i="15" s="1"/>
  <c r="W36" i="15"/>
  <c r="X36" i="15"/>
  <c r="FO36" i="15" s="1"/>
  <c r="FP36" i="15" s="1"/>
  <c r="Y36" i="15"/>
  <c r="Z36" i="15"/>
  <c r="FQ36" i="15" s="1"/>
  <c r="AA36" i="15"/>
  <c r="AB36" i="15"/>
  <c r="AC36" i="15"/>
  <c r="AD36" i="15"/>
  <c r="AE36" i="15"/>
  <c r="AF36" i="15"/>
  <c r="AG36" i="15"/>
  <c r="AH36" i="15"/>
  <c r="AI36" i="15"/>
  <c r="AJ36" i="15"/>
  <c r="AK36" i="15"/>
  <c r="AL36" i="15"/>
  <c r="AM36" i="15"/>
  <c r="AN36" i="15"/>
  <c r="AO36" i="15"/>
  <c r="AP36" i="15"/>
  <c r="AQ36" i="15"/>
  <c r="AR36" i="15"/>
  <c r="AS36" i="15"/>
  <c r="AT36" i="15"/>
  <c r="AU36" i="15"/>
  <c r="AV36" i="15"/>
  <c r="AW36" i="15"/>
  <c r="AX36" i="15"/>
  <c r="AY36" i="15"/>
  <c r="AZ36" i="15"/>
  <c r="BA36" i="15"/>
  <c r="BB36" i="15"/>
  <c r="BC36" i="15"/>
  <c r="BD36" i="15"/>
  <c r="BE36" i="15"/>
  <c r="BF36" i="15"/>
  <c r="BG36" i="15"/>
  <c r="BH36" i="15"/>
  <c r="BI36" i="15"/>
  <c r="BJ36" i="15"/>
  <c r="BK36" i="15"/>
  <c r="BL36" i="15"/>
  <c r="BM36" i="15"/>
  <c r="BN36" i="15"/>
  <c r="BO36" i="15"/>
  <c r="BP36" i="15"/>
  <c r="BQ36" i="15"/>
  <c r="BR36" i="15"/>
  <c r="BS36" i="15"/>
  <c r="BT36" i="15"/>
  <c r="BU36" i="15"/>
  <c r="BV36" i="15"/>
  <c r="BW36" i="15"/>
  <c r="BX36" i="15"/>
  <c r="BY36" i="15"/>
  <c r="BZ36" i="15"/>
  <c r="CA36" i="15"/>
  <c r="CB36" i="15"/>
  <c r="CC36" i="15"/>
  <c r="CD36" i="15"/>
  <c r="CE36" i="15"/>
  <c r="CF36" i="15"/>
  <c r="CG36" i="15"/>
  <c r="CH36" i="15"/>
  <c r="CI36" i="15"/>
  <c r="CJ36" i="15"/>
  <c r="CK36" i="15"/>
  <c r="CL36" i="15"/>
  <c r="CM36" i="15"/>
  <c r="CN36" i="15"/>
  <c r="CO36" i="15"/>
  <c r="CP36" i="15"/>
  <c r="CQ36" i="15"/>
  <c r="CR36" i="15"/>
  <c r="CS36" i="15"/>
  <c r="CT36" i="15"/>
  <c r="CU36" i="15"/>
  <c r="CV36" i="15"/>
  <c r="CW36" i="15"/>
  <c r="CX36" i="15"/>
  <c r="CY36" i="15"/>
  <c r="CZ36" i="15"/>
  <c r="DA36" i="15"/>
  <c r="DB36" i="15"/>
  <c r="DC36" i="15"/>
  <c r="DD36" i="15"/>
  <c r="DE36" i="15"/>
  <c r="DF36" i="15"/>
  <c r="DG36" i="15"/>
  <c r="DH36" i="15"/>
  <c r="DI36" i="15"/>
  <c r="DJ36" i="15"/>
  <c r="DK36" i="15"/>
  <c r="DL36" i="15"/>
  <c r="DM36" i="15"/>
  <c r="DN36" i="15"/>
  <c r="DO36" i="15"/>
  <c r="DP36" i="15"/>
  <c r="DQ36" i="15"/>
  <c r="DR36" i="15"/>
  <c r="DS36" i="15"/>
  <c r="DT36" i="15"/>
  <c r="DU36" i="15"/>
  <c r="DV36" i="15"/>
  <c r="DW36" i="15"/>
  <c r="DX36" i="15"/>
  <c r="DY36" i="15"/>
  <c r="DZ36" i="15"/>
  <c r="EA36" i="15"/>
  <c r="EB36" i="15"/>
  <c r="EC36" i="15"/>
  <c r="ED36" i="15"/>
  <c r="EE36" i="15"/>
  <c r="EF36" i="15"/>
  <c r="EG36" i="15"/>
  <c r="EH36" i="15"/>
  <c r="EI36" i="15"/>
  <c r="EJ36" i="15"/>
  <c r="EK36" i="15"/>
  <c r="EL36" i="15"/>
  <c r="EM36" i="15"/>
  <c r="EN36" i="15"/>
  <c r="EO36" i="15"/>
  <c r="EP36" i="15"/>
  <c r="EQ36" i="15"/>
  <c r="ER36" i="15"/>
  <c r="ES36" i="15"/>
  <c r="ET36" i="15"/>
  <c r="EU36" i="15"/>
  <c r="EV36" i="15"/>
  <c r="EW36" i="15"/>
  <c r="EX36" i="15"/>
  <c r="EY36" i="15"/>
  <c r="EZ36" i="15"/>
  <c r="B37" i="15"/>
  <c r="GB37" i="15" s="1"/>
  <c r="C37" i="15"/>
  <c r="D37" i="15"/>
  <c r="E37" i="15"/>
  <c r="F37" i="15"/>
  <c r="G37" i="15"/>
  <c r="H37" i="15"/>
  <c r="I37" i="15"/>
  <c r="J37" i="15"/>
  <c r="FA37" i="15" s="1"/>
  <c r="K37" i="15"/>
  <c r="L37" i="15"/>
  <c r="FC37" i="15" s="1"/>
  <c r="M37" i="15"/>
  <c r="N37" i="15"/>
  <c r="FE37" i="15" s="1"/>
  <c r="FF37" i="15" s="1"/>
  <c r="O37" i="15"/>
  <c r="P37" i="15"/>
  <c r="FG37" i="15" s="1"/>
  <c r="Q37" i="15"/>
  <c r="R37" i="15"/>
  <c r="FI37" i="15" s="1"/>
  <c r="S37" i="15"/>
  <c r="T37" i="15"/>
  <c r="FK37" i="15" s="1"/>
  <c r="U37" i="15"/>
  <c r="V37" i="15"/>
  <c r="FM37" i="15" s="1"/>
  <c r="W37" i="15"/>
  <c r="X37" i="15"/>
  <c r="FO37" i="15" s="1"/>
  <c r="FP37" i="15" s="1"/>
  <c r="Y37" i="15"/>
  <c r="Z37" i="15"/>
  <c r="FQ37" i="15" s="1"/>
  <c r="AA37" i="15"/>
  <c r="AB37" i="15"/>
  <c r="AC37" i="15"/>
  <c r="AD37" i="15"/>
  <c r="AE37" i="15"/>
  <c r="AF37" i="15"/>
  <c r="AG37" i="15"/>
  <c r="AH37" i="15"/>
  <c r="AI37" i="15"/>
  <c r="AJ37" i="15"/>
  <c r="AK37" i="15"/>
  <c r="AL37" i="15"/>
  <c r="AM37" i="15"/>
  <c r="AN37" i="15"/>
  <c r="AO37" i="15"/>
  <c r="AP37" i="15"/>
  <c r="AQ37" i="15"/>
  <c r="AR37" i="15"/>
  <c r="AS37" i="15"/>
  <c r="AT37" i="15"/>
  <c r="AU37" i="15"/>
  <c r="AV37" i="15"/>
  <c r="AW37" i="15"/>
  <c r="AX37" i="15"/>
  <c r="AY37" i="15"/>
  <c r="AZ37" i="15"/>
  <c r="BA37" i="15"/>
  <c r="BB37" i="15"/>
  <c r="BC37" i="15"/>
  <c r="BD37" i="15"/>
  <c r="BE37" i="15"/>
  <c r="BF37" i="15"/>
  <c r="BG37" i="15"/>
  <c r="BH37" i="15"/>
  <c r="BI37" i="15"/>
  <c r="BJ37" i="15"/>
  <c r="BK37" i="15"/>
  <c r="BL37" i="15"/>
  <c r="BM37" i="15"/>
  <c r="BN37" i="15"/>
  <c r="BO37" i="15"/>
  <c r="BP37" i="15"/>
  <c r="BQ37" i="15"/>
  <c r="BR37" i="15"/>
  <c r="BS37" i="15"/>
  <c r="BT37" i="15"/>
  <c r="BU37" i="15"/>
  <c r="BV37" i="15"/>
  <c r="BW37" i="15"/>
  <c r="BX37" i="15"/>
  <c r="BY37" i="15"/>
  <c r="BZ37" i="15"/>
  <c r="CA37" i="15"/>
  <c r="CB37" i="15"/>
  <c r="CC37" i="15"/>
  <c r="CD37" i="15"/>
  <c r="CE37" i="15"/>
  <c r="CF37" i="15"/>
  <c r="CG37" i="15"/>
  <c r="CH37" i="15"/>
  <c r="CI37" i="15"/>
  <c r="CJ37" i="15"/>
  <c r="CK37" i="15"/>
  <c r="CL37" i="15"/>
  <c r="CM37" i="15"/>
  <c r="CN37" i="15"/>
  <c r="CO37" i="15"/>
  <c r="CP37" i="15"/>
  <c r="CQ37" i="15"/>
  <c r="CR37" i="15"/>
  <c r="CS37" i="15"/>
  <c r="CT37" i="15"/>
  <c r="CU37" i="15"/>
  <c r="CV37" i="15"/>
  <c r="CW37" i="15"/>
  <c r="CX37" i="15"/>
  <c r="CY37" i="15"/>
  <c r="CZ37" i="15"/>
  <c r="DA37" i="15"/>
  <c r="DB37" i="15"/>
  <c r="DC37" i="15"/>
  <c r="DD37" i="15"/>
  <c r="DE37" i="15"/>
  <c r="DF37" i="15"/>
  <c r="DG37" i="15"/>
  <c r="DH37" i="15"/>
  <c r="DI37" i="15"/>
  <c r="DJ37" i="15"/>
  <c r="DK37" i="15"/>
  <c r="DL37" i="15"/>
  <c r="DM37" i="15"/>
  <c r="DN37" i="15"/>
  <c r="DO37" i="15"/>
  <c r="DP37" i="15"/>
  <c r="DQ37" i="15"/>
  <c r="DR37" i="15"/>
  <c r="DS37" i="15"/>
  <c r="DT37" i="15"/>
  <c r="DU37" i="15"/>
  <c r="DV37" i="15"/>
  <c r="DW37" i="15"/>
  <c r="DX37" i="15"/>
  <c r="DY37" i="15"/>
  <c r="DZ37" i="15"/>
  <c r="EA37" i="15"/>
  <c r="EB37" i="15"/>
  <c r="EC37" i="15"/>
  <c r="ED37" i="15"/>
  <c r="EE37" i="15"/>
  <c r="EF37" i="15"/>
  <c r="EG37" i="15"/>
  <c r="EH37" i="15"/>
  <c r="EI37" i="15"/>
  <c r="EJ37" i="15"/>
  <c r="EK37" i="15"/>
  <c r="EL37" i="15"/>
  <c r="EM37" i="15"/>
  <c r="EN37" i="15"/>
  <c r="EO37" i="15"/>
  <c r="EP37" i="15"/>
  <c r="EQ37" i="15"/>
  <c r="ER37" i="15"/>
  <c r="ES37" i="15"/>
  <c r="ET37" i="15"/>
  <c r="EU37" i="15"/>
  <c r="EV37" i="15"/>
  <c r="EW37" i="15"/>
  <c r="EX37" i="15"/>
  <c r="EY37" i="15"/>
  <c r="EZ37" i="15"/>
  <c r="B38" i="15"/>
  <c r="GB38" i="15" s="1"/>
  <c r="C38" i="15"/>
  <c r="D38" i="15"/>
  <c r="E38" i="15"/>
  <c r="F38" i="15"/>
  <c r="G38" i="15"/>
  <c r="H38" i="15"/>
  <c r="I38" i="15"/>
  <c r="J38" i="15"/>
  <c r="FA38" i="15" s="1"/>
  <c r="K38" i="15"/>
  <c r="L38" i="15"/>
  <c r="FC38" i="15" s="1"/>
  <c r="M38" i="15"/>
  <c r="N38" i="15"/>
  <c r="FE38" i="15" s="1"/>
  <c r="FF38" i="15" s="1"/>
  <c r="O38" i="15"/>
  <c r="P38" i="15"/>
  <c r="FG38" i="15" s="1"/>
  <c r="Q38" i="15"/>
  <c r="R38" i="15"/>
  <c r="FI38" i="15" s="1"/>
  <c r="S38" i="15"/>
  <c r="T38" i="15"/>
  <c r="FK38" i="15" s="1"/>
  <c r="U38" i="15"/>
  <c r="V38" i="15"/>
  <c r="FM38" i="15" s="1"/>
  <c r="W38" i="15"/>
  <c r="X38" i="15"/>
  <c r="FO38" i="15" s="1"/>
  <c r="FP38" i="15" s="1"/>
  <c r="Y38" i="15"/>
  <c r="Z38" i="15"/>
  <c r="FQ38" i="15" s="1"/>
  <c r="AA38" i="15"/>
  <c r="AB38" i="15"/>
  <c r="AC38" i="15"/>
  <c r="AD38" i="15"/>
  <c r="AE38" i="15"/>
  <c r="AF38" i="15"/>
  <c r="AG38" i="15"/>
  <c r="AH38" i="15"/>
  <c r="AI38" i="15"/>
  <c r="AJ38" i="15"/>
  <c r="AK38" i="15"/>
  <c r="AL38" i="15"/>
  <c r="AM38" i="15"/>
  <c r="AN38" i="15"/>
  <c r="AO38" i="15"/>
  <c r="AP38" i="15"/>
  <c r="AQ38" i="15"/>
  <c r="AR38" i="15"/>
  <c r="AS38" i="15"/>
  <c r="AT38" i="15"/>
  <c r="AU38" i="15"/>
  <c r="AV38" i="15"/>
  <c r="AW38" i="15"/>
  <c r="AX38" i="15"/>
  <c r="AY38" i="15"/>
  <c r="AZ38" i="15"/>
  <c r="BA38" i="15"/>
  <c r="BB38" i="15"/>
  <c r="BC38" i="15"/>
  <c r="BD38" i="15"/>
  <c r="BE38" i="15"/>
  <c r="BF38" i="15"/>
  <c r="BG38" i="15"/>
  <c r="BH38" i="15"/>
  <c r="BI38" i="15"/>
  <c r="BJ38" i="15"/>
  <c r="BK38" i="15"/>
  <c r="BL38" i="15"/>
  <c r="BM38" i="15"/>
  <c r="BN38" i="15"/>
  <c r="BO38" i="15"/>
  <c r="BP38" i="15"/>
  <c r="BQ38" i="15"/>
  <c r="BR38" i="15"/>
  <c r="BS38" i="15"/>
  <c r="BT38" i="15"/>
  <c r="BU38" i="15"/>
  <c r="BV38" i="15"/>
  <c r="BW38" i="15"/>
  <c r="BX38" i="15"/>
  <c r="BY38" i="15"/>
  <c r="BZ38" i="15"/>
  <c r="CA38" i="15"/>
  <c r="CB38" i="15"/>
  <c r="CC38" i="15"/>
  <c r="CD38" i="15"/>
  <c r="CE38" i="15"/>
  <c r="CF38" i="15"/>
  <c r="CG38" i="15"/>
  <c r="CH38" i="15"/>
  <c r="CI38" i="15"/>
  <c r="CJ38" i="15"/>
  <c r="CK38" i="15"/>
  <c r="CL38" i="15"/>
  <c r="CM38" i="15"/>
  <c r="CN38" i="15"/>
  <c r="CO38" i="15"/>
  <c r="CP38" i="15"/>
  <c r="CQ38" i="15"/>
  <c r="CR38" i="15"/>
  <c r="CS38" i="15"/>
  <c r="CT38" i="15"/>
  <c r="CU38" i="15"/>
  <c r="CV38" i="15"/>
  <c r="CW38" i="15"/>
  <c r="CX38" i="15"/>
  <c r="CY38" i="15"/>
  <c r="CZ38" i="15"/>
  <c r="DA38" i="15"/>
  <c r="DB38" i="15"/>
  <c r="DC38" i="15"/>
  <c r="DD38" i="15"/>
  <c r="DE38" i="15"/>
  <c r="DF38" i="15"/>
  <c r="DG38" i="15"/>
  <c r="DH38" i="15"/>
  <c r="DI38" i="15"/>
  <c r="DJ38" i="15"/>
  <c r="DK38" i="15"/>
  <c r="DL38" i="15"/>
  <c r="DM38" i="15"/>
  <c r="DN38" i="15"/>
  <c r="DO38" i="15"/>
  <c r="DP38" i="15"/>
  <c r="DQ38" i="15"/>
  <c r="DR38" i="15"/>
  <c r="DS38" i="15"/>
  <c r="DT38" i="15"/>
  <c r="DU38" i="15"/>
  <c r="DV38" i="15"/>
  <c r="DW38" i="15"/>
  <c r="DX38" i="15"/>
  <c r="DY38" i="15"/>
  <c r="DZ38" i="15"/>
  <c r="EA38" i="15"/>
  <c r="EB38" i="15"/>
  <c r="EC38" i="15"/>
  <c r="ED38" i="15"/>
  <c r="EE38" i="15"/>
  <c r="EF38" i="15"/>
  <c r="EG38" i="15"/>
  <c r="EH38" i="15"/>
  <c r="EI38" i="15"/>
  <c r="EJ38" i="15"/>
  <c r="EK38" i="15"/>
  <c r="EL38" i="15"/>
  <c r="EM38" i="15"/>
  <c r="EN38" i="15"/>
  <c r="EO38" i="15"/>
  <c r="EP38" i="15"/>
  <c r="EQ38" i="15"/>
  <c r="ER38" i="15"/>
  <c r="ES38" i="15"/>
  <c r="ET38" i="15"/>
  <c r="EU38" i="15"/>
  <c r="EV38" i="15"/>
  <c r="EW38" i="15"/>
  <c r="EX38" i="15"/>
  <c r="EY38" i="15"/>
  <c r="EZ38" i="15"/>
  <c r="B39" i="15"/>
  <c r="GB39" i="15" s="1"/>
  <c r="C39" i="15"/>
  <c r="D39" i="15"/>
  <c r="E39" i="15"/>
  <c r="F39" i="15"/>
  <c r="G39" i="15"/>
  <c r="H39" i="15"/>
  <c r="I39" i="15"/>
  <c r="J39" i="15"/>
  <c r="FA39" i="15" s="1"/>
  <c r="K39" i="15"/>
  <c r="L39" i="15"/>
  <c r="FC39" i="15" s="1"/>
  <c r="M39" i="15"/>
  <c r="N39" i="15"/>
  <c r="FE39" i="15" s="1"/>
  <c r="FF39" i="15" s="1"/>
  <c r="O39" i="15"/>
  <c r="P39" i="15"/>
  <c r="FG39" i="15" s="1"/>
  <c r="Q39" i="15"/>
  <c r="R39" i="15"/>
  <c r="FI39" i="15" s="1"/>
  <c r="S39" i="15"/>
  <c r="T39" i="15"/>
  <c r="FK39" i="15" s="1"/>
  <c r="U39" i="15"/>
  <c r="V39" i="15"/>
  <c r="FM39" i="15" s="1"/>
  <c r="W39" i="15"/>
  <c r="X39" i="15"/>
  <c r="FO39" i="15" s="1"/>
  <c r="FP39" i="15" s="1"/>
  <c r="Y39" i="15"/>
  <c r="Z39" i="15"/>
  <c r="FQ39" i="15" s="1"/>
  <c r="AA39" i="15"/>
  <c r="AB39" i="15"/>
  <c r="AC39" i="15"/>
  <c r="AD39" i="15"/>
  <c r="AE39" i="15"/>
  <c r="AF39" i="15"/>
  <c r="AG39" i="15"/>
  <c r="AH39" i="15"/>
  <c r="AI39" i="15"/>
  <c r="AJ39" i="15"/>
  <c r="AK39" i="15"/>
  <c r="AL39" i="15"/>
  <c r="AM39" i="15"/>
  <c r="AN39" i="15"/>
  <c r="AO39" i="15"/>
  <c r="AP39" i="15"/>
  <c r="AQ39" i="15"/>
  <c r="AR39" i="15"/>
  <c r="AS39" i="15"/>
  <c r="AT39" i="15"/>
  <c r="AU39" i="15"/>
  <c r="AV39" i="15"/>
  <c r="AW39" i="15"/>
  <c r="AX39" i="15"/>
  <c r="AY39" i="15"/>
  <c r="AZ39" i="15"/>
  <c r="BA39" i="15"/>
  <c r="BB39" i="15"/>
  <c r="BC39" i="15"/>
  <c r="BD39" i="15"/>
  <c r="BE39" i="15"/>
  <c r="BF39" i="15"/>
  <c r="BG39" i="15"/>
  <c r="BH39" i="15"/>
  <c r="BI39" i="15"/>
  <c r="BJ39" i="15"/>
  <c r="BK39" i="15"/>
  <c r="BL39" i="15"/>
  <c r="BM39" i="15"/>
  <c r="BN39" i="15"/>
  <c r="BO39" i="15"/>
  <c r="BP39" i="15"/>
  <c r="BQ39" i="15"/>
  <c r="BR39" i="15"/>
  <c r="BS39" i="15"/>
  <c r="BT39" i="15"/>
  <c r="BU39" i="15"/>
  <c r="BV39" i="15"/>
  <c r="BW39" i="15"/>
  <c r="BX39" i="15"/>
  <c r="BY39" i="15"/>
  <c r="BZ39" i="15"/>
  <c r="CA39" i="15"/>
  <c r="CB39" i="15"/>
  <c r="CC39" i="15"/>
  <c r="CD39" i="15"/>
  <c r="CE39" i="15"/>
  <c r="CF39" i="15"/>
  <c r="CG39" i="15"/>
  <c r="CH39" i="15"/>
  <c r="CI39" i="15"/>
  <c r="CJ39" i="15"/>
  <c r="CK39" i="15"/>
  <c r="CL39" i="15"/>
  <c r="CM39" i="15"/>
  <c r="CN39" i="15"/>
  <c r="CO39" i="15"/>
  <c r="CP39" i="15"/>
  <c r="CQ39" i="15"/>
  <c r="CR39" i="15"/>
  <c r="CS39" i="15"/>
  <c r="CT39" i="15"/>
  <c r="CU39" i="15"/>
  <c r="CV39" i="15"/>
  <c r="CW39" i="15"/>
  <c r="CX39" i="15"/>
  <c r="CY39" i="15"/>
  <c r="CZ39" i="15"/>
  <c r="DA39" i="15"/>
  <c r="DB39" i="15"/>
  <c r="DC39" i="15"/>
  <c r="DD39" i="15"/>
  <c r="DE39" i="15"/>
  <c r="DF39" i="15"/>
  <c r="DG39" i="15"/>
  <c r="DH39" i="15"/>
  <c r="DI39" i="15"/>
  <c r="DJ39" i="15"/>
  <c r="DK39" i="15"/>
  <c r="DL39" i="15"/>
  <c r="DM39" i="15"/>
  <c r="DN39" i="15"/>
  <c r="DO39" i="15"/>
  <c r="DP39" i="15"/>
  <c r="DQ39" i="15"/>
  <c r="DR39" i="15"/>
  <c r="DS39" i="15"/>
  <c r="DT39" i="15"/>
  <c r="DU39" i="15"/>
  <c r="DV39" i="15"/>
  <c r="DW39" i="15"/>
  <c r="DX39" i="15"/>
  <c r="DY39" i="15"/>
  <c r="DZ39" i="15"/>
  <c r="EA39" i="15"/>
  <c r="EB39" i="15"/>
  <c r="EC39" i="15"/>
  <c r="ED39" i="15"/>
  <c r="EE39" i="15"/>
  <c r="EF39" i="15"/>
  <c r="EG39" i="15"/>
  <c r="EH39" i="15"/>
  <c r="EI39" i="15"/>
  <c r="EJ39" i="15"/>
  <c r="EK39" i="15"/>
  <c r="EL39" i="15"/>
  <c r="EM39" i="15"/>
  <c r="EN39" i="15"/>
  <c r="EO39" i="15"/>
  <c r="EP39" i="15"/>
  <c r="EQ39" i="15"/>
  <c r="ER39" i="15"/>
  <c r="ES39" i="15"/>
  <c r="ET39" i="15"/>
  <c r="EU39" i="15"/>
  <c r="EV39" i="15"/>
  <c r="EW39" i="15"/>
  <c r="EX39" i="15"/>
  <c r="EY39" i="15"/>
  <c r="EZ39" i="15"/>
  <c r="B40" i="15"/>
  <c r="GB40" i="15" s="1"/>
  <c r="C40" i="15"/>
  <c r="D40" i="15"/>
  <c r="E40" i="15"/>
  <c r="F40" i="15"/>
  <c r="G40" i="15"/>
  <c r="H40" i="15"/>
  <c r="I40" i="15"/>
  <c r="J40" i="15"/>
  <c r="FA40" i="15" s="1"/>
  <c r="K40" i="15"/>
  <c r="L40" i="15"/>
  <c r="FC40" i="15" s="1"/>
  <c r="M40" i="15"/>
  <c r="N40" i="15"/>
  <c r="FE40" i="15" s="1"/>
  <c r="FF40" i="15" s="1"/>
  <c r="O40" i="15"/>
  <c r="P40" i="15"/>
  <c r="FG40" i="15" s="1"/>
  <c r="Q40" i="15"/>
  <c r="R40" i="15"/>
  <c r="FI40" i="15" s="1"/>
  <c r="S40" i="15"/>
  <c r="T40" i="15"/>
  <c r="FK40" i="15" s="1"/>
  <c r="U40" i="15"/>
  <c r="V40" i="15"/>
  <c r="FM40" i="15" s="1"/>
  <c r="W40" i="15"/>
  <c r="X40" i="15"/>
  <c r="FO40" i="15" s="1"/>
  <c r="FP40" i="15" s="1"/>
  <c r="Y40" i="15"/>
  <c r="Z40" i="15"/>
  <c r="FQ40" i="15" s="1"/>
  <c r="AA40" i="15"/>
  <c r="AB40" i="15"/>
  <c r="AC40" i="15"/>
  <c r="AD40" i="15"/>
  <c r="AE40" i="15"/>
  <c r="AF40" i="15"/>
  <c r="AG40" i="15"/>
  <c r="AH40" i="15"/>
  <c r="AI40" i="15"/>
  <c r="AJ40" i="15"/>
  <c r="AK40" i="15"/>
  <c r="AL40" i="15"/>
  <c r="AM40" i="15"/>
  <c r="AN40" i="15"/>
  <c r="AO40" i="15"/>
  <c r="AP40" i="15"/>
  <c r="AQ40" i="15"/>
  <c r="AR40" i="15"/>
  <c r="AS40" i="15"/>
  <c r="AT40" i="15"/>
  <c r="AU40" i="15"/>
  <c r="AV40" i="15"/>
  <c r="AW40" i="15"/>
  <c r="AX40" i="15"/>
  <c r="AY40" i="15"/>
  <c r="AZ40" i="15"/>
  <c r="BA40" i="15"/>
  <c r="BB40" i="15"/>
  <c r="BC40" i="15"/>
  <c r="BD40" i="15"/>
  <c r="BE40" i="15"/>
  <c r="BF40" i="15"/>
  <c r="BG40" i="15"/>
  <c r="BH40" i="15"/>
  <c r="BI40" i="15"/>
  <c r="BJ40" i="15"/>
  <c r="BK40" i="15"/>
  <c r="BL40" i="15"/>
  <c r="BM40" i="15"/>
  <c r="BN40" i="15"/>
  <c r="BO40" i="15"/>
  <c r="BP40" i="15"/>
  <c r="BQ40" i="15"/>
  <c r="BR40" i="15"/>
  <c r="BS40" i="15"/>
  <c r="BT40" i="15"/>
  <c r="BU40" i="15"/>
  <c r="BV40" i="15"/>
  <c r="BW40" i="15"/>
  <c r="BX40" i="15"/>
  <c r="BY40" i="15"/>
  <c r="BZ40" i="15"/>
  <c r="CA40" i="15"/>
  <c r="CB40" i="15"/>
  <c r="CC40" i="15"/>
  <c r="CD40" i="15"/>
  <c r="CE40" i="15"/>
  <c r="CF40" i="15"/>
  <c r="CG40" i="15"/>
  <c r="CH40" i="15"/>
  <c r="CI40" i="15"/>
  <c r="CJ40" i="15"/>
  <c r="CK40" i="15"/>
  <c r="CL40" i="15"/>
  <c r="CM40" i="15"/>
  <c r="CN40" i="15"/>
  <c r="CO40" i="15"/>
  <c r="CP40" i="15"/>
  <c r="CQ40" i="15"/>
  <c r="CR40" i="15"/>
  <c r="CS40" i="15"/>
  <c r="CT40" i="15"/>
  <c r="CU40" i="15"/>
  <c r="CV40" i="15"/>
  <c r="CW40" i="15"/>
  <c r="CX40" i="15"/>
  <c r="CY40" i="15"/>
  <c r="CZ40" i="15"/>
  <c r="DA40" i="15"/>
  <c r="DB40" i="15"/>
  <c r="DC40" i="15"/>
  <c r="DD40" i="15"/>
  <c r="DE40" i="15"/>
  <c r="DF40" i="15"/>
  <c r="DG40" i="15"/>
  <c r="DH40" i="15"/>
  <c r="DI40" i="15"/>
  <c r="DJ40" i="15"/>
  <c r="DK40" i="15"/>
  <c r="DL40" i="15"/>
  <c r="DM40" i="15"/>
  <c r="DN40" i="15"/>
  <c r="DO40" i="15"/>
  <c r="DP40" i="15"/>
  <c r="DQ40" i="15"/>
  <c r="DR40" i="15"/>
  <c r="DS40" i="15"/>
  <c r="DT40" i="15"/>
  <c r="DU40" i="15"/>
  <c r="DV40" i="15"/>
  <c r="DW40" i="15"/>
  <c r="DX40" i="15"/>
  <c r="DY40" i="15"/>
  <c r="DZ40" i="15"/>
  <c r="EA40" i="15"/>
  <c r="EB40" i="15"/>
  <c r="EC40" i="15"/>
  <c r="ED40" i="15"/>
  <c r="EE40" i="15"/>
  <c r="EF40" i="15"/>
  <c r="EG40" i="15"/>
  <c r="EH40" i="15"/>
  <c r="EI40" i="15"/>
  <c r="EJ40" i="15"/>
  <c r="EK40" i="15"/>
  <c r="EL40" i="15"/>
  <c r="EM40" i="15"/>
  <c r="EN40" i="15"/>
  <c r="EO40" i="15"/>
  <c r="EP40" i="15"/>
  <c r="EQ40" i="15"/>
  <c r="ER40" i="15"/>
  <c r="ES40" i="15"/>
  <c r="ET40" i="15"/>
  <c r="EU40" i="15"/>
  <c r="EV40" i="15"/>
  <c r="EW40" i="15"/>
  <c r="EX40" i="15"/>
  <c r="EY40" i="15"/>
  <c r="EZ40" i="15"/>
  <c r="B41" i="15"/>
  <c r="GB41" i="15" s="1"/>
  <c r="C41" i="15"/>
  <c r="D41" i="15"/>
  <c r="E41" i="15"/>
  <c r="F41" i="15"/>
  <c r="G41" i="15"/>
  <c r="H41" i="15"/>
  <c r="I41" i="15"/>
  <c r="J41" i="15"/>
  <c r="FA41" i="15" s="1"/>
  <c r="K41" i="15"/>
  <c r="L41" i="15"/>
  <c r="FC41" i="15" s="1"/>
  <c r="M41" i="15"/>
  <c r="N41" i="15"/>
  <c r="FE41" i="15" s="1"/>
  <c r="FF41" i="15" s="1"/>
  <c r="O41" i="15"/>
  <c r="P41" i="15"/>
  <c r="FG41" i="15" s="1"/>
  <c r="Q41" i="15"/>
  <c r="R41" i="15"/>
  <c r="FI41" i="15" s="1"/>
  <c r="S41" i="15"/>
  <c r="T41" i="15"/>
  <c r="FK41" i="15" s="1"/>
  <c r="U41" i="15"/>
  <c r="V41" i="15"/>
  <c r="FM41" i="15" s="1"/>
  <c r="W41" i="15"/>
  <c r="X41" i="15"/>
  <c r="FO41" i="15" s="1"/>
  <c r="FP41" i="15" s="1"/>
  <c r="Y41" i="15"/>
  <c r="Z41" i="15"/>
  <c r="FQ41" i="15" s="1"/>
  <c r="AA41" i="15"/>
  <c r="AB41" i="15"/>
  <c r="AC41" i="15"/>
  <c r="AD41" i="15"/>
  <c r="AE41" i="15"/>
  <c r="AF41" i="15"/>
  <c r="AG41" i="15"/>
  <c r="AH41" i="15"/>
  <c r="AI41" i="15"/>
  <c r="AJ41" i="15"/>
  <c r="AK41" i="15"/>
  <c r="AL41" i="15"/>
  <c r="AM41" i="15"/>
  <c r="AN41" i="15"/>
  <c r="AO41" i="15"/>
  <c r="AP41" i="15"/>
  <c r="AQ41" i="15"/>
  <c r="AR41" i="15"/>
  <c r="AS41" i="15"/>
  <c r="AT41" i="15"/>
  <c r="AU41" i="15"/>
  <c r="AV41" i="15"/>
  <c r="AW41" i="15"/>
  <c r="AX41" i="15"/>
  <c r="AY41" i="15"/>
  <c r="AZ41" i="15"/>
  <c r="BA41" i="15"/>
  <c r="BB41" i="15"/>
  <c r="BC41" i="15"/>
  <c r="BD41" i="15"/>
  <c r="BE41" i="15"/>
  <c r="BF41" i="15"/>
  <c r="BG41" i="15"/>
  <c r="BH41" i="15"/>
  <c r="BI41" i="15"/>
  <c r="BJ41" i="15"/>
  <c r="BK41" i="15"/>
  <c r="BL41" i="15"/>
  <c r="BM41" i="15"/>
  <c r="BN41" i="15"/>
  <c r="BO41" i="15"/>
  <c r="BP41" i="15"/>
  <c r="BQ41" i="15"/>
  <c r="BR41" i="15"/>
  <c r="BS41" i="15"/>
  <c r="BT41" i="15"/>
  <c r="BU41" i="15"/>
  <c r="BV41" i="15"/>
  <c r="BW41" i="15"/>
  <c r="BX41" i="15"/>
  <c r="BY41" i="15"/>
  <c r="BZ41" i="15"/>
  <c r="CA41" i="15"/>
  <c r="CB41" i="15"/>
  <c r="CC41" i="15"/>
  <c r="CD41" i="15"/>
  <c r="CE41" i="15"/>
  <c r="CF41" i="15"/>
  <c r="CG41" i="15"/>
  <c r="CH41" i="15"/>
  <c r="CI41" i="15"/>
  <c r="CJ41" i="15"/>
  <c r="CK41" i="15"/>
  <c r="CL41" i="15"/>
  <c r="CM41" i="15"/>
  <c r="CN41" i="15"/>
  <c r="CO41" i="15"/>
  <c r="CP41" i="15"/>
  <c r="CQ41" i="15"/>
  <c r="CR41" i="15"/>
  <c r="CS41" i="15"/>
  <c r="CT41" i="15"/>
  <c r="CU41" i="15"/>
  <c r="CV41" i="15"/>
  <c r="CW41" i="15"/>
  <c r="CX41" i="15"/>
  <c r="CY41" i="15"/>
  <c r="CZ41" i="15"/>
  <c r="DA41" i="15"/>
  <c r="DB41" i="15"/>
  <c r="DC41" i="15"/>
  <c r="DD41" i="15"/>
  <c r="DE41" i="15"/>
  <c r="DF41" i="15"/>
  <c r="DG41" i="15"/>
  <c r="DH41" i="15"/>
  <c r="DI41" i="15"/>
  <c r="DJ41" i="15"/>
  <c r="DK41" i="15"/>
  <c r="DL41" i="15"/>
  <c r="DM41" i="15"/>
  <c r="DN41" i="15"/>
  <c r="DO41" i="15"/>
  <c r="DP41" i="15"/>
  <c r="DQ41" i="15"/>
  <c r="DR41" i="15"/>
  <c r="DS41" i="15"/>
  <c r="DT41" i="15"/>
  <c r="DU41" i="15"/>
  <c r="DV41" i="15"/>
  <c r="DW41" i="15"/>
  <c r="DX41" i="15"/>
  <c r="DY41" i="15"/>
  <c r="DZ41" i="15"/>
  <c r="EA41" i="15"/>
  <c r="EB41" i="15"/>
  <c r="EC41" i="15"/>
  <c r="ED41" i="15"/>
  <c r="EE41" i="15"/>
  <c r="EF41" i="15"/>
  <c r="EG41" i="15"/>
  <c r="EH41" i="15"/>
  <c r="EI41" i="15"/>
  <c r="EJ41" i="15"/>
  <c r="EK41" i="15"/>
  <c r="EL41" i="15"/>
  <c r="EM41" i="15"/>
  <c r="EN41" i="15"/>
  <c r="EO41" i="15"/>
  <c r="EP41" i="15"/>
  <c r="EQ41" i="15"/>
  <c r="ER41" i="15"/>
  <c r="ES41" i="15"/>
  <c r="ET41" i="15"/>
  <c r="EU41" i="15"/>
  <c r="EV41" i="15"/>
  <c r="EW41" i="15"/>
  <c r="EX41" i="15"/>
  <c r="EY41" i="15"/>
  <c r="EZ41" i="15"/>
  <c r="B42" i="15"/>
  <c r="GB42" i="15" s="1"/>
  <c r="C42" i="15"/>
  <c r="D42" i="15"/>
  <c r="E42" i="15"/>
  <c r="F42" i="15"/>
  <c r="G42" i="15"/>
  <c r="H42" i="15"/>
  <c r="I42" i="15"/>
  <c r="J42" i="15"/>
  <c r="FA42" i="15" s="1"/>
  <c r="K42" i="15"/>
  <c r="L42" i="15"/>
  <c r="FC42" i="15" s="1"/>
  <c r="M42" i="15"/>
  <c r="N42" i="15"/>
  <c r="FE42" i="15" s="1"/>
  <c r="FF42" i="15" s="1"/>
  <c r="O42" i="15"/>
  <c r="P42" i="15"/>
  <c r="FG42" i="15" s="1"/>
  <c r="Q42" i="15"/>
  <c r="R42" i="15"/>
  <c r="FI42" i="15" s="1"/>
  <c r="S42" i="15"/>
  <c r="T42" i="15"/>
  <c r="FK42" i="15" s="1"/>
  <c r="U42" i="15"/>
  <c r="V42" i="15"/>
  <c r="FM42" i="15" s="1"/>
  <c r="W42" i="15"/>
  <c r="X42" i="15"/>
  <c r="FO42" i="15" s="1"/>
  <c r="FP42" i="15" s="1"/>
  <c r="Y42" i="15"/>
  <c r="Z42" i="15"/>
  <c r="FQ42" i="15" s="1"/>
  <c r="AA42" i="15"/>
  <c r="AB42" i="15"/>
  <c r="AC42" i="15"/>
  <c r="AD42" i="15"/>
  <c r="AE42" i="15"/>
  <c r="AF42" i="15"/>
  <c r="AG42" i="15"/>
  <c r="AH42" i="15"/>
  <c r="AI42" i="15"/>
  <c r="AJ42" i="15"/>
  <c r="AK42" i="15"/>
  <c r="AL42" i="15"/>
  <c r="AM42" i="15"/>
  <c r="AN42" i="15"/>
  <c r="AO42" i="15"/>
  <c r="AP42" i="15"/>
  <c r="AQ42" i="15"/>
  <c r="AR42" i="15"/>
  <c r="AS42" i="15"/>
  <c r="AT42" i="15"/>
  <c r="AU42" i="15"/>
  <c r="AV42" i="15"/>
  <c r="AW42" i="15"/>
  <c r="AX42" i="15"/>
  <c r="AY42" i="15"/>
  <c r="AZ42" i="15"/>
  <c r="BA42" i="15"/>
  <c r="BB42" i="15"/>
  <c r="BC42" i="15"/>
  <c r="BD42" i="15"/>
  <c r="BE42" i="15"/>
  <c r="BF42" i="15"/>
  <c r="BG42" i="15"/>
  <c r="BH42" i="15"/>
  <c r="BI42" i="15"/>
  <c r="BJ42" i="15"/>
  <c r="BK42" i="15"/>
  <c r="BL42" i="15"/>
  <c r="BM42" i="15"/>
  <c r="BN42" i="15"/>
  <c r="BO42" i="15"/>
  <c r="BP42" i="15"/>
  <c r="BQ42" i="15"/>
  <c r="BR42" i="15"/>
  <c r="BS42" i="15"/>
  <c r="BT42" i="15"/>
  <c r="BU42" i="15"/>
  <c r="BV42" i="15"/>
  <c r="BW42" i="15"/>
  <c r="BX42" i="15"/>
  <c r="BY42" i="15"/>
  <c r="BZ42" i="15"/>
  <c r="CA42" i="15"/>
  <c r="CB42" i="15"/>
  <c r="CC42" i="15"/>
  <c r="CD42" i="15"/>
  <c r="CE42" i="15"/>
  <c r="CF42" i="15"/>
  <c r="CG42" i="15"/>
  <c r="CH42" i="15"/>
  <c r="CI42" i="15"/>
  <c r="CJ42" i="15"/>
  <c r="CK42" i="15"/>
  <c r="CL42" i="15"/>
  <c r="CM42" i="15"/>
  <c r="CN42" i="15"/>
  <c r="CO42" i="15"/>
  <c r="CP42" i="15"/>
  <c r="CQ42" i="15"/>
  <c r="CR42" i="15"/>
  <c r="CS42" i="15"/>
  <c r="CT42" i="15"/>
  <c r="CU42" i="15"/>
  <c r="CV42" i="15"/>
  <c r="CW42" i="15"/>
  <c r="CX42" i="15"/>
  <c r="CY42" i="15"/>
  <c r="CZ42" i="15"/>
  <c r="DA42" i="15"/>
  <c r="DB42" i="15"/>
  <c r="DC42" i="15"/>
  <c r="DD42" i="15"/>
  <c r="DE42" i="15"/>
  <c r="DF42" i="15"/>
  <c r="DG42" i="15"/>
  <c r="DH42" i="15"/>
  <c r="DI42" i="15"/>
  <c r="DJ42" i="15"/>
  <c r="DK42" i="15"/>
  <c r="DL42" i="15"/>
  <c r="DM42" i="15"/>
  <c r="DN42" i="15"/>
  <c r="DO42" i="15"/>
  <c r="DP42" i="15"/>
  <c r="DQ42" i="15"/>
  <c r="DR42" i="15"/>
  <c r="DS42" i="15"/>
  <c r="DT42" i="15"/>
  <c r="DU42" i="15"/>
  <c r="DV42" i="15"/>
  <c r="DW42" i="15"/>
  <c r="DX42" i="15"/>
  <c r="DY42" i="15"/>
  <c r="DZ42" i="15"/>
  <c r="EA42" i="15"/>
  <c r="EB42" i="15"/>
  <c r="EC42" i="15"/>
  <c r="ED42" i="15"/>
  <c r="EE42" i="15"/>
  <c r="EF42" i="15"/>
  <c r="EG42" i="15"/>
  <c r="EH42" i="15"/>
  <c r="EI42" i="15"/>
  <c r="EJ42" i="15"/>
  <c r="EK42" i="15"/>
  <c r="EL42" i="15"/>
  <c r="EM42" i="15"/>
  <c r="EN42" i="15"/>
  <c r="EO42" i="15"/>
  <c r="EP42" i="15"/>
  <c r="EQ42" i="15"/>
  <c r="ER42" i="15"/>
  <c r="ES42" i="15"/>
  <c r="ET42" i="15"/>
  <c r="EU42" i="15"/>
  <c r="EV42" i="15"/>
  <c r="EW42" i="15"/>
  <c r="EX42" i="15"/>
  <c r="EY42" i="15"/>
  <c r="EZ42" i="15"/>
  <c r="B43" i="15"/>
  <c r="GB43" i="15" s="1"/>
  <c r="C43" i="15"/>
  <c r="D43" i="15"/>
  <c r="E43" i="15"/>
  <c r="F43" i="15"/>
  <c r="G43" i="15"/>
  <c r="H43" i="15"/>
  <c r="I43" i="15"/>
  <c r="J43" i="15"/>
  <c r="FA43" i="15" s="1"/>
  <c r="K43" i="15"/>
  <c r="L43" i="15"/>
  <c r="FC43" i="15" s="1"/>
  <c r="M43" i="15"/>
  <c r="N43" i="15"/>
  <c r="FE43" i="15" s="1"/>
  <c r="FF43" i="15" s="1"/>
  <c r="O43" i="15"/>
  <c r="P43" i="15"/>
  <c r="FG43" i="15" s="1"/>
  <c r="Q43" i="15"/>
  <c r="R43" i="15"/>
  <c r="FI43" i="15" s="1"/>
  <c r="S43" i="15"/>
  <c r="T43" i="15"/>
  <c r="FK43" i="15" s="1"/>
  <c r="U43" i="15"/>
  <c r="V43" i="15"/>
  <c r="FM43" i="15" s="1"/>
  <c r="W43" i="15"/>
  <c r="X43" i="15"/>
  <c r="FO43" i="15" s="1"/>
  <c r="FP43" i="15" s="1"/>
  <c r="Y43" i="15"/>
  <c r="Z43" i="15"/>
  <c r="FQ43" i="15" s="1"/>
  <c r="AA43" i="15"/>
  <c r="AB43" i="15"/>
  <c r="AC43" i="15"/>
  <c r="AD43" i="15"/>
  <c r="AE43" i="15"/>
  <c r="AF43" i="15"/>
  <c r="AG43" i="15"/>
  <c r="AH43" i="15"/>
  <c r="AI43" i="15"/>
  <c r="AJ43" i="15"/>
  <c r="AK43" i="15"/>
  <c r="AL43" i="15"/>
  <c r="AM43" i="15"/>
  <c r="AN43" i="15"/>
  <c r="AO43" i="15"/>
  <c r="AP43" i="15"/>
  <c r="AQ43" i="15"/>
  <c r="AR43" i="15"/>
  <c r="AS43" i="15"/>
  <c r="AT43" i="15"/>
  <c r="AU43" i="15"/>
  <c r="AV43" i="15"/>
  <c r="AW43" i="15"/>
  <c r="AX43" i="15"/>
  <c r="AY43" i="15"/>
  <c r="AZ43" i="15"/>
  <c r="BA43" i="15"/>
  <c r="BB43" i="15"/>
  <c r="BC43" i="15"/>
  <c r="BD43" i="15"/>
  <c r="BE43" i="15"/>
  <c r="BF43" i="15"/>
  <c r="BG43" i="15"/>
  <c r="BH43" i="15"/>
  <c r="BI43" i="15"/>
  <c r="BJ43" i="15"/>
  <c r="BK43" i="15"/>
  <c r="BL43" i="15"/>
  <c r="BM43" i="15"/>
  <c r="BN43" i="15"/>
  <c r="BO43" i="15"/>
  <c r="BP43" i="15"/>
  <c r="BQ43" i="15"/>
  <c r="BR43" i="15"/>
  <c r="BS43" i="15"/>
  <c r="BT43" i="15"/>
  <c r="BU43" i="15"/>
  <c r="BV43" i="15"/>
  <c r="BW43" i="15"/>
  <c r="BX43" i="15"/>
  <c r="BY43" i="15"/>
  <c r="BZ43" i="15"/>
  <c r="CA43" i="15"/>
  <c r="CB43" i="15"/>
  <c r="CC43" i="15"/>
  <c r="CD43" i="15"/>
  <c r="CE43" i="15"/>
  <c r="CF43" i="15"/>
  <c r="CG43" i="15"/>
  <c r="CH43" i="15"/>
  <c r="CI43" i="15"/>
  <c r="CJ43" i="15"/>
  <c r="CK43" i="15"/>
  <c r="CL43" i="15"/>
  <c r="CM43" i="15"/>
  <c r="CN43" i="15"/>
  <c r="CO43" i="15"/>
  <c r="CP43" i="15"/>
  <c r="CQ43" i="15"/>
  <c r="CR43" i="15"/>
  <c r="CS43" i="15"/>
  <c r="CT43" i="15"/>
  <c r="CU43" i="15"/>
  <c r="CV43" i="15"/>
  <c r="CW43" i="15"/>
  <c r="CX43" i="15"/>
  <c r="CY43" i="15"/>
  <c r="CZ43" i="15"/>
  <c r="DA43" i="15"/>
  <c r="DB43" i="15"/>
  <c r="DC43" i="15"/>
  <c r="DD43" i="15"/>
  <c r="DE43" i="15"/>
  <c r="DF43" i="15"/>
  <c r="DG43" i="15"/>
  <c r="DH43" i="15"/>
  <c r="DI43" i="15"/>
  <c r="DJ43" i="15"/>
  <c r="DK43" i="15"/>
  <c r="DL43" i="15"/>
  <c r="DM43" i="15"/>
  <c r="DN43" i="15"/>
  <c r="DO43" i="15"/>
  <c r="DP43" i="15"/>
  <c r="DQ43" i="15"/>
  <c r="DR43" i="15"/>
  <c r="DS43" i="15"/>
  <c r="DT43" i="15"/>
  <c r="DU43" i="15"/>
  <c r="DV43" i="15"/>
  <c r="DW43" i="15"/>
  <c r="DX43" i="15"/>
  <c r="DY43" i="15"/>
  <c r="DZ43" i="15"/>
  <c r="EA43" i="15"/>
  <c r="EB43" i="15"/>
  <c r="EC43" i="15"/>
  <c r="ED43" i="15"/>
  <c r="EE43" i="15"/>
  <c r="EF43" i="15"/>
  <c r="EG43" i="15"/>
  <c r="EH43" i="15"/>
  <c r="EI43" i="15"/>
  <c r="EJ43" i="15"/>
  <c r="EK43" i="15"/>
  <c r="EL43" i="15"/>
  <c r="EM43" i="15"/>
  <c r="EN43" i="15"/>
  <c r="EO43" i="15"/>
  <c r="EP43" i="15"/>
  <c r="EQ43" i="15"/>
  <c r="ER43" i="15"/>
  <c r="ES43" i="15"/>
  <c r="ET43" i="15"/>
  <c r="EU43" i="15"/>
  <c r="EV43" i="15"/>
  <c r="EW43" i="15"/>
  <c r="EX43" i="15"/>
  <c r="EY43" i="15"/>
  <c r="EZ43" i="15"/>
  <c r="B44" i="15"/>
  <c r="GB44" i="15" s="1"/>
  <c r="C44" i="15"/>
  <c r="D44" i="15"/>
  <c r="E44" i="15"/>
  <c r="F44" i="15"/>
  <c r="G44" i="15"/>
  <c r="H44" i="15"/>
  <c r="I44" i="15"/>
  <c r="J44" i="15"/>
  <c r="FA44" i="15" s="1"/>
  <c r="K44" i="15"/>
  <c r="L44" i="15"/>
  <c r="FC44" i="15" s="1"/>
  <c r="M44" i="15"/>
  <c r="N44" i="15"/>
  <c r="FE44" i="15" s="1"/>
  <c r="FF44" i="15" s="1"/>
  <c r="O44" i="15"/>
  <c r="P44" i="15"/>
  <c r="FG44" i="15" s="1"/>
  <c r="Q44" i="15"/>
  <c r="R44" i="15"/>
  <c r="FI44" i="15" s="1"/>
  <c r="S44" i="15"/>
  <c r="T44" i="15"/>
  <c r="FK44" i="15" s="1"/>
  <c r="U44" i="15"/>
  <c r="V44" i="15"/>
  <c r="FM44" i="15" s="1"/>
  <c r="W44" i="15"/>
  <c r="X44" i="15"/>
  <c r="FO44" i="15" s="1"/>
  <c r="FP44" i="15" s="1"/>
  <c r="Y44" i="15"/>
  <c r="Z44" i="15"/>
  <c r="FQ44" i="15" s="1"/>
  <c r="AA44" i="15"/>
  <c r="AB44" i="15"/>
  <c r="AC44" i="15"/>
  <c r="AD44" i="15"/>
  <c r="AE44" i="15"/>
  <c r="AF44" i="15"/>
  <c r="AG44" i="15"/>
  <c r="AH44" i="15"/>
  <c r="AI44" i="15"/>
  <c r="AJ44" i="15"/>
  <c r="AK44" i="15"/>
  <c r="AL44" i="15"/>
  <c r="AM44" i="15"/>
  <c r="AN44" i="15"/>
  <c r="AO44" i="15"/>
  <c r="AP44" i="15"/>
  <c r="AQ44" i="15"/>
  <c r="AR44" i="15"/>
  <c r="AS44" i="15"/>
  <c r="AT44" i="15"/>
  <c r="AU44" i="15"/>
  <c r="AV44" i="15"/>
  <c r="AW44" i="15"/>
  <c r="AX44" i="15"/>
  <c r="AY44" i="15"/>
  <c r="AZ44" i="15"/>
  <c r="BA44" i="15"/>
  <c r="BB44" i="15"/>
  <c r="BC44" i="15"/>
  <c r="BD44" i="15"/>
  <c r="BE44" i="15"/>
  <c r="BF44" i="15"/>
  <c r="BG44" i="15"/>
  <c r="BH44" i="15"/>
  <c r="BI44" i="15"/>
  <c r="BJ44" i="15"/>
  <c r="BK44" i="15"/>
  <c r="BL44" i="15"/>
  <c r="BM44" i="15"/>
  <c r="BN44" i="15"/>
  <c r="BO44" i="15"/>
  <c r="BP44" i="15"/>
  <c r="BQ44" i="15"/>
  <c r="BR44" i="15"/>
  <c r="BS44" i="15"/>
  <c r="BT44" i="15"/>
  <c r="BU44" i="15"/>
  <c r="BV44" i="15"/>
  <c r="BW44" i="15"/>
  <c r="BX44" i="15"/>
  <c r="BY44" i="15"/>
  <c r="BZ44" i="15"/>
  <c r="CA44" i="15"/>
  <c r="CB44" i="15"/>
  <c r="CC44" i="15"/>
  <c r="CD44" i="15"/>
  <c r="CE44" i="15"/>
  <c r="CF44" i="15"/>
  <c r="CG44" i="15"/>
  <c r="CH44" i="15"/>
  <c r="CI44" i="15"/>
  <c r="CJ44" i="15"/>
  <c r="CK44" i="15"/>
  <c r="CL44" i="15"/>
  <c r="CM44" i="15"/>
  <c r="CN44" i="15"/>
  <c r="CO44" i="15"/>
  <c r="CP44" i="15"/>
  <c r="CQ44" i="15"/>
  <c r="CR44" i="15"/>
  <c r="CS44" i="15"/>
  <c r="CT44" i="15"/>
  <c r="CU44" i="15"/>
  <c r="CV44" i="15"/>
  <c r="CW44" i="15"/>
  <c r="CX44" i="15"/>
  <c r="CY44" i="15"/>
  <c r="CZ44" i="15"/>
  <c r="DA44" i="15"/>
  <c r="DB44" i="15"/>
  <c r="DC44" i="15"/>
  <c r="DD44" i="15"/>
  <c r="DE44" i="15"/>
  <c r="DF44" i="15"/>
  <c r="DG44" i="15"/>
  <c r="DH44" i="15"/>
  <c r="DI44" i="15"/>
  <c r="DJ44" i="15"/>
  <c r="DK44" i="15"/>
  <c r="DL44" i="15"/>
  <c r="DM44" i="15"/>
  <c r="DN44" i="15"/>
  <c r="DO44" i="15"/>
  <c r="DP44" i="15"/>
  <c r="DQ44" i="15"/>
  <c r="DR44" i="15"/>
  <c r="DS44" i="15"/>
  <c r="DT44" i="15"/>
  <c r="DU44" i="15"/>
  <c r="DV44" i="15"/>
  <c r="DW44" i="15"/>
  <c r="DX44" i="15"/>
  <c r="DY44" i="15"/>
  <c r="DZ44" i="15"/>
  <c r="EA44" i="15"/>
  <c r="EB44" i="15"/>
  <c r="EC44" i="15"/>
  <c r="ED44" i="15"/>
  <c r="EE44" i="15"/>
  <c r="EF44" i="15"/>
  <c r="EG44" i="15"/>
  <c r="EH44" i="15"/>
  <c r="EI44" i="15"/>
  <c r="EJ44" i="15"/>
  <c r="EK44" i="15"/>
  <c r="EL44" i="15"/>
  <c r="EM44" i="15"/>
  <c r="EN44" i="15"/>
  <c r="EO44" i="15"/>
  <c r="EP44" i="15"/>
  <c r="EQ44" i="15"/>
  <c r="ER44" i="15"/>
  <c r="ES44" i="15"/>
  <c r="ET44" i="15"/>
  <c r="EU44" i="15"/>
  <c r="EV44" i="15"/>
  <c r="EW44" i="15"/>
  <c r="EX44" i="15"/>
  <c r="EY44" i="15"/>
  <c r="EZ44" i="15"/>
  <c r="B45" i="15"/>
  <c r="GB45" i="15" s="1"/>
  <c r="C45" i="15"/>
  <c r="D45" i="15"/>
  <c r="E45" i="15"/>
  <c r="F45" i="15"/>
  <c r="G45" i="15"/>
  <c r="H45" i="15"/>
  <c r="I45" i="15"/>
  <c r="J45" i="15"/>
  <c r="FA45" i="15" s="1"/>
  <c r="K45" i="15"/>
  <c r="L45" i="15"/>
  <c r="FC45" i="15" s="1"/>
  <c r="M45" i="15"/>
  <c r="N45" i="15"/>
  <c r="FE45" i="15" s="1"/>
  <c r="FF45" i="15" s="1"/>
  <c r="O45" i="15"/>
  <c r="P45" i="15"/>
  <c r="FG45" i="15" s="1"/>
  <c r="Q45" i="15"/>
  <c r="R45" i="15"/>
  <c r="FI45" i="15" s="1"/>
  <c r="S45" i="15"/>
  <c r="T45" i="15"/>
  <c r="FK45" i="15" s="1"/>
  <c r="U45" i="15"/>
  <c r="V45" i="15"/>
  <c r="FM45" i="15" s="1"/>
  <c r="W45" i="15"/>
  <c r="X45" i="15"/>
  <c r="FO45" i="15" s="1"/>
  <c r="FP45" i="15" s="1"/>
  <c r="Y45" i="15"/>
  <c r="Z45" i="15"/>
  <c r="FQ45" i="15" s="1"/>
  <c r="AA45" i="15"/>
  <c r="AB45" i="15"/>
  <c r="AC45" i="15"/>
  <c r="AD45" i="15"/>
  <c r="AE45" i="15"/>
  <c r="AF45" i="15"/>
  <c r="AG45" i="15"/>
  <c r="AH45" i="15"/>
  <c r="AI45" i="15"/>
  <c r="AJ45" i="15"/>
  <c r="AK45" i="15"/>
  <c r="AL45" i="15"/>
  <c r="AM45" i="15"/>
  <c r="AN45" i="15"/>
  <c r="AO45" i="15"/>
  <c r="AP45" i="15"/>
  <c r="AQ45" i="15"/>
  <c r="AR45" i="15"/>
  <c r="AS45" i="15"/>
  <c r="AT45" i="15"/>
  <c r="AU45" i="15"/>
  <c r="AV45" i="15"/>
  <c r="AW45" i="15"/>
  <c r="AX45" i="15"/>
  <c r="AY45" i="15"/>
  <c r="AZ45" i="15"/>
  <c r="BA45" i="15"/>
  <c r="BB45" i="15"/>
  <c r="BC45" i="15"/>
  <c r="BD45" i="15"/>
  <c r="BE45" i="15"/>
  <c r="BF45" i="15"/>
  <c r="BG45" i="15"/>
  <c r="BH45" i="15"/>
  <c r="BI45" i="15"/>
  <c r="BJ45" i="15"/>
  <c r="BK45" i="15"/>
  <c r="BL45" i="15"/>
  <c r="BM45" i="15"/>
  <c r="BN45" i="15"/>
  <c r="BO45" i="15"/>
  <c r="BP45" i="15"/>
  <c r="BQ45" i="15"/>
  <c r="BR45" i="15"/>
  <c r="BS45" i="15"/>
  <c r="BT45" i="15"/>
  <c r="BU45" i="15"/>
  <c r="BV45" i="15"/>
  <c r="BW45" i="15"/>
  <c r="BX45" i="15"/>
  <c r="BY45" i="15"/>
  <c r="BZ45" i="15"/>
  <c r="CA45" i="15"/>
  <c r="CB45" i="15"/>
  <c r="CC45" i="15"/>
  <c r="CD45" i="15"/>
  <c r="CE45" i="15"/>
  <c r="CF45" i="15"/>
  <c r="CG45" i="15"/>
  <c r="CH45" i="15"/>
  <c r="CI45" i="15"/>
  <c r="CJ45" i="15"/>
  <c r="CK45" i="15"/>
  <c r="CL45" i="15"/>
  <c r="CM45" i="15"/>
  <c r="CN45" i="15"/>
  <c r="CO45" i="15"/>
  <c r="CP45" i="15"/>
  <c r="CQ45" i="15"/>
  <c r="CR45" i="15"/>
  <c r="CS45" i="15"/>
  <c r="CT45" i="15"/>
  <c r="CU45" i="15"/>
  <c r="CV45" i="15"/>
  <c r="CW45" i="15"/>
  <c r="CX45" i="15"/>
  <c r="CY45" i="15"/>
  <c r="CZ45" i="15"/>
  <c r="DA45" i="15"/>
  <c r="DB45" i="15"/>
  <c r="DC45" i="15"/>
  <c r="DD45" i="15"/>
  <c r="DE45" i="15"/>
  <c r="DF45" i="15"/>
  <c r="DG45" i="15"/>
  <c r="DH45" i="15"/>
  <c r="DI45" i="15"/>
  <c r="DJ45" i="15"/>
  <c r="DK45" i="15"/>
  <c r="DL45" i="15"/>
  <c r="DM45" i="15"/>
  <c r="DN45" i="15"/>
  <c r="DO45" i="15"/>
  <c r="DP45" i="15"/>
  <c r="DQ45" i="15"/>
  <c r="DR45" i="15"/>
  <c r="DS45" i="15"/>
  <c r="DT45" i="15"/>
  <c r="DU45" i="15"/>
  <c r="DV45" i="15"/>
  <c r="DW45" i="15"/>
  <c r="DX45" i="15"/>
  <c r="DY45" i="15"/>
  <c r="DZ45" i="15"/>
  <c r="EA45" i="15"/>
  <c r="EB45" i="15"/>
  <c r="EC45" i="15"/>
  <c r="ED45" i="15"/>
  <c r="EE45" i="15"/>
  <c r="EF45" i="15"/>
  <c r="EG45" i="15"/>
  <c r="EH45" i="15"/>
  <c r="EI45" i="15"/>
  <c r="EJ45" i="15"/>
  <c r="EK45" i="15"/>
  <c r="EL45" i="15"/>
  <c r="EM45" i="15"/>
  <c r="EN45" i="15"/>
  <c r="EO45" i="15"/>
  <c r="EP45" i="15"/>
  <c r="EQ45" i="15"/>
  <c r="ER45" i="15"/>
  <c r="ES45" i="15"/>
  <c r="ET45" i="15"/>
  <c r="EU45" i="15"/>
  <c r="EV45" i="15"/>
  <c r="EW45" i="15"/>
  <c r="EX45" i="15"/>
  <c r="EY45" i="15"/>
  <c r="EZ45" i="15"/>
  <c r="B46" i="15"/>
  <c r="GB46" i="15" s="1"/>
  <c r="C46" i="15"/>
  <c r="D46" i="15"/>
  <c r="E46" i="15"/>
  <c r="F46" i="15"/>
  <c r="G46" i="15"/>
  <c r="H46" i="15"/>
  <c r="I46" i="15"/>
  <c r="J46" i="15"/>
  <c r="FA46" i="15" s="1"/>
  <c r="K46" i="15"/>
  <c r="L46" i="15"/>
  <c r="FC46" i="15" s="1"/>
  <c r="M46" i="15"/>
  <c r="N46" i="15"/>
  <c r="FE46" i="15" s="1"/>
  <c r="FF46" i="15" s="1"/>
  <c r="O46" i="15"/>
  <c r="P46" i="15"/>
  <c r="FG46" i="15" s="1"/>
  <c r="Q46" i="15"/>
  <c r="R46" i="15"/>
  <c r="FI46" i="15" s="1"/>
  <c r="S46" i="15"/>
  <c r="T46" i="15"/>
  <c r="FK46" i="15" s="1"/>
  <c r="U46" i="15"/>
  <c r="V46" i="15"/>
  <c r="FM46" i="15" s="1"/>
  <c r="W46" i="15"/>
  <c r="X46" i="15"/>
  <c r="FO46" i="15" s="1"/>
  <c r="FP46" i="15" s="1"/>
  <c r="Y46" i="15"/>
  <c r="Z46" i="15"/>
  <c r="FQ46" i="15" s="1"/>
  <c r="AA46" i="15"/>
  <c r="AB46" i="15"/>
  <c r="AC46" i="15"/>
  <c r="AD46" i="15"/>
  <c r="AE46" i="15"/>
  <c r="AF46" i="15"/>
  <c r="AG46" i="15"/>
  <c r="AH46" i="15"/>
  <c r="AI46" i="15"/>
  <c r="AJ46" i="15"/>
  <c r="AK46" i="15"/>
  <c r="AL46" i="15"/>
  <c r="AM46" i="15"/>
  <c r="AN46" i="15"/>
  <c r="AO46" i="15"/>
  <c r="AP46" i="15"/>
  <c r="AQ46" i="15"/>
  <c r="AR46" i="15"/>
  <c r="AS46" i="15"/>
  <c r="AT46" i="15"/>
  <c r="AU46" i="15"/>
  <c r="AV46" i="15"/>
  <c r="AW46" i="15"/>
  <c r="AX46" i="15"/>
  <c r="AY46" i="15"/>
  <c r="AZ46" i="15"/>
  <c r="BA46" i="15"/>
  <c r="BB46" i="15"/>
  <c r="BC46" i="15"/>
  <c r="BD46" i="15"/>
  <c r="BE46" i="15"/>
  <c r="BF46" i="15"/>
  <c r="BG46" i="15"/>
  <c r="BH46" i="15"/>
  <c r="BI46" i="15"/>
  <c r="BJ46" i="15"/>
  <c r="BK46" i="15"/>
  <c r="BL46" i="15"/>
  <c r="BM46" i="15"/>
  <c r="BN46" i="15"/>
  <c r="BO46" i="15"/>
  <c r="BP46" i="15"/>
  <c r="BQ46" i="15"/>
  <c r="BR46" i="15"/>
  <c r="BS46" i="15"/>
  <c r="BT46" i="15"/>
  <c r="BU46" i="15"/>
  <c r="BV46" i="15"/>
  <c r="BW46" i="15"/>
  <c r="BX46" i="15"/>
  <c r="BY46" i="15"/>
  <c r="BZ46" i="15"/>
  <c r="CA46" i="15"/>
  <c r="CB46" i="15"/>
  <c r="CC46" i="15"/>
  <c r="CD46" i="15"/>
  <c r="CE46" i="15"/>
  <c r="CF46" i="15"/>
  <c r="CG46" i="15"/>
  <c r="CH46" i="15"/>
  <c r="CI46" i="15"/>
  <c r="CJ46" i="15"/>
  <c r="CK46" i="15"/>
  <c r="CL46" i="15"/>
  <c r="CM46" i="15"/>
  <c r="CN46" i="15"/>
  <c r="CO46" i="15"/>
  <c r="CP46" i="15"/>
  <c r="CQ46" i="15"/>
  <c r="CR46" i="15"/>
  <c r="CS46" i="15"/>
  <c r="CT46" i="15"/>
  <c r="CU46" i="15"/>
  <c r="CV46" i="15"/>
  <c r="CW46" i="15"/>
  <c r="CX46" i="15"/>
  <c r="CY46" i="15"/>
  <c r="CZ46" i="15"/>
  <c r="DA46" i="15"/>
  <c r="DB46" i="15"/>
  <c r="DC46" i="15"/>
  <c r="DD46" i="15"/>
  <c r="DE46" i="15"/>
  <c r="DF46" i="15"/>
  <c r="DG46" i="15"/>
  <c r="DH46" i="15"/>
  <c r="DI46" i="15"/>
  <c r="DJ46" i="15"/>
  <c r="DK46" i="15"/>
  <c r="DL46" i="15"/>
  <c r="DM46" i="15"/>
  <c r="DN46" i="15"/>
  <c r="DO46" i="15"/>
  <c r="DP46" i="15"/>
  <c r="DQ46" i="15"/>
  <c r="DR46" i="15"/>
  <c r="DS46" i="15"/>
  <c r="DT46" i="15"/>
  <c r="DU46" i="15"/>
  <c r="DV46" i="15"/>
  <c r="DW46" i="15"/>
  <c r="DX46" i="15"/>
  <c r="DY46" i="15"/>
  <c r="DZ46" i="15"/>
  <c r="EA46" i="15"/>
  <c r="EB46" i="15"/>
  <c r="EC46" i="15"/>
  <c r="ED46" i="15"/>
  <c r="EE46" i="15"/>
  <c r="EF46" i="15"/>
  <c r="EG46" i="15"/>
  <c r="EH46" i="15"/>
  <c r="EI46" i="15"/>
  <c r="EJ46" i="15"/>
  <c r="EK46" i="15"/>
  <c r="EL46" i="15"/>
  <c r="EM46" i="15"/>
  <c r="EN46" i="15"/>
  <c r="EO46" i="15"/>
  <c r="EP46" i="15"/>
  <c r="EQ46" i="15"/>
  <c r="ER46" i="15"/>
  <c r="ES46" i="15"/>
  <c r="ET46" i="15"/>
  <c r="EU46" i="15"/>
  <c r="EV46" i="15"/>
  <c r="EW46" i="15"/>
  <c r="EX46" i="15"/>
  <c r="EY46" i="15"/>
  <c r="EZ46" i="15"/>
  <c r="B47" i="15"/>
  <c r="GB47" i="15" s="1"/>
  <c r="C47" i="15"/>
  <c r="D47" i="15"/>
  <c r="E47" i="15"/>
  <c r="F47" i="15"/>
  <c r="G47" i="15"/>
  <c r="H47" i="15"/>
  <c r="I47" i="15"/>
  <c r="J47" i="15"/>
  <c r="FA47" i="15" s="1"/>
  <c r="K47" i="15"/>
  <c r="L47" i="15"/>
  <c r="FC47" i="15" s="1"/>
  <c r="M47" i="15"/>
  <c r="N47" i="15"/>
  <c r="FE47" i="15" s="1"/>
  <c r="FF47" i="15" s="1"/>
  <c r="O47" i="15"/>
  <c r="P47" i="15"/>
  <c r="FG47" i="15" s="1"/>
  <c r="Q47" i="15"/>
  <c r="R47" i="15"/>
  <c r="FI47" i="15" s="1"/>
  <c r="S47" i="15"/>
  <c r="T47" i="15"/>
  <c r="FK47" i="15" s="1"/>
  <c r="U47" i="15"/>
  <c r="V47" i="15"/>
  <c r="FM47" i="15" s="1"/>
  <c r="W47" i="15"/>
  <c r="X47" i="15"/>
  <c r="FO47" i="15" s="1"/>
  <c r="FP47" i="15" s="1"/>
  <c r="Y47" i="15"/>
  <c r="Z47" i="15"/>
  <c r="FQ47" i="15" s="1"/>
  <c r="AA47" i="15"/>
  <c r="AB47" i="15"/>
  <c r="AC47" i="15"/>
  <c r="AD47" i="15"/>
  <c r="AE47" i="15"/>
  <c r="AF47" i="15"/>
  <c r="AG47" i="15"/>
  <c r="AH47" i="15"/>
  <c r="AI47" i="15"/>
  <c r="AJ47" i="15"/>
  <c r="AK47" i="15"/>
  <c r="AL47" i="15"/>
  <c r="AM47" i="15"/>
  <c r="AN47" i="15"/>
  <c r="AO47" i="15"/>
  <c r="AP47" i="15"/>
  <c r="AQ47" i="15"/>
  <c r="AR47" i="15"/>
  <c r="AS47" i="15"/>
  <c r="AT47" i="15"/>
  <c r="AU47" i="15"/>
  <c r="AV47" i="15"/>
  <c r="AW47" i="15"/>
  <c r="AX47" i="15"/>
  <c r="AY47" i="15"/>
  <c r="AZ47" i="15"/>
  <c r="BA47" i="15"/>
  <c r="BB47" i="15"/>
  <c r="BC47" i="15"/>
  <c r="BD47" i="15"/>
  <c r="BE47" i="15"/>
  <c r="BF47" i="15"/>
  <c r="BG47" i="15"/>
  <c r="BH47" i="15"/>
  <c r="BI47" i="15"/>
  <c r="BJ47" i="15"/>
  <c r="BK47" i="15"/>
  <c r="BL47" i="15"/>
  <c r="BM47" i="15"/>
  <c r="BN47" i="15"/>
  <c r="BO47" i="15"/>
  <c r="BP47" i="15"/>
  <c r="BQ47" i="15"/>
  <c r="BR47" i="15"/>
  <c r="BS47" i="15"/>
  <c r="BT47" i="15"/>
  <c r="BU47" i="15"/>
  <c r="BV47" i="15"/>
  <c r="BW47" i="15"/>
  <c r="BX47" i="15"/>
  <c r="BY47" i="15"/>
  <c r="BZ47" i="15"/>
  <c r="CA47" i="15"/>
  <c r="CB47" i="15"/>
  <c r="CC47" i="15"/>
  <c r="CD47" i="15"/>
  <c r="CE47" i="15"/>
  <c r="CF47" i="15"/>
  <c r="CG47" i="15"/>
  <c r="CH47" i="15"/>
  <c r="CI47" i="15"/>
  <c r="CJ47" i="15"/>
  <c r="CK47" i="15"/>
  <c r="CL47" i="15"/>
  <c r="CM47" i="15"/>
  <c r="CN47" i="15"/>
  <c r="CO47" i="15"/>
  <c r="CP47" i="15"/>
  <c r="CQ47" i="15"/>
  <c r="CR47" i="15"/>
  <c r="CS47" i="15"/>
  <c r="CT47" i="15"/>
  <c r="CU47" i="15"/>
  <c r="CV47" i="15"/>
  <c r="CW47" i="15"/>
  <c r="CX47" i="15"/>
  <c r="CY47" i="15"/>
  <c r="CZ47" i="15"/>
  <c r="DA47" i="15"/>
  <c r="DB47" i="15"/>
  <c r="DC47" i="15"/>
  <c r="DD47" i="15"/>
  <c r="DE47" i="15"/>
  <c r="DF47" i="15"/>
  <c r="DG47" i="15"/>
  <c r="DH47" i="15"/>
  <c r="DI47" i="15"/>
  <c r="DJ47" i="15"/>
  <c r="DK47" i="15"/>
  <c r="DL47" i="15"/>
  <c r="DM47" i="15"/>
  <c r="DN47" i="15"/>
  <c r="DO47" i="15"/>
  <c r="DP47" i="15"/>
  <c r="DQ47" i="15"/>
  <c r="DR47" i="15"/>
  <c r="DS47" i="15"/>
  <c r="DT47" i="15"/>
  <c r="DU47" i="15"/>
  <c r="DV47" i="15"/>
  <c r="DW47" i="15"/>
  <c r="DX47" i="15"/>
  <c r="DY47" i="15"/>
  <c r="DZ47" i="15"/>
  <c r="EA47" i="15"/>
  <c r="EB47" i="15"/>
  <c r="EC47" i="15"/>
  <c r="ED47" i="15"/>
  <c r="EE47" i="15"/>
  <c r="EF47" i="15"/>
  <c r="EG47" i="15"/>
  <c r="EH47" i="15"/>
  <c r="EI47" i="15"/>
  <c r="EJ47" i="15"/>
  <c r="EK47" i="15"/>
  <c r="EL47" i="15"/>
  <c r="EM47" i="15"/>
  <c r="EN47" i="15"/>
  <c r="EO47" i="15"/>
  <c r="EP47" i="15"/>
  <c r="EQ47" i="15"/>
  <c r="ER47" i="15"/>
  <c r="ES47" i="15"/>
  <c r="ET47" i="15"/>
  <c r="EU47" i="15"/>
  <c r="EV47" i="15"/>
  <c r="EW47" i="15"/>
  <c r="EX47" i="15"/>
  <c r="EY47" i="15"/>
  <c r="EZ47" i="15"/>
  <c r="B48" i="15"/>
  <c r="GB48" i="15" s="1"/>
  <c r="C48" i="15"/>
  <c r="D48" i="15"/>
  <c r="E48" i="15"/>
  <c r="F48" i="15"/>
  <c r="G48" i="15"/>
  <c r="H48" i="15"/>
  <c r="I48" i="15"/>
  <c r="J48" i="15"/>
  <c r="FA48" i="15" s="1"/>
  <c r="K48" i="15"/>
  <c r="L48" i="15"/>
  <c r="FC48" i="15" s="1"/>
  <c r="M48" i="15"/>
  <c r="N48" i="15"/>
  <c r="FE48" i="15" s="1"/>
  <c r="FF48" i="15" s="1"/>
  <c r="O48" i="15"/>
  <c r="P48" i="15"/>
  <c r="FG48" i="15" s="1"/>
  <c r="Q48" i="15"/>
  <c r="R48" i="15"/>
  <c r="FI48" i="15" s="1"/>
  <c r="S48" i="15"/>
  <c r="T48" i="15"/>
  <c r="FK48" i="15" s="1"/>
  <c r="U48" i="15"/>
  <c r="V48" i="15"/>
  <c r="FM48" i="15" s="1"/>
  <c r="W48" i="15"/>
  <c r="X48" i="15"/>
  <c r="FO48" i="15" s="1"/>
  <c r="FP48" i="15" s="1"/>
  <c r="Y48" i="15"/>
  <c r="Z48" i="15"/>
  <c r="FQ48" i="15" s="1"/>
  <c r="FR48" i="15" s="1"/>
  <c r="AA48" i="15"/>
  <c r="AB48" i="15"/>
  <c r="AC48" i="15"/>
  <c r="AD48" i="15"/>
  <c r="AE48" i="15"/>
  <c r="AF48" i="15"/>
  <c r="AG48" i="15"/>
  <c r="AH48" i="15"/>
  <c r="AI48" i="15"/>
  <c r="AJ48" i="15"/>
  <c r="AK48" i="15"/>
  <c r="AL48" i="15"/>
  <c r="AM48" i="15"/>
  <c r="AN48" i="15"/>
  <c r="AO48" i="15"/>
  <c r="AP48" i="15"/>
  <c r="AQ48" i="15"/>
  <c r="AR48" i="15"/>
  <c r="AS48" i="15"/>
  <c r="AT48" i="15"/>
  <c r="AU48" i="15"/>
  <c r="AV48" i="15"/>
  <c r="AW48" i="15"/>
  <c r="AX48" i="15"/>
  <c r="AY48" i="15"/>
  <c r="AZ48" i="15"/>
  <c r="BA48" i="15"/>
  <c r="BB48" i="15"/>
  <c r="BC48" i="15"/>
  <c r="BD48" i="15"/>
  <c r="BE48" i="15"/>
  <c r="BF48" i="15"/>
  <c r="BG48" i="15"/>
  <c r="BH48" i="15"/>
  <c r="BI48" i="15"/>
  <c r="BJ48" i="15"/>
  <c r="BK48" i="15"/>
  <c r="BL48" i="15"/>
  <c r="BM48" i="15"/>
  <c r="BN48" i="15"/>
  <c r="BO48" i="15"/>
  <c r="BP48" i="15"/>
  <c r="BQ48" i="15"/>
  <c r="BR48" i="15"/>
  <c r="BS48" i="15"/>
  <c r="BT48" i="15"/>
  <c r="BU48" i="15"/>
  <c r="BV48" i="15"/>
  <c r="BW48" i="15"/>
  <c r="BX48" i="15"/>
  <c r="BY48" i="15"/>
  <c r="BZ48" i="15"/>
  <c r="CA48" i="15"/>
  <c r="CB48" i="15"/>
  <c r="CC48" i="15"/>
  <c r="CD48" i="15"/>
  <c r="CE48" i="15"/>
  <c r="CF48" i="15"/>
  <c r="CG48" i="15"/>
  <c r="CH48" i="15"/>
  <c r="CI48" i="15"/>
  <c r="CJ48" i="15"/>
  <c r="CK48" i="15"/>
  <c r="CL48" i="15"/>
  <c r="CM48" i="15"/>
  <c r="CN48" i="15"/>
  <c r="CO48" i="15"/>
  <c r="CP48" i="15"/>
  <c r="CQ48" i="15"/>
  <c r="CR48" i="15"/>
  <c r="CS48" i="15"/>
  <c r="CT48" i="15"/>
  <c r="CU48" i="15"/>
  <c r="CV48" i="15"/>
  <c r="CW48" i="15"/>
  <c r="CX48" i="15"/>
  <c r="CY48" i="15"/>
  <c r="CZ48" i="15"/>
  <c r="DA48" i="15"/>
  <c r="DB48" i="15"/>
  <c r="DC48" i="15"/>
  <c r="DD48" i="15"/>
  <c r="DE48" i="15"/>
  <c r="DF48" i="15"/>
  <c r="DG48" i="15"/>
  <c r="DH48" i="15"/>
  <c r="DI48" i="15"/>
  <c r="DJ48" i="15"/>
  <c r="DK48" i="15"/>
  <c r="DL48" i="15"/>
  <c r="DM48" i="15"/>
  <c r="DN48" i="15"/>
  <c r="DO48" i="15"/>
  <c r="DP48" i="15"/>
  <c r="DQ48" i="15"/>
  <c r="DR48" i="15"/>
  <c r="DS48" i="15"/>
  <c r="DT48" i="15"/>
  <c r="DU48" i="15"/>
  <c r="DV48" i="15"/>
  <c r="DW48" i="15"/>
  <c r="DX48" i="15"/>
  <c r="DY48" i="15"/>
  <c r="DZ48" i="15"/>
  <c r="EA48" i="15"/>
  <c r="EB48" i="15"/>
  <c r="EC48" i="15"/>
  <c r="ED48" i="15"/>
  <c r="EE48" i="15"/>
  <c r="EF48" i="15"/>
  <c r="EG48" i="15"/>
  <c r="EH48" i="15"/>
  <c r="EI48" i="15"/>
  <c r="EJ48" i="15"/>
  <c r="EK48" i="15"/>
  <c r="EL48" i="15"/>
  <c r="EM48" i="15"/>
  <c r="EN48" i="15"/>
  <c r="EO48" i="15"/>
  <c r="EP48" i="15"/>
  <c r="EQ48" i="15"/>
  <c r="ER48" i="15"/>
  <c r="ES48" i="15"/>
  <c r="ET48" i="15"/>
  <c r="EU48" i="15"/>
  <c r="EV48" i="15"/>
  <c r="EW48" i="15"/>
  <c r="EX48" i="15"/>
  <c r="EY48" i="15"/>
  <c r="EZ48" i="15"/>
  <c r="B49" i="15"/>
  <c r="GB49" i="15" s="1"/>
  <c r="C49" i="15"/>
  <c r="D49" i="15"/>
  <c r="E49" i="15"/>
  <c r="F49" i="15"/>
  <c r="G49" i="15"/>
  <c r="H49" i="15"/>
  <c r="I49" i="15"/>
  <c r="J49" i="15"/>
  <c r="FA49" i="15" s="1"/>
  <c r="K49" i="15"/>
  <c r="L49" i="15"/>
  <c r="FC49" i="15" s="1"/>
  <c r="M49" i="15"/>
  <c r="N49" i="15"/>
  <c r="FE49" i="15" s="1"/>
  <c r="FF49" i="15" s="1"/>
  <c r="O49" i="15"/>
  <c r="P49" i="15"/>
  <c r="FG49" i="15" s="1"/>
  <c r="Q49" i="15"/>
  <c r="R49" i="15"/>
  <c r="FI49" i="15" s="1"/>
  <c r="S49" i="15"/>
  <c r="T49" i="15"/>
  <c r="FK49" i="15" s="1"/>
  <c r="U49" i="15"/>
  <c r="V49" i="15"/>
  <c r="FM49" i="15" s="1"/>
  <c r="W49" i="15"/>
  <c r="X49" i="15"/>
  <c r="FO49" i="15" s="1"/>
  <c r="FP49" i="15" s="1"/>
  <c r="Y49" i="15"/>
  <c r="Z49" i="15"/>
  <c r="FQ49" i="15" s="1"/>
  <c r="AA49" i="15"/>
  <c r="AB49" i="15"/>
  <c r="AC49" i="15"/>
  <c r="AD49" i="15"/>
  <c r="AE49" i="15"/>
  <c r="AF49" i="15"/>
  <c r="AG49" i="15"/>
  <c r="AH49" i="15"/>
  <c r="AI49" i="15"/>
  <c r="AJ49" i="15"/>
  <c r="AK49" i="15"/>
  <c r="AL49" i="15"/>
  <c r="AM49" i="15"/>
  <c r="AN49" i="15"/>
  <c r="AO49" i="15"/>
  <c r="AP49" i="15"/>
  <c r="AQ49" i="15"/>
  <c r="AR49" i="15"/>
  <c r="AS49" i="15"/>
  <c r="AT49" i="15"/>
  <c r="AU49" i="15"/>
  <c r="AV49" i="15"/>
  <c r="AW49" i="15"/>
  <c r="AX49" i="15"/>
  <c r="AY49" i="15"/>
  <c r="AZ49" i="15"/>
  <c r="BA49" i="15"/>
  <c r="BB49" i="15"/>
  <c r="BC49" i="15"/>
  <c r="BD49" i="15"/>
  <c r="BE49" i="15"/>
  <c r="BF49" i="15"/>
  <c r="BG49" i="15"/>
  <c r="BH49" i="15"/>
  <c r="BI49" i="15"/>
  <c r="BJ49" i="15"/>
  <c r="BK49" i="15"/>
  <c r="BL49" i="15"/>
  <c r="BM49" i="15"/>
  <c r="BN49" i="15"/>
  <c r="BO49" i="15"/>
  <c r="BP49" i="15"/>
  <c r="BQ49" i="15"/>
  <c r="BR49" i="15"/>
  <c r="BS49" i="15"/>
  <c r="BT49" i="15"/>
  <c r="BU49" i="15"/>
  <c r="BV49" i="15"/>
  <c r="BW49" i="15"/>
  <c r="BX49" i="15"/>
  <c r="BY49" i="15"/>
  <c r="BZ49" i="15"/>
  <c r="CA49" i="15"/>
  <c r="CB49" i="15"/>
  <c r="CC49" i="15"/>
  <c r="CD49" i="15"/>
  <c r="CE49" i="15"/>
  <c r="CF49" i="15"/>
  <c r="CG49" i="15"/>
  <c r="CH49" i="15"/>
  <c r="CI49" i="15"/>
  <c r="CJ49" i="15"/>
  <c r="CK49" i="15"/>
  <c r="CL49" i="15"/>
  <c r="CM49" i="15"/>
  <c r="CN49" i="15"/>
  <c r="CO49" i="15"/>
  <c r="CP49" i="15"/>
  <c r="CQ49" i="15"/>
  <c r="CR49" i="15"/>
  <c r="CS49" i="15"/>
  <c r="CT49" i="15"/>
  <c r="CU49" i="15"/>
  <c r="CV49" i="15"/>
  <c r="CW49" i="15"/>
  <c r="CX49" i="15"/>
  <c r="CY49" i="15"/>
  <c r="CZ49" i="15"/>
  <c r="DA49" i="15"/>
  <c r="DB49" i="15"/>
  <c r="DC49" i="15"/>
  <c r="DD49" i="15"/>
  <c r="DE49" i="15"/>
  <c r="DF49" i="15"/>
  <c r="DG49" i="15"/>
  <c r="DH49" i="15"/>
  <c r="DI49" i="15"/>
  <c r="DJ49" i="15"/>
  <c r="DK49" i="15"/>
  <c r="DL49" i="15"/>
  <c r="DM49" i="15"/>
  <c r="DN49" i="15"/>
  <c r="DO49" i="15"/>
  <c r="DP49" i="15"/>
  <c r="DQ49" i="15"/>
  <c r="DR49" i="15"/>
  <c r="DS49" i="15"/>
  <c r="DT49" i="15"/>
  <c r="DU49" i="15"/>
  <c r="DV49" i="15"/>
  <c r="DW49" i="15"/>
  <c r="DX49" i="15"/>
  <c r="DY49" i="15"/>
  <c r="DZ49" i="15"/>
  <c r="EA49" i="15"/>
  <c r="EB49" i="15"/>
  <c r="EC49" i="15"/>
  <c r="ED49" i="15"/>
  <c r="EE49" i="15"/>
  <c r="EF49" i="15"/>
  <c r="EG49" i="15"/>
  <c r="EH49" i="15"/>
  <c r="EI49" i="15"/>
  <c r="EJ49" i="15"/>
  <c r="EK49" i="15"/>
  <c r="EL49" i="15"/>
  <c r="EM49" i="15"/>
  <c r="EN49" i="15"/>
  <c r="EO49" i="15"/>
  <c r="EP49" i="15"/>
  <c r="EQ49" i="15"/>
  <c r="ER49" i="15"/>
  <c r="ES49" i="15"/>
  <c r="ET49" i="15"/>
  <c r="EU49" i="15"/>
  <c r="EV49" i="15"/>
  <c r="EW49" i="15"/>
  <c r="EX49" i="15"/>
  <c r="EY49" i="15"/>
  <c r="EZ49" i="15"/>
  <c r="B50" i="15"/>
  <c r="GB50" i="15" s="1"/>
  <c r="C50" i="15"/>
  <c r="D50" i="15"/>
  <c r="E50" i="15"/>
  <c r="F50" i="15"/>
  <c r="G50" i="15"/>
  <c r="H50" i="15"/>
  <c r="I50" i="15"/>
  <c r="J50" i="15"/>
  <c r="FA50" i="15" s="1"/>
  <c r="K50" i="15"/>
  <c r="L50" i="15"/>
  <c r="FC50" i="15" s="1"/>
  <c r="M50" i="15"/>
  <c r="N50" i="15"/>
  <c r="FE50" i="15" s="1"/>
  <c r="FF50" i="15" s="1"/>
  <c r="O50" i="15"/>
  <c r="P50" i="15"/>
  <c r="FG50" i="15" s="1"/>
  <c r="Q50" i="15"/>
  <c r="R50" i="15"/>
  <c r="FI50" i="15" s="1"/>
  <c r="S50" i="15"/>
  <c r="T50" i="15"/>
  <c r="FK50" i="15" s="1"/>
  <c r="U50" i="15"/>
  <c r="V50" i="15"/>
  <c r="FM50" i="15" s="1"/>
  <c r="W50" i="15"/>
  <c r="X50" i="15"/>
  <c r="FO50" i="15" s="1"/>
  <c r="FP50" i="15" s="1"/>
  <c r="Y50" i="15"/>
  <c r="Z50" i="15"/>
  <c r="FQ50" i="15" s="1"/>
  <c r="AA50" i="15"/>
  <c r="AB50" i="15"/>
  <c r="AC50" i="15"/>
  <c r="AD50" i="15"/>
  <c r="AE50" i="15"/>
  <c r="AF50" i="15"/>
  <c r="AG50" i="15"/>
  <c r="AH50" i="15"/>
  <c r="AI50" i="15"/>
  <c r="AJ50" i="15"/>
  <c r="AK50" i="15"/>
  <c r="AL50" i="15"/>
  <c r="AM50" i="15"/>
  <c r="AN50" i="15"/>
  <c r="AO50" i="15"/>
  <c r="AP50" i="15"/>
  <c r="AQ50" i="15"/>
  <c r="AR50" i="15"/>
  <c r="AS50" i="15"/>
  <c r="AT50" i="15"/>
  <c r="AU50" i="15"/>
  <c r="AV50" i="15"/>
  <c r="AW50" i="15"/>
  <c r="AX50" i="15"/>
  <c r="AY50" i="15"/>
  <c r="AZ50" i="15"/>
  <c r="BA50" i="15"/>
  <c r="BB50" i="15"/>
  <c r="BC50" i="15"/>
  <c r="BD50" i="15"/>
  <c r="BE50" i="15"/>
  <c r="BF50" i="15"/>
  <c r="BG50" i="15"/>
  <c r="BH50" i="15"/>
  <c r="BI50" i="15"/>
  <c r="BJ50" i="15"/>
  <c r="BK50" i="15"/>
  <c r="BL50" i="15"/>
  <c r="BM50" i="15"/>
  <c r="BN50" i="15"/>
  <c r="BO50" i="15"/>
  <c r="BP50" i="15"/>
  <c r="BQ50" i="15"/>
  <c r="BR50" i="15"/>
  <c r="BS50" i="15"/>
  <c r="BT50" i="15"/>
  <c r="BU50" i="15"/>
  <c r="BV50" i="15"/>
  <c r="BW50" i="15"/>
  <c r="BX50" i="15"/>
  <c r="BY50" i="15"/>
  <c r="BZ50" i="15"/>
  <c r="CA50" i="15"/>
  <c r="CB50" i="15"/>
  <c r="CC50" i="15"/>
  <c r="CD50" i="15"/>
  <c r="CE50" i="15"/>
  <c r="CF50" i="15"/>
  <c r="CG50" i="15"/>
  <c r="CH50" i="15"/>
  <c r="CI50" i="15"/>
  <c r="CJ50" i="15"/>
  <c r="CK50" i="15"/>
  <c r="CL50" i="15"/>
  <c r="CM50" i="15"/>
  <c r="CN50" i="15"/>
  <c r="CO50" i="15"/>
  <c r="CP50" i="15"/>
  <c r="CQ50" i="15"/>
  <c r="CR50" i="15"/>
  <c r="CS50" i="15"/>
  <c r="CT50" i="15"/>
  <c r="CU50" i="15"/>
  <c r="CV50" i="15"/>
  <c r="CW50" i="15"/>
  <c r="CX50" i="15"/>
  <c r="CY50" i="15"/>
  <c r="CZ50" i="15"/>
  <c r="DA50" i="15"/>
  <c r="DB50" i="15"/>
  <c r="DC50" i="15"/>
  <c r="DD50" i="15"/>
  <c r="DE50" i="15"/>
  <c r="DF50" i="15"/>
  <c r="DG50" i="15"/>
  <c r="DH50" i="15"/>
  <c r="DI50" i="15"/>
  <c r="DJ50" i="15"/>
  <c r="DK50" i="15"/>
  <c r="DL50" i="15"/>
  <c r="DM50" i="15"/>
  <c r="DN50" i="15"/>
  <c r="DO50" i="15"/>
  <c r="DP50" i="15"/>
  <c r="DQ50" i="15"/>
  <c r="DR50" i="15"/>
  <c r="DS50" i="15"/>
  <c r="DT50" i="15"/>
  <c r="DU50" i="15"/>
  <c r="DV50" i="15"/>
  <c r="DW50" i="15"/>
  <c r="DX50" i="15"/>
  <c r="DY50" i="15"/>
  <c r="DZ50" i="15"/>
  <c r="EA50" i="15"/>
  <c r="EB50" i="15"/>
  <c r="EC50" i="15"/>
  <c r="ED50" i="15"/>
  <c r="EE50" i="15"/>
  <c r="EF50" i="15"/>
  <c r="EG50" i="15"/>
  <c r="EH50" i="15"/>
  <c r="EI50" i="15"/>
  <c r="EJ50" i="15"/>
  <c r="EK50" i="15"/>
  <c r="EL50" i="15"/>
  <c r="EM50" i="15"/>
  <c r="EN50" i="15"/>
  <c r="EO50" i="15"/>
  <c r="EP50" i="15"/>
  <c r="EQ50" i="15"/>
  <c r="ER50" i="15"/>
  <c r="ES50" i="15"/>
  <c r="ET50" i="15"/>
  <c r="EU50" i="15"/>
  <c r="EV50" i="15"/>
  <c r="EW50" i="15"/>
  <c r="EX50" i="15"/>
  <c r="EY50" i="15"/>
  <c r="EZ50" i="15"/>
  <c r="B51" i="15"/>
  <c r="GB51" i="15" s="1"/>
  <c r="C51" i="15"/>
  <c r="D51" i="15"/>
  <c r="E51" i="15"/>
  <c r="F51" i="15"/>
  <c r="G51" i="15"/>
  <c r="H51" i="15"/>
  <c r="I51" i="15"/>
  <c r="J51" i="15"/>
  <c r="FA51" i="15" s="1"/>
  <c r="K51" i="15"/>
  <c r="L51" i="15"/>
  <c r="FC51" i="15" s="1"/>
  <c r="M51" i="15"/>
  <c r="N51" i="15"/>
  <c r="FE51" i="15" s="1"/>
  <c r="FF51" i="15" s="1"/>
  <c r="O51" i="15"/>
  <c r="P51" i="15"/>
  <c r="FG51" i="15" s="1"/>
  <c r="Q51" i="15"/>
  <c r="R51" i="15"/>
  <c r="FI51" i="15" s="1"/>
  <c r="S51" i="15"/>
  <c r="T51" i="15"/>
  <c r="FK51" i="15" s="1"/>
  <c r="U51" i="15"/>
  <c r="V51" i="15"/>
  <c r="FM51" i="15" s="1"/>
  <c r="W51" i="15"/>
  <c r="X51" i="15"/>
  <c r="FO51" i="15" s="1"/>
  <c r="FP51" i="15" s="1"/>
  <c r="Y51" i="15"/>
  <c r="Z51" i="15"/>
  <c r="FQ51" i="15" s="1"/>
  <c r="AA51" i="15"/>
  <c r="AB51" i="15"/>
  <c r="AC51" i="15"/>
  <c r="AD51" i="15"/>
  <c r="AE51" i="15"/>
  <c r="AF51" i="15"/>
  <c r="AG51" i="15"/>
  <c r="AH51" i="15"/>
  <c r="AI51" i="15"/>
  <c r="AJ51" i="15"/>
  <c r="AK51" i="15"/>
  <c r="AL51" i="15"/>
  <c r="AM51" i="15"/>
  <c r="AN51" i="15"/>
  <c r="AO51" i="15"/>
  <c r="AP51" i="15"/>
  <c r="AQ51" i="15"/>
  <c r="AR51" i="15"/>
  <c r="AS51" i="15"/>
  <c r="AT51" i="15"/>
  <c r="AU51" i="15"/>
  <c r="AV51" i="15"/>
  <c r="AW51" i="15"/>
  <c r="AX51" i="15"/>
  <c r="AY51" i="15"/>
  <c r="AZ51" i="15"/>
  <c r="BA51" i="15"/>
  <c r="BB51" i="15"/>
  <c r="BC51" i="15"/>
  <c r="BD51" i="15"/>
  <c r="BE51" i="15"/>
  <c r="BF51" i="15"/>
  <c r="BG51" i="15"/>
  <c r="BH51" i="15"/>
  <c r="BI51" i="15"/>
  <c r="BJ51" i="15"/>
  <c r="BK51" i="15"/>
  <c r="BL51" i="15"/>
  <c r="BM51" i="15"/>
  <c r="BN51" i="15"/>
  <c r="BO51" i="15"/>
  <c r="BP51" i="15"/>
  <c r="BQ51" i="15"/>
  <c r="BR51" i="15"/>
  <c r="BS51" i="15"/>
  <c r="BT51" i="15"/>
  <c r="BU51" i="15"/>
  <c r="BV51" i="15"/>
  <c r="BW51" i="15"/>
  <c r="BX51" i="15"/>
  <c r="BY51" i="15"/>
  <c r="BZ51" i="15"/>
  <c r="CA51" i="15"/>
  <c r="CB51" i="15"/>
  <c r="CC51" i="15"/>
  <c r="CD51" i="15"/>
  <c r="CE51" i="15"/>
  <c r="CF51" i="15"/>
  <c r="CG51" i="15"/>
  <c r="CH51" i="15"/>
  <c r="CI51" i="15"/>
  <c r="CJ51" i="15"/>
  <c r="CK51" i="15"/>
  <c r="CL51" i="15"/>
  <c r="CM51" i="15"/>
  <c r="CN51" i="15"/>
  <c r="CO51" i="15"/>
  <c r="CP51" i="15"/>
  <c r="CQ51" i="15"/>
  <c r="CR51" i="15"/>
  <c r="CS51" i="15"/>
  <c r="CT51" i="15"/>
  <c r="CU51" i="15"/>
  <c r="CV51" i="15"/>
  <c r="CW51" i="15"/>
  <c r="CX51" i="15"/>
  <c r="CY51" i="15"/>
  <c r="CZ51" i="15"/>
  <c r="DA51" i="15"/>
  <c r="DB51" i="15"/>
  <c r="DC51" i="15"/>
  <c r="DD51" i="15"/>
  <c r="DE51" i="15"/>
  <c r="DF51" i="15"/>
  <c r="DG51" i="15"/>
  <c r="DH51" i="15"/>
  <c r="DI51" i="15"/>
  <c r="DJ51" i="15"/>
  <c r="DK51" i="15"/>
  <c r="DL51" i="15"/>
  <c r="DM51" i="15"/>
  <c r="DN51" i="15"/>
  <c r="DO51" i="15"/>
  <c r="DP51" i="15"/>
  <c r="DQ51" i="15"/>
  <c r="DR51" i="15"/>
  <c r="DS51" i="15"/>
  <c r="DT51" i="15"/>
  <c r="DU51" i="15"/>
  <c r="DV51" i="15"/>
  <c r="DW51" i="15"/>
  <c r="DX51" i="15"/>
  <c r="DY51" i="15"/>
  <c r="DZ51" i="15"/>
  <c r="EA51" i="15"/>
  <c r="EB51" i="15"/>
  <c r="EC51" i="15"/>
  <c r="ED51" i="15"/>
  <c r="EE51" i="15"/>
  <c r="EF51" i="15"/>
  <c r="EG51" i="15"/>
  <c r="EH51" i="15"/>
  <c r="EI51" i="15"/>
  <c r="EJ51" i="15"/>
  <c r="EK51" i="15"/>
  <c r="EL51" i="15"/>
  <c r="EM51" i="15"/>
  <c r="EN51" i="15"/>
  <c r="EO51" i="15"/>
  <c r="EP51" i="15"/>
  <c r="EQ51" i="15"/>
  <c r="ER51" i="15"/>
  <c r="ES51" i="15"/>
  <c r="ET51" i="15"/>
  <c r="EU51" i="15"/>
  <c r="EV51" i="15"/>
  <c r="EW51" i="15"/>
  <c r="EX51" i="15"/>
  <c r="EY51" i="15"/>
  <c r="EZ51" i="15"/>
  <c r="B52" i="15"/>
  <c r="GB52" i="15" s="1"/>
  <c r="C52" i="15"/>
  <c r="D52" i="15"/>
  <c r="E52" i="15"/>
  <c r="F52" i="15"/>
  <c r="G52" i="15"/>
  <c r="H52" i="15"/>
  <c r="I52" i="15"/>
  <c r="J52" i="15"/>
  <c r="FA52" i="15" s="1"/>
  <c r="K52" i="15"/>
  <c r="L52" i="15"/>
  <c r="FC52" i="15" s="1"/>
  <c r="M52" i="15"/>
  <c r="N52" i="15"/>
  <c r="FE52" i="15" s="1"/>
  <c r="FF52" i="15" s="1"/>
  <c r="O52" i="15"/>
  <c r="P52" i="15"/>
  <c r="FG52" i="15" s="1"/>
  <c r="Q52" i="15"/>
  <c r="R52" i="15"/>
  <c r="FI52" i="15" s="1"/>
  <c r="S52" i="15"/>
  <c r="T52" i="15"/>
  <c r="FK52" i="15" s="1"/>
  <c r="U52" i="15"/>
  <c r="V52" i="15"/>
  <c r="FM52" i="15" s="1"/>
  <c r="W52" i="15"/>
  <c r="X52" i="15"/>
  <c r="FO52" i="15" s="1"/>
  <c r="FP52" i="15" s="1"/>
  <c r="Y52" i="15"/>
  <c r="Z52" i="15"/>
  <c r="FQ52" i="15" s="1"/>
  <c r="AA52" i="15"/>
  <c r="AB52" i="15"/>
  <c r="AC52" i="15"/>
  <c r="AD52" i="15"/>
  <c r="AE52" i="15"/>
  <c r="AF52" i="15"/>
  <c r="AG52" i="15"/>
  <c r="AH52" i="15"/>
  <c r="AI52" i="15"/>
  <c r="AJ52" i="15"/>
  <c r="AK52" i="15"/>
  <c r="AL52" i="15"/>
  <c r="AM52" i="15"/>
  <c r="AN52" i="15"/>
  <c r="AO52" i="15"/>
  <c r="AP52" i="15"/>
  <c r="AQ52" i="15"/>
  <c r="AR52" i="15"/>
  <c r="AS52" i="15"/>
  <c r="AT52" i="15"/>
  <c r="AU52" i="15"/>
  <c r="AV52" i="15"/>
  <c r="AW52" i="15"/>
  <c r="AX52" i="15"/>
  <c r="AY52" i="15"/>
  <c r="AZ52" i="15"/>
  <c r="BA52" i="15"/>
  <c r="BB52" i="15"/>
  <c r="BC52" i="15"/>
  <c r="BD52" i="15"/>
  <c r="BE52" i="15"/>
  <c r="BF52" i="15"/>
  <c r="BG52" i="15"/>
  <c r="BH52" i="15"/>
  <c r="BI52" i="15"/>
  <c r="BJ52" i="15"/>
  <c r="BK52" i="15"/>
  <c r="BL52" i="15"/>
  <c r="BM52" i="15"/>
  <c r="BN52" i="15"/>
  <c r="BO52" i="15"/>
  <c r="BP52" i="15"/>
  <c r="BQ52" i="15"/>
  <c r="BR52" i="15"/>
  <c r="BS52" i="15"/>
  <c r="BT52" i="15"/>
  <c r="BU52" i="15"/>
  <c r="BV52" i="15"/>
  <c r="BW52" i="15"/>
  <c r="BX52" i="15"/>
  <c r="BY52" i="15"/>
  <c r="BZ52" i="15"/>
  <c r="CA52" i="15"/>
  <c r="CB52" i="15"/>
  <c r="CC52" i="15"/>
  <c r="CD52" i="15"/>
  <c r="CE52" i="15"/>
  <c r="CF52" i="15"/>
  <c r="CG52" i="15"/>
  <c r="CH52" i="15"/>
  <c r="CI52" i="15"/>
  <c r="CJ52" i="15"/>
  <c r="CK52" i="15"/>
  <c r="CL52" i="15"/>
  <c r="CM52" i="15"/>
  <c r="CN52" i="15"/>
  <c r="CO52" i="15"/>
  <c r="CP52" i="15"/>
  <c r="CQ52" i="15"/>
  <c r="CR52" i="15"/>
  <c r="CS52" i="15"/>
  <c r="CT52" i="15"/>
  <c r="CU52" i="15"/>
  <c r="CV52" i="15"/>
  <c r="CW52" i="15"/>
  <c r="CX52" i="15"/>
  <c r="CY52" i="15"/>
  <c r="CZ52" i="15"/>
  <c r="DA52" i="15"/>
  <c r="DB52" i="15"/>
  <c r="DC52" i="15"/>
  <c r="DD52" i="15"/>
  <c r="DE52" i="15"/>
  <c r="DF52" i="15"/>
  <c r="DG52" i="15"/>
  <c r="DH52" i="15"/>
  <c r="DI52" i="15"/>
  <c r="DJ52" i="15"/>
  <c r="DK52" i="15"/>
  <c r="DL52" i="15"/>
  <c r="DM52" i="15"/>
  <c r="DN52" i="15"/>
  <c r="DO52" i="15"/>
  <c r="DP52" i="15"/>
  <c r="DQ52" i="15"/>
  <c r="DR52" i="15"/>
  <c r="DS52" i="15"/>
  <c r="DT52" i="15"/>
  <c r="DU52" i="15"/>
  <c r="DV52" i="15"/>
  <c r="DW52" i="15"/>
  <c r="DX52" i="15"/>
  <c r="DY52" i="15"/>
  <c r="DZ52" i="15"/>
  <c r="EA52" i="15"/>
  <c r="EB52" i="15"/>
  <c r="EC52" i="15"/>
  <c r="ED52" i="15"/>
  <c r="EE52" i="15"/>
  <c r="EF52" i="15"/>
  <c r="EG52" i="15"/>
  <c r="EH52" i="15"/>
  <c r="EI52" i="15"/>
  <c r="EJ52" i="15"/>
  <c r="EK52" i="15"/>
  <c r="EL52" i="15"/>
  <c r="EM52" i="15"/>
  <c r="EN52" i="15"/>
  <c r="EO52" i="15"/>
  <c r="EP52" i="15"/>
  <c r="EQ52" i="15"/>
  <c r="ER52" i="15"/>
  <c r="ES52" i="15"/>
  <c r="ET52" i="15"/>
  <c r="EU52" i="15"/>
  <c r="EV52" i="15"/>
  <c r="EW52" i="15"/>
  <c r="EX52" i="15"/>
  <c r="EY52" i="15"/>
  <c r="EZ52" i="15"/>
  <c r="B53" i="15"/>
  <c r="GB53" i="15" s="1"/>
  <c r="C53" i="15"/>
  <c r="D53" i="15"/>
  <c r="E53" i="15"/>
  <c r="F53" i="15"/>
  <c r="G53" i="15"/>
  <c r="H53" i="15"/>
  <c r="I53" i="15"/>
  <c r="J53" i="15"/>
  <c r="FA53" i="15" s="1"/>
  <c r="K53" i="15"/>
  <c r="L53" i="15"/>
  <c r="FC53" i="15" s="1"/>
  <c r="M53" i="15"/>
  <c r="N53" i="15"/>
  <c r="FE53" i="15" s="1"/>
  <c r="FF53" i="15" s="1"/>
  <c r="O53" i="15"/>
  <c r="P53" i="15"/>
  <c r="FG53" i="15" s="1"/>
  <c r="Q53" i="15"/>
  <c r="R53" i="15"/>
  <c r="FI53" i="15" s="1"/>
  <c r="S53" i="15"/>
  <c r="T53" i="15"/>
  <c r="FK53" i="15" s="1"/>
  <c r="U53" i="15"/>
  <c r="V53" i="15"/>
  <c r="FM53" i="15" s="1"/>
  <c r="W53" i="15"/>
  <c r="X53" i="15"/>
  <c r="FO53" i="15" s="1"/>
  <c r="FP53" i="15" s="1"/>
  <c r="Y53" i="15"/>
  <c r="Z53" i="15"/>
  <c r="FQ53" i="15" s="1"/>
  <c r="AA53" i="15"/>
  <c r="AB53" i="15"/>
  <c r="AC53" i="15"/>
  <c r="AD53" i="15"/>
  <c r="AE53" i="15"/>
  <c r="AF53" i="15"/>
  <c r="AG53" i="15"/>
  <c r="AH53" i="15"/>
  <c r="AI53" i="15"/>
  <c r="AJ53" i="15"/>
  <c r="AK53" i="15"/>
  <c r="AL53" i="15"/>
  <c r="AM53" i="15"/>
  <c r="AN53" i="15"/>
  <c r="AO53" i="15"/>
  <c r="AP53" i="15"/>
  <c r="AQ53" i="15"/>
  <c r="AR53" i="15"/>
  <c r="AS53" i="15"/>
  <c r="AT53" i="15"/>
  <c r="AU53" i="15"/>
  <c r="AV53" i="15"/>
  <c r="AW53" i="15"/>
  <c r="AX53" i="15"/>
  <c r="AY53" i="15"/>
  <c r="AZ53" i="15"/>
  <c r="BA53" i="15"/>
  <c r="BB53" i="15"/>
  <c r="BC53" i="15"/>
  <c r="BD53" i="15"/>
  <c r="BE53" i="15"/>
  <c r="BF53" i="15"/>
  <c r="BG53" i="15"/>
  <c r="BH53" i="15"/>
  <c r="BI53" i="15"/>
  <c r="BJ53" i="15"/>
  <c r="BK53" i="15"/>
  <c r="BL53" i="15"/>
  <c r="BM53" i="15"/>
  <c r="BN53" i="15"/>
  <c r="BO53" i="15"/>
  <c r="BP53" i="15"/>
  <c r="BQ53" i="15"/>
  <c r="BR53" i="15"/>
  <c r="BS53" i="15"/>
  <c r="BT53" i="15"/>
  <c r="BU53" i="15"/>
  <c r="BV53" i="15"/>
  <c r="BW53" i="15"/>
  <c r="BX53" i="15"/>
  <c r="BY53" i="15"/>
  <c r="BZ53" i="15"/>
  <c r="CA53" i="15"/>
  <c r="CB53" i="15"/>
  <c r="CC53" i="15"/>
  <c r="CD53" i="15"/>
  <c r="CE53" i="15"/>
  <c r="CF53" i="15"/>
  <c r="CG53" i="15"/>
  <c r="CH53" i="15"/>
  <c r="CI53" i="15"/>
  <c r="CJ53" i="15"/>
  <c r="CK53" i="15"/>
  <c r="CL53" i="15"/>
  <c r="CM53" i="15"/>
  <c r="CN53" i="15"/>
  <c r="CO53" i="15"/>
  <c r="CP53" i="15"/>
  <c r="CQ53" i="15"/>
  <c r="CR53" i="15"/>
  <c r="CS53" i="15"/>
  <c r="CT53" i="15"/>
  <c r="CU53" i="15"/>
  <c r="CV53" i="15"/>
  <c r="CW53" i="15"/>
  <c r="CX53" i="15"/>
  <c r="CY53" i="15"/>
  <c r="CZ53" i="15"/>
  <c r="DA53" i="15"/>
  <c r="DB53" i="15"/>
  <c r="DC53" i="15"/>
  <c r="DD53" i="15"/>
  <c r="DE53" i="15"/>
  <c r="DF53" i="15"/>
  <c r="DG53" i="15"/>
  <c r="DH53" i="15"/>
  <c r="DI53" i="15"/>
  <c r="DJ53" i="15"/>
  <c r="DK53" i="15"/>
  <c r="DL53" i="15"/>
  <c r="DM53" i="15"/>
  <c r="DN53" i="15"/>
  <c r="DO53" i="15"/>
  <c r="DP53" i="15"/>
  <c r="DQ53" i="15"/>
  <c r="DR53" i="15"/>
  <c r="DS53" i="15"/>
  <c r="DT53" i="15"/>
  <c r="DU53" i="15"/>
  <c r="DV53" i="15"/>
  <c r="DW53" i="15"/>
  <c r="DX53" i="15"/>
  <c r="DY53" i="15"/>
  <c r="DZ53" i="15"/>
  <c r="EA53" i="15"/>
  <c r="EB53" i="15"/>
  <c r="EC53" i="15"/>
  <c r="ED53" i="15"/>
  <c r="EE53" i="15"/>
  <c r="EF53" i="15"/>
  <c r="EG53" i="15"/>
  <c r="EH53" i="15"/>
  <c r="EI53" i="15"/>
  <c r="EJ53" i="15"/>
  <c r="EK53" i="15"/>
  <c r="EL53" i="15"/>
  <c r="EM53" i="15"/>
  <c r="EN53" i="15"/>
  <c r="EO53" i="15"/>
  <c r="EP53" i="15"/>
  <c r="EQ53" i="15"/>
  <c r="ER53" i="15"/>
  <c r="ES53" i="15"/>
  <c r="ET53" i="15"/>
  <c r="EU53" i="15"/>
  <c r="EV53" i="15"/>
  <c r="EW53" i="15"/>
  <c r="EX53" i="15"/>
  <c r="EY53" i="15"/>
  <c r="EZ53" i="15"/>
  <c r="B54" i="15"/>
  <c r="GB54" i="15" s="1"/>
  <c r="C54" i="15"/>
  <c r="D54" i="15"/>
  <c r="E54" i="15"/>
  <c r="F54" i="15"/>
  <c r="G54" i="15"/>
  <c r="H54" i="15"/>
  <c r="I54" i="15"/>
  <c r="J54" i="15"/>
  <c r="FA54" i="15" s="1"/>
  <c r="K54" i="15"/>
  <c r="L54" i="15"/>
  <c r="FC54" i="15" s="1"/>
  <c r="M54" i="15"/>
  <c r="N54" i="15"/>
  <c r="FE54" i="15" s="1"/>
  <c r="FF54" i="15" s="1"/>
  <c r="O54" i="15"/>
  <c r="P54" i="15"/>
  <c r="FG54" i="15" s="1"/>
  <c r="Q54" i="15"/>
  <c r="R54" i="15"/>
  <c r="FI54" i="15" s="1"/>
  <c r="S54" i="15"/>
  <c r="T54" i="15"/>
  <c r="FK54" i="15" s="1"/>
  <c r="U54" i="15"/>
  <c r="V54" i="15"/>
  <c r="FM54" i="15" s="1"/>
  <c r="W54" i="15"/>
  <c r="X54" i="15"/>
  <c r="FO54" i="15" s="1"/>
  <c r="FP54" i="15" s="1"/>
  <c r="Y54" i="15"/>
  <c r="Z54" i="15"/>
  <c r="FQ54" i="15" s="1"/>
  <c r="AA54" i="15"/>
  <c r="AB54" i="15"/>
  <c r="AC54" i="15"/>
  <c r="AD54" i="15"/>
  <c r="AE54" i="15"/>
  <c r="AF54" i="15"/>
  <c r="AG54" i="15"/>
  <c r="AH54" i="15"/>
  <c r="AI54" i="15"/>
  <c r="AJ54" i="15"/>
  <c r="AK54" i="15"/>
  <c r="AL54" i="15"/>
  <c r="AM54" i="15"/>
  <c r="AN54" i="15"/>
  <c r="AO54" i="15"/>
  <c r="AP54" i="15"/>
  <c r="AQ54" i="15"/>
  <c r="AR54" i="15"/>
  <c r="AS54" i="15"/>
  <c r="AT54" i="15"/>
  <c r="AU54" i="15"/>
  <c r="AV54" i="15"/>
  <c r="AW54" i="15"/>
  <c r="AX54" i="15"/>
  <c r="AY54" i="15"/>
  <c r="AZ54" i="15"/>
  <c r="BA54" i="15"/>
  <c r="BB54" i="15"/>
  <c r="BC54" i="15"/>
  <c r="BD54" i="15"/>
  <c r="BE54" i="15"/>
  <c r="BF54" i="15"/>
  <c r="BG54" i="15"/>
  <c r="BH54" i="15"/>
  <c r="BI54" i="15"/>
  <c r="BJ54" i="15"/>
  <c r="BK54" i="15"/>
  <c r="BL54" i="15"/>
  <c r="BM54" i="15"/>
  <c r="BN54" i="15"/>
  <c r="BO54" i="15"/>
  <c r="BP54" i="15"/>
  <c r="BQ54" i="15"/>
  <c r="BR54" i="15"/>
  <c r="BS54" i="15"/>
  <c r="BT54" i="15"/>
  <c r="BU54" i="15"/>
  <c r="BV54" i="15"/>
  <c r="BW54" i="15"/>
  <c r="BX54" i="15"/>
  <c r="BY54" i="15"/>
  <c r="BZ54" i="15"/>
  <c r="CA54" i="15"/>
  <c r="CB54" i="15"/>
  <c r="CC54" i="15"/>
  <c r="CD54" i="15"/>
  <c r="CE54" i="15"/>
  <c r="CF54" i="15"/>
  <c r="CG54" i="15"/>
  <c r="CH54" i="15"/>
  <c r="CI54" i="15"/>
  <c r="CJ54" i="15"/>
  <c r="CK54" i="15"/>
  <c r="CL54" i="15"/>
  <c r="CM54" i="15"/>
  <c r="CN54" i="15"/>
  <c r="CO54" i="15"/>
  <c r="CP54" i="15"/>
  <c r="CQ54" i="15"/>
  <c r="CR54" i="15"/>
  <c r="CS54" i="15"/>
  <c r="CT54" i="15"/>
  <c r="CU54" i="15"/>
  <c r="CV54" i="15"/>
  <c r="CW54" i="15"/>
  <c r="CX54" i="15"/>
  <c r="CY54" i="15"/>
  <c r="CZ54" i="15"/>
  <c r="DA54" i="15"/>
  <c r="DB54" i="15"/>
  <c r="DC54" i="15"/>
  <c r="DD54" i="15"/>
  <c r="DE54" i="15"/>
  <c r="DF54" i="15"/>
  <c r="DG54" i="15"/>
  <c r="DH54" i="15"/>
  <c r="DI54" i="15"/>
  <c r="DJ54" i="15"/>
  <c r="DK54" i="15"/>
  <c r="DL54" i="15"/>
  <c r="DM54" i="15"/>
  <c r="DN54" i="15"/>
  <c r="DO54" i="15"/>
  <c r="DP54" i="15"/>
  <c r="DQ54" i="15"/>
  <c r="DR54" i="15"/>
  <c r="DS54" i="15"/>
  <c r="DT54" i="15"/>
  <c r="DU54" i="15"/>
  <c r="DV54" i="15"/>
  <c r="DW54" i="15"/>
  <c r="DX54" i="15"/>
  <c r="DY54" i="15"/>
  <c r="DZ54" i="15"/>
  <c r="EA54" i="15"/>
  <c r="EB54" i="15"/>
  <c r="EC54" i="15"/>
  <c r="ED54" i="15"/>
  <c r="EE54" i="15"/>
  <c r="EF54" i="15"/>
  <c r="EG54" i="15"/>
  <c r="EH54" i="15"/>
  <c r="EI54" i="15"/>
  <c r="EJ54" i="15"/>
  <c r="EK54" i="15"/>
  <c r="EL54" i="15"/>
  <c r="EM54" i="15"/>
  <c r="EN54" i="15"/>
  <c r="EO54" i="15"/>
  <c r="EP54" i="15"/>
  <c r="EQ54" i="15"/>
  <c r="ER54" i="15"/>
  <c r="ES54" i="15"/>
  <c r="ET54" i="15"/>
  <c r="EU54" i="15"/>
  <c r="EV54" i="15"/>
  <c r="EW54" i="15"/>
  <c r="EX54" i="15"/>
  <c r="EY54" i="15"/>
  <c r="EZ54" i="15"/>
  <c r="B55" i="15"/>
  <c r="GB55" i="15" s="1"/>
  <c r="C55" i="15"/>
  <c r="D55" i="15"/>
  <c r="E55" i="15"/>
  <c r="F55" i="15"/>
  <c r="G55" i="15"/>
  <c r="H55" i="15"/>
  <c r="I55" i="15"/>
  <c r="J55" i="15"/>
  <c r="FA55" i="15" s="1"/>
  <c r="K55" i="15"/>
  <c r="L55" i="15"/>
  <c r="FC55" i="15" s="1"/>
  <c r="M55" i="15"/>
  <c r="N55" i="15"/>
  <c r="FE55" i="15" s="1"/>
  <c r="FF55" i="15" s="1"/>
  <c r="O55" i="15"/>
  <c r="P55" i="15"/>
  <c r="FG55" i="15" s="1"/>
  <c r="Q55" i="15"/>
  <c r="R55" i="15"/>
  <c r="FI55" i="15" s="1"/>
  <c r="S55" i="15"/>
  <c r="T55" i="15"/>
  <c r="FK55" i="15" s="1"/>
  <c r="U55" i="15"/>
  <c r="V55" i="15"/>
  <c r="FM55" i="15" s="1"/>
  <c r="W55" i="15"/>
  <c r="X55" i="15"/>
  <c r="FO55" i="15" s="1"/>
  <c r="FP55" i="15" s="1"/>
  <c r="Y55" i="15"/>
  <c r="Z55" i="15"/>
  <c r="FQ55" i="15" s="1"/>
  <c r="AA55" i="15"/>
  <c r="AB55" i="15"/>
  <c r="AC55" i="15"/>
  <c r="AD55" i="15"/>
  <c r="AE55" i="15"/>
  <c r="AF55" i="15"/>
  <c r="AG55" i="15"/>
  <c r="AH55" i="15"/>
  <c r="AI55" i="15"/>
  <c r="AJ55" i="15"/>
  <c r="AK55" i="15"/>
  <c r="AL55" i="15"/>
  <c r="AM55" i="15"/>
  <c r="AN55" i="15"/>
  <c r="AO55" i="15"/>
  <c r="AP55" i="15"/>
  <c r="AQ55" i="15"/>
  <c r="AR55" i="15"/>
  <c r="AS55" i="15"/>
  <c r="AT55" i="15"/>
  <c r="AU55" i="15"/>
  <c r="AV55" i="15"/>
  <c r="AW55" i="15"/>
  <c r="AX55" i="15"/>
  <c r="AY55" i="15"/>
  <c r="AZ55" i="15"/>
  <c r="BA55" i="15"/>
  <c r="BB55" i="15"/>
  <c r="BC55" i="15"/>
  <c r="BD55" i="15"/>
  <c r="BE55" i="15"/>
  <c r="BF55" i="15"/>
  <c r="BG55" i="15"/>
  <c r="BH55" i="15"/>
  <c r="BI55" i="15"/>
  <c r="BJ55" i="15"/>
  <c r="BK55" i="15"/>
  <c r="BL55" i="15"/>
  <c r="BM55" i="15"/>
  <c r="BN55" i="15"/>
  <c r="BO55" i="15"/>
  <c r="BP55" i="15"/>
  <c r="BQ55" i="15"/>
  <c r="BR55" i="15"/>
  <c r="BS55" i="15"/>
  <c r="BT55" i="15"/>
  <c r="BU55" i="15"/>
  <c r="BV55" i="15"/>
  <c r="BW55" i="15"/>
  <c r="BX55" i="15"/>
  <c r="BY55" i="15"/>
  <c r="BZ55" i="15"/>
  <c r="CA55" i="15"/>
  <c r="CB55" i="15"/>
  <c r="CC55" i="15"/>
  <c r="CD55" i="15"/>
  <c r="CE55" i="15"/>
  <c r="CF55" i="15"/>
  <c r="CG55" i="15"/>
  <c r="CH55" i="15"/>
  <c r="CI55" i="15"/>
  <c r="CJ55" i="15"/>
  <c r="CK55" i="15"/>
  <c r="CL55" i="15"/>
  <c r="CM55" i="15"/>
  <c r="CN55" i="15"/>
  <c r="CO55" i="15"/>
  <c r="CP55" i="15"/>
  <c r="CQ55" i="15"/>
  <c r="CR55" i="15"/>
  <c r="CS55" i="15"/>
  <c r="CT55" i="15"/>
  <c r="CU55" i="15"/>
  <c r="CV55" i="15"/>
  <c r="CW55" i="15"/>
  <c r="CX55" i="15"/>
  <c r="CY55" i="15"/>
  <c r="CZ55" i="15"/>
  <c r="DA55" i="15"/>
  <c r="DB55" i="15"/>
  <c r="DC55" i="15"/>
  <c r="DD55" i="15"/>
  <c r="DE55" i="15"/>
  <c r="DF55" i="15"/>
  <c r="DG55" i="15"/>
  <c r="DH55" i="15"/>
  <c r="DI55" i="15"/>
  <c r="DJ55" i="15"/>
  <c r="DK55" i="15"/>
  <c r="DL55" i="15"/>
  <c r="DM55" i="15"/>
  <c r="DN55" i="15"/>
  <c r="DO55" i="15"/>
  <c r="DP55" i="15"/>
  <c r="DQ55" i="15"/>
  <c r="DR55" i="15"/>
  <c r="DS55" i="15"/>
  <c r="DT55" i="15"/>
  <c r="DU55" i="15"/>
  <c r="DV55" i="15"/>
  <c r="DW55" i="15"/>
  <c r="DX55" i="15"/>
  <c r="DY55" i="15"/>
  <c r="DZ55" i="15"/>
  <c r="EA55" i="15"/>
  <c r="EB55" i="15"/>
  <c r="EC55" i="15"/>
  <c r="ED55" i="15"/>
  <c r="EE55" i="15"/>
  <c r="EF55" i="15"/>
  <c r="EG55" i="15"/>
  <c r="EH55" i="15"/>
  <c r="EI55" i="15"/>
  <c r="EJ55" i="15"/>
  <c r="EK55" i="15"/>
  <c r="EL55" i="15"/>
  <c r="EM55" i="15"/>
  <c r="EN55" i="15"/>
  <c r="EO55" i="15"/>
  <c r="EP55" i="15"/>
  <c r="EQ55" i="15"/>
  <c r="ER55" i="15"/>
  <c r="ES55" i="15"/>
  <c r="ET55" i="15"/>
  <c r="EU55" i="15"/>
  <c r="EV55" i="15"/>
  <c r="EW55" i="15"/>
  <c r="EX55" i="15"/>
  <c r="EY55" i="15"/>
  <c r="EZ55" i="15"/>
  <c r="B56" i="15"/>
  <c r="C56" i="15"/>
  <c r="D56" i="15"/>
  <c r="E56" i="15"/>
  <c r="FY56" i="15" s="1"/>
  <c r="F56" i="15"/>
  <c r="G56" i="15"/>
  <c r="H56" i="15"/>
  <c r="I56" i="15"/>
  <c r="J56" i="15"/>
  <c r="K56" i="15"/>
  <c r="L56" i="15"/>
  <c r="M56" i="15"/>
  <c r="N56" i="15"/>
  <c r="O56" i="15"/>
  <c r="P56" i="15"/>
  <c r="Q56" i="15"/>
  <c r="R56" i="15"/>
  <c r="S56" i="15"/>
  <c r="T56" i="15"/>
  <c r="U56" i="15"/>
  <c r="V56" i="15"/>
  <c r="W56" i="15"/>
  <c r="X56" i="15"/>
  <c r="Y56" i="15"/>
  <c r="Z56" i="15"/>
  <c r="AA56" i="15"/>
  <c r="AB56" i="15"/>
  <c r="AC56" i="15"/>
  <c r="AD56" i="15"/>
  <c r="AE56" i="15"/>
  <c r="AF56" i="15"/>
  <c r="AG56" i="15"/>
  <c r="AH56" i="15"/>
  <c r="AI56" i="15"/>
  <c r="AJ56" i="15"/>
  <c r="AK56" i="15"/>
  <c r="AL56" i="15"/>
  <c r="AM56" i="15"/>
  <c r="AN56" i="15"/>
  <c r="AO56" i="15"/>
  <c r="AP56" i="15"/>
  <c r="AQ56" i="15"/>
  <c r="AR56" i="15"/>
  <c r="AS56" i="15"/>
  <c r="AT56" i="15"/>
  <c r="AU56" i="15"/>
  <c r="AV56" i="15"/>
  <c r="AW56" i="15"/>
  <c r="AX56" i="15"/>
  <c r="AY56" i="15"/>
  <c r="AZ56" i="15"/>
  <c r="BA56" i="15"/>
  <c r="BB56" i="15"/>
  <c r="BC56" i="15"/>
  <c r="BD56" i="15"/>
  <c r="BE56" i="15"/>
  <c r="BF56" i="15"/>
  <c r="BG56" i="15"/>
  <c r="BH56" i="15"/>
  <c r="BI56" i="15"/>
  <c r="BJ56" i="15"/>
  <c r="BK56" i="15"/>
  <c r="BL56" i="15"/>
  <c r="BM56" i="15"/>
  <c r="BN56" i="15"/>
  <c r="BO56" i="15"/>
  <c r="BP56" i="15"/>
  <c r="BQ56" i="15"/>
  <c r="BR56" i="15"/>
  <c r="BS56" i="15"/>
  <c r="BT56" i="15"/>
  <c r="BU56" i="15"/>
  <c r="BV56" i="15"/>
  <c r="BW56" i="15"/>
  <c r="BX56" i="15"/>
  <c r="BY56" i="15"/>
  <c r="BZ56" i="15"/>
  <c r="CA56" i="15"/>
  <c r="CB56" i="15"/>
  <c r="CC56" i="15"/>
  <c r="CD56" i="15"/>
  <c r="CE56" i="15"/>
  <c r="CF56" i="15"/>
  <c r="CG56" i="15"/>
  <c r="CH56" i="15"/>
  <c r="CI56" i="15"/>
  <c r="CJ56" i="15"/>
  <c r="CK56" i="15"/>
  <c r="CL56" i="15"/>
  <c r="CM56" i="15"/>
  <c r="CN56" i="15"/>
  <c r="CO56" i="15"/>
  <c r="CP56" i="15"/>
  <c r="CQ56" i="15"/>
  <c r="CR56" i="15"/>
  <c r="CS56" i="15"/>
  <c r="CT56" i="15"/>
  <c r="CU56" i="15"/>
  <c r="CV56" i="15"/>
  <c r="CW56" i="15"/>
  <c r="CX56" i="15"/>
  <c r="CY56" i="15"/>
  <c r="CZ56" i="15"/>
  <c r="DA56" i="15"/>
  <c r="DB56" i="15"/>
  <c r="DC56" i="15"/>
  <c r="DD56" i="15"/>
  <c r="DE56" i="15"/>
  <c r="DF56" i="15"/>
  <c r="DG56" i="15"/>
  <c r="DH56" i="15"/>
  <c r="DI56" i="15"/>
  <c r="DJ56" i="15"/>
  <c r="DK56" i="15"/>
  <c r="DL56" i="15"/>
  <c r="DM56" i="15"/>
  <c r="DN56" i="15"/>
  <c r="DO56" i="15"/>
  <c r="DP56" i="15"/>
  <c r="DQ56" i="15"/>
  <c r="DR56" i="15"/>
  <c r="DS56" i="15"/>
  <c r="DT56" i="15"/>
  <c r="DU56" i="15"/>
  <c r="DV56" i="15"/>
  <c r="DW56" i="15"/>
  <c r="DX56" i="15"/>
  <c r="DY56" i="15"/>
  <c r="DZ56" i="15"/>
  <c r="EA56" i="15"/>
  <c r="EB56" i="15"/>
  <c r="EC56" i="15"/>
  <c r="ED56" i="15"/>
  <c r="EE56" i="15"/>
  <c r="EF56" i="15"/>
  <c r="EG56" i="15"/>
  <c r="EH56" i="15"/>
  <c r="EI56" i="15"/>
  <c r="EJ56" i="15"/>
  <c r="EK56" i="15"/>
  <c r="EL56" i="15"/>
  <c r="EM56" i="15"/>
  <c r="EN56" i="15"/>
  <c r="EO56" i="15"/>
  <c r="EP56" i="15"/>
  <c r="EQ56" i="15"/>
  <c r="ER56" i="15"/>
  <c r="ES56" i="15"/>
  <c r="ET56" i="15"/>
  <c r="EU56" i="15"/>
  <c r="EV56" i="15"/>
  <c r="EW56" i="15"/>
  <c r="EX56" i="15"/>
  <c r="EY56" i="15"/>
  <c r="EZ56" i="15"/>
  <c r="A2" i="15"/>
  <c r="A3" i="15"/>
  <c r="A4" i="15"/>
  <c r="A5" i="15"/>
  <c r="A6" i="15"/>
  <c r="A7" i="15"/>
  <c r="A8" i="15"/>
  <c r="A9" i="15"/>
  <c r="A10" i="15"/>
  <c r="A11" i="15"/>
  <c r="A12" i="15"/>
  <c r="A13" i="15"/>
  <c r="A14" i="15"/>
  <c r="A15" i="15"/>
  <c r="A16" i="15"/>
  <c r="A17" i="15"/>
  <c r="A18" i="15"/>
  <c r="A19" i="15"/>
  <c r="A20" i="15"/>
  <c r="A21" i="15"/>
  <c r="A22" i="15"/>
  <c r="A23" i="15"/>
  <c r="A24" i="15"/>
  <c r="A25" i="15"/>
  <c r="A26" i="15"/>
  <c r="A27" i="15"/>
  <c r="A28" i="15"/>
  <c r="A29" i="15"/>
  <c r="A30" i="15"/>
  <c r="A31" i="15"/>
  <c r="A32" i="15"/>
  <c r="A33" i="15"/>
  <c r="A34" i="15"/>
  <c r="A35" i="15"/>
  <c r="A36" i="15"/>
  <c r="A37" i="15"/>
  <c r="A38" i="15"/>
  <c r="A39" i="15"/>
  <c r="A40" i="15"/>
  <c r="A41" i="15"/>
  <c r="A42" i="15"/>
  <c r="A43" i="15"/>
  <c r="A44" i="15"/>
  <c r="A45" i="15"/>
  <c r="A46" i="15"/>
  <c r="A47" i="15"/>
  <c r="A48" i="15"/>
  <c r="A49" i="15"/>
  <c r="A50" i="15"/>
  <c r="A51" i="15"/>
  <c r="A52" i="15"/>
  <c r="A53" i="15"/>
  <c r="A54" i="15"/>
  <c r="A55" i="15"/>
  <c r="A56" i="15"/>
  <c r="A1" i="15"/>
  <c r="FU49" i="15" l="1"/>
  <c r="FD49" i="15"/>
  <c r="FW49" i="15" s="1"/>
  <c r="FT47" i="15"/>
  <c r="FB47" i="15"/>
  <c r="FU37" i="15"/>
  <c r="FD37" i="15"/>
  <c r="FW37" i="15" s="1"/>
  <c r="FT35" i="15"/>
  <c r="FB35" i="15"/>
  <c r="FU25" i="15"/>
  <c r="FD25" i="15"/>
  <c r="FW25" i="15" s="1"/>
  <c r="FT23" i="15"/>
  <c r="FB23" i="15"/>
  <c r="FU13" i="15"/>
  <c r="FD13" i="15"/>
  <c r="FW13" i="15" s="1"/>
  <c r="FT11" i="15"/>
  <c r="FB11" i="15"/>
  <c r="FU38" i="15"/>
  <c r="FD38" i="15"/>
  <c r="FW38" i="15" s="1"/>
  <c r="FT36" i="15"/>
  <c r="FB36" i="15"/>
  <c r="FU26" i="15"/>
  <c r="FD26" i="15"/>
  <c r="FW26" i="15" s="1"/>
  <c r="FT24" i="15"/>
  <c r="FB24" i="15"/>
  <c r="FU14" i="15"/>
  <c r="FD14" i="15"/>
  <c r="FW14" i="15" s="1"/>
  <c r="FT12" i="15"/>
  <c r="FB12" i="15"/>
  <c r="FU2" i="15"/>
  <c r="FD2" i="15"/>
  <c r="FW2" i="15" s="1"/>
  <c r="FU51" i="15"/>
  <c r="FD51" i="15"/>
  <c r="FW51" i="15" s="1"/>
  <c r="FT49" i="15"/>
  <c r="FB49" i="15"/>
  <c r="FU39" i="15"/>
  <c r="FD39" i="15"/>
  <c r="FW39" i="15" s="1"/>
  <c r="FT37" i="15"/>
  <c r="FB37" i="15"/>
  <c r="FU27" i="15"/>
  <c r="FD27" i="15"/>
  <c r="FW27" i="15" s="1"/>
  <c r="FT25" i="15"/>
  <c r="FB25" i="15"/>
  <c r="FU15" i="15"/>
  <c r="FD15" i="15"/>
  <c r="FW15" i="15" s="1"/>
  <c r="FT13" i="15"/>
  <c r="FB13" i="15"/>
  <c r="FU3" i="15"/>
  <c r="FD3" i="15"/>
  <c r="FW3" i="15" s="1"/>
  <c r="FU40" i="15"/>
  <c r="FD40" i="15"/>
  <c r="FW40" i="15" s="1"/>
  <c r="FT38" i="15"/>
  <c r="FB38" i="15"/>
  <c r="FU28" i="15"/>
  <c r="FD28" i="15"/>
  <c r="FW28" i="15" s="1"/>
  <c r="FT26" i="15"/>
  <c r="FB26" i="15"/>
  <c r="FU16" i="15"/>
  <c r="FD16" i="15"/>
  <c r="FW16" i="15" s="1"/>
  <c r="FT14" i="15"/>
  <c r="FB14" i="15"/>
  <c r="FU4" i="15"/>
  <c r="FD4" i="15"/>
  <c r="FW4" i="15" s="1"/>
  <c r="FT2" i="15"/>
  <c r="FB2" i="15"/>
  <c r="FU52" i="15"/>
  <c r="FD52" i="15"/>
  <c r="FW52" i="15" s="1"/>
  <c r="FT50" i="15"/>
  <c r="FB50" i="15"/>
  <c r="FU53" i="15"/>
  <c r="FD53" i="15"/>
  <c r="FW53" i="15" s="1"/>
  <c r="FT51" i="15"/>
  <c r="FB51" i="15"/>
  <c r="FU41" i="15"/>
  <c r="FD41" i="15"/>
  <c r="FW41" i="15" s="1"/>
  <c r="FT39" i="15"/>
  <c r="FB39" i="15"/>
  <c r="FU29" i="15"/>
  <c r="FD29" i="15"/>
  <c r="FW29" i="15" s="1"/>
  <c r="FT27" i="15"/>
  <c r="FB27" i="15"/>
  <c r="FU17" i="15"/>
  <c r="FD17" i="15"/>
  <c r="FW17" i="15" s="1"/>
  <c r="FT15" i="15"/>
  <c r="FB15" i="15"/>
  <c r="FU5" i="15"/>
  <c r="FD5" i="15"/>
  <c r="FW5" i="15" s="1"/>
  <c r="FT3" i="15"/>
  <c r="FB3" i="15"/>
  <c r="FU54" i="15"/>
  <c r="FD54" i="15"/>
  <c r="FW54" i="15" s="1"/>
  <c r="FT52" i="15"/>
  <c r="FB52" i="15"/>
  <c r="FU42" i="15"/>
  <c r="FD42" i="15"/>
  <c r="FW42" i="15" s="1"/>
  <c r="FT40" i="15"/>
  <c r="FB40" i="15"/>
  <c r="FU30" i="15"/>
  <c r="FD30" i="15"/>
  <c r="FW30" i="15" s="1"/>
  <c r="FT28" i="15"/>
  <c r="FB28" i="15"/>
  <c r="FU18" i="15"/>
  <c r="FD18" i="15"/>
  <c r="FW18" i="15" s="1"/>
  <c r="FT16" i="15"/>
  <c r="FB16" i="15"/>
  <c r="FU6" i="15"/>
  <c r="FD6" i="15"/>
  <c r="FW6" i="15" s="1"/>
  <c r="FT4" i="15"/>
  <c r="FB4" i="15"/>
  <c r="FU43" i="15"/>
  <c r="FD43" i="15"/>
  <c r="FW43" i="15" s="1"/>
  <c r="FT41" i="15"/>
  <c r="FB41" i="15"/>
  <c r="FU31" i="15"/>
  <c r="FD31" i="15"/>
  <c r="FW31" i="15" s="1"/>
  <c r="FT29" i="15"/>
  <c r="FB29" i="15"/>
  <c r="FU19" i="15"/>
  <c r="FD19" i="15"/>
  <c r="FW19" i="15" s="1"/>
  <c r="FT17" i="15"/>
  <c r="FB17" i="15"/>
  <c r="FU7" i="15"/>
  <c r="FD7" i="15"/>
  <c r="FW7" i="15" s="1"/>
  <c r="FT5" i="15"/>
  <c r="FB5" i="15"/>
  <c r="FU50" i="15"/>
  <c r="FD50" i="15"/>
  <c r="FW50" i="15" s="1"/>
  <c r="GA50" i="15" s="1"/>
  <c r="FT48" i="15"/>
  <c r="FB48" i="15"/>
  <c r="FU55" i="15"/>
  <c r="FD55" i="15"/>
  <c r="FW55" i="15" s="1"/>
  <c r="FT53" i="15"/>
  <c r="FB53" i="15"/>
  <c r="FT54" i="15"/>
  <c r="FB54" i="15"/>
  <c r="FU44" i="15"/>
  <c r="FD44" i="15"/>
  <c r="FW44" i="15" s="1"/>
  <c r="FT42" i="15"/>
  <c r="FB42" i="15"/>
  <c r="FU32" i="15"/>
  <c r="FD32" i="15"/>
  <c r="FW32" i="15" s="1"/>
  <c r="FT30" i="15"/>
  <c r="FB30" i="15"/>
  <c r="FU20" i="15"/>
  <c r="FD20" i="15"/>
  <c r="FW20" i="15" s="1"/>
  <c r="FT18" i="15"/>
  <c r="FB18" i="15"/>
  <c r="FU8" i="15"/>
  <c r="FD8" i="15"/>
  <c r="FW8" i="15" s="1"/>
  <c r="FT6" i="15"/>
  <c r="FB6" i="15"/>
  <c r="FT55" i="15"/>
  <c r="FB55" i="15"/>
  <c r="FU45" i="15"/>
  <c r="FD45" i="15"/>
  <c r="FW45" i="15" s="1"/>
  <c r="FT43" i="15"/>
  <c r="FB43" i="15"/>
  <c r="FU33" i="15"/>
  <c r="FD33" i="15"/>
  <c r="FW33" i="15" s="1"/>
  <c r="FT31" i="15"/>
  <c r="FB31" i="15"/>
  <c r="FU21" i="15"/>
  <c r="FD21" i="15"/>
  <c r="FW21" i="15" s="1"/>
  <c r="FT19" i="15"/>
  <c r="FB19" i="15"/>
  <c r="FU9" i="15"/>
  <c r="FD9" i="15"/>
  <c r="FW9" i="15" s="1"/>
  <c r="FT7" i="15"/>
  <c r="FB7" i="15"/>
  <c r="FU46" i="15"/>
  <c r="FD46" i="15"/>
  <c r="FW46" i="15" s="1"/>
  <c r="FT44" i="15"/>
  <c r="FB44" i="15"/>
  <c r="FU34" i="15"/>
  <c r="FD34" i="15"/>
  <c r="FW34" i="15" s="1"/>
  <c r="FT32" i="15"/>
  <c r="FB32" i="15"/>
  <c r="FU22" i="15"/>
  <c r="FD22" i="15"/>
  <c r="FW22" i="15" s="1"/>
  <c r="FT20" i="15"/>
  <c r="FB20" i="15"/>
  <c r="FU10" i="15"/>
  <c r="FD10" i="15"/>
  <c r="FW10" i="15" s="1"/>
  <c r="FT8" i="15"/>
  <c r="FB8" i="15"/>
  <c r="FU47" i="15"/>
  <c r="FD47" i="15"/>
  <c r="FW47" i="15" s="1"/>
  <c r="FT45" i="15"/>
  <c r="FB45" i="15"/>
  <c r="FU35" i="15"/>
  <c r="FD35" i="15"/>
  <c r="FW35" i="15" s="1"/>
  <c r="FT33" i="15"/>
  <c r="FB33" i="15"/>
  <c r="FU23" i="15"/>
  <c r="FD23" i="15"/>
  <c r="FW23" i="15" s="1"/>
  <c r="FT21" i="15"/>
  <c r="FB21" i="15"/>
  <c r="FU11" i="15"/>
  <c r="FD11" i="15"/>
  <c r="FW11" i="15" s="1"/>
  <c r="FT9" i="15"/>
  <c r="FB9" i="15"/>
  <c r="FU48" i="15"/>
  <c r="FD48" i="15"/>
  <c r="FW48" i="15" s="1"/>
  <c r="GA48" i="15" s="1"/>
  <c r="FT46" i="15"/>
  <c r="FB46" i="15"/>
  <c r="FU36" i="15"/>
  <c r="FD36" i="15"/>
  <c r="FW36" i="15" s="1"/>
  <c r="GA36" i="15" s="1"/>
  <c r="FT34" i="15"/>
  <c r="FB34" i="15"/>
  <c r="FU24" i="15"/>
  <c r="FD24" i="15"/>
  <c r="FW24" i="15" s="1"/>
  <c r="FT22" i="15"/>
  <c r="FB22" i="15"/>
  <c r="FU12" i="15"/>
  <c r="FD12" i="15"/>
  <c r="FW12" i="15" s="1"/>
  <c r="GA12" i="15" s="1"/>
  <c r="FT10" i="15"/>
  <c r="FB10" i="15"/>
  <c r="FL55" i="15"/>
  <c r="FJ53" i="15"/>
  <c r="FH51" i="15"/>
  <c r="FR49" i="15"/>
  <c r="GC49" i="15"/>
  <c r="GE49" i="15"/>
  <c r="GF49" i="15"/>
  <c r="GD49" i="15"/>
  <c r="FX48" i="15"/>
  <c r="FN45" i="15"/>
  <c r="FL43" i="15"/>
  <c r="FJ41" i="15"/>
  <c r="FH39" i="15"/>
  <c r="FR37" i="15"/>
  <c r="GC37" i="15"/>
  <c r="GE37" i="15"/>
  <c r="GF37" i="15"/>
  <c r="GD37" i="15"/>
  <c r="FX36" i="15"/>
  <c r="FN33" i="15"/>
  <c r="FR25" i="15"/>
  <c r="GC25" i="15"/>
  <c r="GE25" i="15"/>
  <c r="GF25" i="15"/>
  <c r="GD25" i="15"/>
  <c r="FX24" i="15"/>
  <c r="FN21" i="15"/>
  <c r="FL19" i="15"/>
  <c r="FH15" i="15"/>
  <c r="FR13" i="15"/>
  <c r="GC13" i="15"/>
  <c r="GE13" i="15"/>
  <c r="GF13" i="15"/>
  <c r="GD13" i="15"/>
  <c r="FX12" i="15"/>
  <c r="FN9" i="15"/>
  <c r="FJ54" i="15"/>
  <c r="FH52" i="15"/>
  <c r="FR50" i="15"/>
  <c r="GD50" i="15"/>
  <c r="GC50" i="15"/>
  <c r="GE50" i="15"/>
  <c r="GF50" i="15"/>
  <c r="FX49" i="15"/>
  <c r="FN46" i="15"/>
  <c r="FL44" i="15"/>
  <c r="FJ42" i="15"/>
  <c r="FH40" i="15"/>
  <c r="FR38" i="15"/>
  <c r="GD38" i="15"/>
  <c r="GC38" i="15"/>
  <c r="GE38" i="15"/>
  <c r="GF38" i="15"/>
  <c r="FX37" i="15"/>
  <c r="FN34" i="15"/>
  <c r="FJ30" i="15"/>
  <c r="FR26" i="15"/>
  <c r="GD26" i="15"/>
  <c r="GC26" i="15"/>
  <c r="GE26" i="15"/>
  <c r="GF26" i="15"/>
  <c r="FX25" i="15"/>
  <c r="FN22" i="15"/>
  <c r="FL20" i="15"/>
  <c r="FH16" i="15"/>
  <c r="FR14" i="15"/>
  <c r="GD14" i="15"/>
  <c r="GC14" i="15"/>
  <c r="GE14" i="15"/>
  <c r="GF14" i="15"/>
  <c r="FX13" i="15"/>
  <c r="FN10" i="15"/>
  <c r="FR2" i="15"/>
  <c r="GC2" i="15"/>
  <c r="GD2" i="15"/>
  <c r="GF2" i="15"/>
  <c r="GE2" i="15"/>
  <c r="FJ55" i="15"/>
  <c r="FH53" i="15"/>
  <c r="FR51" i="15"/>
  <c r="GE51" i="15"/>
  <c r="GF51" i="15"/>
  <c r="GD51" i="15"/>
  <c r="GC51" i="15"/>
  <c r="FX50" i="15"/>
  <c r="FN47" i="15"/>
  <c r="FL45" i="15"/>
  <c r="FJ43" i="15"/>
  <c r="FH41" i="15"/>
  <c r="FR39" i="15"/>
  <c r="GE39" i="15"/>
  <c r="GF39" i="15"/>
  <c r="GD39" i="15"/>
  <c r="GC39" i="15"/>
  <c r="FX38" i="15"/>
  <c r="FN35" i="15"/>
  <c r="FL33" i="15"/>
  <c r="FR27" i="15"/>
  <c r="GE27" i="15"/>
  <c r="GF27" i="15"/>
  <c r="GD27" i="15"/>
  <c r="GC27" i="15"/>
  <c r="FX26" i="15"/>
  <c r="FN23" i="15"/>
  <c r="FL21" i="15"/>
  <c r="FJ19" i="15"/>
  <c r="FR15" i="15"/>
  <c r="GE15" i="15"/>
  <c r="GF15" i="15"/>
  <c r="GD15" i="15"/>
  <c r="GC15" i="15"/>
  <c r="FX14" i="15"/>
  <c r="FL9" i="15"/>
  <c r="FR3" i="15"/>
  <c r="GE3" i="15"/>
  <c r="GF3" i="15"/>
  <c r="GD3" i="15"/>
  <c r="GC3" i="15"/>
  <c r="FX2" i="15"/>
  <c r="FH54" i="15"/>
  <c r="FR52" i="15"/>
  <c r="GE52" i="15"/>
  <c r="GD52" i="15"/>
  <c r="GF52" i="15"/>
  <c r="GC52" i="15"/>
  <c r="FX51" i="15"/>
  <c r="FN48" i="15"/>
  <c r="FL46" i="15"/>
  <c r="FJ44" i="15"/>
  <c r="FH42" i="15"/>
  <c r="FR40" i="15"/>
  <c r="GE40" i="15"/>
  <c r="GD40" i="15"/>
  <c r="GF40" i="15"/>
  <c r="GC40" i="15"/>
  <c r="FX39" i="15"/>
  <c r="FN36" i="15"/>
  <c r="FL34" i="15"/>
  <c r="FR28" i="15"/>
  <c r="GE28" i="15"/>
  <c r="GD28" i="15"/>
  <c r="GF28" i="15"/>
  <c r="GC28" i="15"/>
  <c r="FX27" i="15"/>
  <c r="FL22" i="15"/>
  <c r="FJ20" i="15"/>
  <c r="FR16" i="15"/>
  <c r="GE16" i="15"/>
  <c r="GD16" i="15"/>
  <c r="GF16" i="15"/>
  <c r="GC16" i="15"/>
  <c r="FX15" i="15"/>
  <c r="FR4" i="15"/>
  <c r="GE4" i="15"/>
  <c r="GD4" i="15"/>
  <c r="GF4" i="15"/>
  <c r="GC4" i="15"/>
  <c r="FX3" i="15"/>
  <c r="FH55" i="15"/>
  <c r="FR53" i="15"/>
  <c r="GD53" i="15"/>
  <c r="GE53" i="15"/>
  <c r="GF53" i="15"/>
  <c r="GC53" i="15"/>
  <c r="FX52" i="15"/>
  <c r="FN49" i="15"/>
  <c r="FL47" i="15"/>
  <c r="FJ45" i="15"/>
  <c r="FH43" i="15"/>
  <c r="FR41" i="15"/>
  <c r="GD41" i="15"/>
  <c r="GE41" i="15"/>
  <c r="GF41" i="15"/>
  <c r="GC41" i="15"/>
  <c r="FX40" i="15"/>
  <c r="FN37" i="15"/>
  <c r="FL35" i="15"/>
  <c r="FJ33" i="15"/>
  <c r="FR29" i="15"/>
  <c r="GD29" i="15"/>
  <c r="GE29" i="15"/>
  <c r="GF29" i="15"/>
  <c r="GC29" i="15"/>
  <c r="FX28" i="15"/>
  <c r="FL23" i="15"/>
  <c r="FJ21" i="15"/>
  <c r="FH19" i="15"/>
  <c r="FR17" i="15"/>
  <c r="GD17" i="15"/>
  <c r="GE17" i="15"/>
  <c r="GF17" i="15"/>
  <c r="GC17" i="15"/>
  <c r="FX16" i="15"/>
  <c r="FJ9" i="15"/>
  <c r="FR5" i="15"/>
  <c r="GD5" i="15"/>
  <c r="GE5" i="15"/>
  <c r="GF5" i="15"/>
  <c r="GC5" i="15"/>
  <c r="FX4" i="15"/>
  <c r="FR54" i="15"/>
  <c r="GD54" i="15"/>
  <c r="GE54" i="15"/>
  <c r="GF54" i="15"/>
  <c r="GC54" i="15"/>
  <c r="FX53" i="15"/>
  <c r="FN50" i="15"/>
  <c r="FL48" i="15"/>
  <c r="FJ46" i="15"/>
  <c r="FH44" i="15"/>
  <c r="FR42" i="15"/>
  <c r="GD42" i="15"/>
  <c r="GE42" i="15"/>
  <c r="GF42" i="15"/>
  <c r="GC42" i="15"/>
  <c r="FX41" i="15"/>
  <c r="FN38" i="15"/>
  <c r="FL36" i="15"/>
  <c r="FJ34" i="15"/>
  <c r="FR30" i="15"/>
  <c r="GD30" i="15"/>
  <c r="GE30" i="15"/>
  <c r="GF30" i="15"/>
  <c r="GC30" i="15"/>
  <c r="FX29" i="15"/>
  <c r="FN26" i="15"/>
  <c r="FH20" i="15"/>
  <c r="FR18" i="15"/>
  <c r="GD18" i="15"/>
  <c r="GE18" i="15"/>
  <c r="GF18" i="15"/>
  <c r="GC18" i="15"/>
  <c r="FX17" i="15"/>
  <c r="FN14" i="15"/>
  <c r="FH8" i="15"/>
  <c r="FR6" i="15"/>
  <c r="GD6" i="15"/>
  <c r="GE6" i="15"/>
  <c r="GF6" i="15"/>
  <c r="GC6" i="15"/>
  <c r="FX5" i="15"/>
  <c r="FN2" i="15"/>
  <c r="FR55" i="15"/>
  <c r="GD55" i="15"/>
  <c r="GE55" i="15"/>
  <c r="GF55" i="15"/>
  <c r="GC55" i="15"/>
  <c r="FX54" i="15"/>
  <c r="FN51" i="15"/>
  <c r="FL49" i="15"/>
  <c r="FJ47" i="15"/>
  <c r="FH45" i="15"/>
  <c r="FR43" i="15"/>
  <c r="GD43" i="15"/>
  <c r="GE43" i="15"/>
  <c r="GF43" i="15"/>
  <c r="GC43" i="15"/>
  <c r="FX42" i="15"/>
  <c r="FN39" i="15"/>
  <c r="FL37" i="15"/>
  <c r="FJ35" i="15"/>
  <c r="FH33" i="15"/>
  <c r="FR31" i="15"/>
  <c r="GD31" i="15"/>
  <c r="GE31" i="15"/>
  <c r="GF31" i="15"/>
  <c r="GC31" i="15"/>
  <c r="FX30" i="15"/>
  <c r="FL25" i="15"/>
  <c r="FJ23" i="15"/>
  <c r="FH21" i="15"/>
  <c r="FR19" i="15"/>
  <c r="GD19" i="15"/>
  <c r="GE19" i="15"/>
  <c r="GF19" i="15"/>
  <c r="GC19" i="15"/>
  <c r="FX18" i="15"/>
  <c r="FN15" i="15"/>
  <c r="FH9" i="15"/>
  <c r="FR7" i="15"/>
  <c r="GC7" i="15"/>
  <c r="GD7" i="15"/>
  <c r="GE7" i="15"/>
  <c r="GF7" i="15"/>
  <c r="FX6" i="15"/>
  <c r="FN3" i="15"/>
  <c r="FX55" i="15"/>
  <c r="FN52" i="15"/>
  <c r="FL50" i="15"/>
  <c r="FJ48" i="15"/>
  <c r="FH46" i="15"/>
  <c r="FR44" i="15"/>
  <c r="GC44" i="15"/>
  <c r="GD44" i="15"/>
  <c r="GE44" i="15"/>
  <c r="GF44" i="15"/>
  <c r="FX43" i="15"/>
  <c r="FN40" i="15"/>
  <c r="FL38" i="15"/>
  <c r="FJ36" i="15"/>
  <c r="FH34" i="15"/>
  <c r="FR32" i="15"/>
  <c r="GC32" i="15"/>
  <c r="GD32" i="15"/>
  <c r="GE32" i="15"/>
  <c r="GF32" i="15"/>
  <c r="FX31" i="15"/>
  <c r="FL26" i="15"/>
  <c r="FH22" i="15"/>
  <c r="FR20" i="15"/>
  <c r="GC20" i="15"/>
  <c r="GD20" i="15"/>
  <c r="GE20" i="15"/>
  <c r="GF20" i="15"/>
  <c r="FX19" i="15"/>
  <c r="FN16" i="15"/>
  <c r="FL14" i="15"/>
  <c r="FH10" i="15"/>
  <c r="FR8" i="15"/>
  <c r="GC8" i="15"/>
  <c r="GD8" i="15"/>
  <c r="GE8" i="15"/>
  <c r="GF8" i="15"/>
  <c r="FX7" i="15"/>
  <c r="FN53" i="15"/>
  <c r="FL51" i="15"/>
  <c r="FJ49" i="15"/>
  <c r="FH47" i="15"/>
  <c r="FR45" i="15"/>
  <c r="GE45" i="15"/>
  <c r="GF45" i="15"/>
  <c r="GC45" i="15"/>
  <c r="GD45" i="15"/>
  <c r="FX44" i="15"/>
  <c r="FN41" i="15"/>
  <c r="FL39" i="15"/>
  <c r="FJ37" i="15"/>
  <c r="FH35" i="15"/>
  <c r="FR33" i="15"/>
  <c r="GE33" i="15"/>
  <c r="GF33" i="15"/>
  <c r="GC33" i="15"/>
  <c r="GD33" i="15"/>
  <c r="FX32" i="15"/>
  <c r="FJ25" i="15"/>
  <c r="FH23" i="15"/>
  <c r="FR21" i="15"/>
  <c r="GE21" i="15"/>
  <c r="GF21" i="15"/>
  <c r="GC21" i="15"/>
  <c r="GD21" i="15"/>
  <c r="FX20" i="15"/>
  <c r="FL15" i="15"/>
  <c r="FR9" i="15"/>
  <c r="GE9" i="15"/>
  <c r="GF9" i="15"/>
  <c r="GC9" i="15"/>
  <c r="GD9" i="15"/>
  <c r="FX8" i="15"/>
  <c r="FL3" i="15"/>
  <c r="FN54" i="15"/>
  <c r="FL52" i="15"/>
  <c r="FJ50" i="15"/>
  <c r="FH48" i="15"/>
  <c r="FR46" i="15"/>
  <c r="GE46" i="15"/>
  <c r="GC46" i="15"/>
  <c r="GF46" i="15"/>
  <c r="GD46" i="15"/>
  <c r="FX45" i="15"/>
  <c r="FN42" i="15"/>
  <c r="FL40" i="15"/>
  <c r="FJ38" i="15"/>
  <c r="FH36" i="15"/>
  <c r="FR34" i="15"/>
  <c r="GE34" i="15"/>
  <c r="GC34" i="15"/>
  <c r="GF34" i="15"/>
  <c r="GD34" i="15"/>
  <c r="FX33" i="15"/>
  <c r="FN30" i="15"/>
  <c r="FJ26" i="15"/>
  <c r="FR22" i="15"/>
  <c r="GE22" i="15"/>
  <c r="GC22" i="15"/>
  <c r="GF22" i="15"/>
  <c r="GD22" i="15"/>
  <c r="FX21" i="15"/>
  <c r="FL16" i="15"/>
  <c r="FJ14" i="15"/>
  <c r="FR10" i="15"/>
  <c r="GE10" i="15"/>
  <c r="GF10" i="15"/>
  <c r="GC10" i="15"/>
  <c r="GD10" i="15"/>
  <c r="FX9" i="15"/>
  <c r="FL4" i="15"/>
  <c r="FJ2" i="15"/>
  <c r="FN55" i="15"/>
  <c r="FL53" i="15"/>
  <c r="FJ51" i="15"/>
  <c r="FH49" i="15"/>
  <c r="FR47" i="15"/>
  <c r="GC47" i="15"/>
  <c r="GE47" i="15"/>
  <c r="GF47" i="15"/>
  <c r="GD47" i="15"/>
  <c r="FX46" i="15"/>
  <c r="FN43" i="15"/>
  <c r="FL41" i="15"/>
  <c r="FJ39" i="15"/>
  <c r="FH37" i="15"/>
  <c r="FR35" i="15"/>
  <c r="GC35" i="15"/>
  <c r="GE35" i="15"/>
  <c r="GF35" i="15"/>
  <c r="GD35" i="15"/>
  <c r="FX34" i="15"/>
  <c r="FH25" i="15"/>
  <c r="FR23" i="15"/>
  <c r="GC23" i="15"/>
  <c r="GE23" i="15"/>
  <c r="GF23" i="15"/>
  <c r="GD23" i="15"/>
  <c r="FX22" i="15"/>
  <c r="FN19" i="15"/>
  <c r="FJ15" i="15"/>
  <c r="FR11" i="15"/>
  <c r="GC11" i="15"/>
  <c r="GE11" i="15"/>
  <c r="GF11" i="15"/>
  <c r="GD11" i="15"/>
  <c r="FX10" i="15"/>
  <c r="FJ3" i="15"/>
  <c r="FL54" i="15"/>
  <c r="FJ52" i="15"/>
  <c r="FH50" i="15"/>
  <c r="GC48" i="15"/>
  <c r="GE48" i="15"/>
  <c r="GF48" i="15"/>
  <c r="GD48" i="15"/>
  <c r="FX47" i="15"/>
  <c r="FN44" i="15"/>
  <c r="FL42" i="15"/>
  <c r="FJ40" i="15"/>
  <c r="FH38" i="15"/>
  <c r="FR36" i="15"/>
  <c r="GC36" i="15"/>
  <c r="GE36" i="15"/>
  <c r="GF36" i="15"/>
  <c r="GD36" i="15"/>
  <c r="FX35" i="15"/>
  <c r="FL30" i="15"/>
  <c r="FH26" i="15"/>
  <c r="FR24" i="15"/>
  <c r="GC24" i="15"/>
  <c r="GE24" i="15"/>
  <c r="GF24" i="15"/>
  <c r="GD24" i="15"/>
  <c r="FX23" i="15"/>
  <c r="FN20" i="15"/>
  <c r="FJ16" i="15"/>
  <c r="FH14" i="15"/>
  <c r="FR12" i="15"/>
  <c r="GC12" i="15"/>
  <c r="GE12" i="15"/>
  <c r="GF12" i="15"/>
  <c r="GD12" i="15"/>
  <c r="FX11" i="15"/>
  <c r="FJ4" i="15"/>
  <c r="FH2" i="15"/>
  <c r="GH50" i="15" l="1"/>
  <c r="FV10" i="15"/>
  <c r="FZ10" i="15" s="1"/>
  <c r="GG10" i="15" s="1"/>
  <c r="FS10" i="15"/>
  <c r="FV46" i="15"/>
  <c r="FZ46" i="15" s="1"/>
  <c r="GG46" i="15" s="1"/>
  <c r="FS46" i="15"/>
  <c r="FV33" i="15"/>
  <c r="FZ33" i="15" s="1"/>
  <c r="GG33" i="15" s="1"/>
  <c r="FS33" i="15"/>
  <c r="FV20" i="15"/>
  <c r="FZ20" i="15" s="1"/>
  <c r="GG20" i="15" s="1"/>
  <c r="FS20" i="15"/>
  <c r="FV7" i="15"/>
  <c r="FZ7" i="15" s="1"/>
  <c r="GG7" i="15" s="1"/>
  <c r="FS7" i="15"/>
  <c r="FV43" i="15"/>
  <c r="FZ43" i="15" s="1"/>
  <c r="GG43" i="15" s="1"/>
  <c r="FS43" i="15"/>
  <c r="GA20" i="15"/>
  <c r="GH20" i="15" s="1"/>
  <c r="FV53" i="15"/>
  <c r="FZ53" i="15" s="1"/>
  <c r="GG53" i="15" s="1"/>
  <c r="FS53" i="15"/>
  <c r="FV17" i="15"/>
  <c r="FZ17" i="15" s="1"/>
  <c r="GG17" i="15" s="1"/>
  <c r="FS17" i="15"/>
  <c r="FV4" i="15"/>
  <c r="FZ4" i="15" s="1"/>
  <c r="GG4" i="15" s="1"/>
  <c r="FS4" i="15"/>
  <c r="FV40" i="15"/>
  <c r="FZ40" i="15" s="1"/>
  <c r="GG40" i="15" s="1"/>
  <c r="FS40" i="15"/>
  <c r="FV15" i="15"/>
  <c r="FZ15" i="15" s="1"/>
  <c r="GG15" i="15" s="1"/>
  <c r="FS15" i="15"/>
  <c r="FV51" i="15"/>
  <c r="FZ51" i="15" s="1"/>
  <c r="GG51" i="15" s="1"/>
  <c r="FS51" i="15"/>
  <c r="FV14" i="15"/>
  <c r="FZ14" i="15" s="1"/>
  <c r="GG14" i="15" s="1"/>
  <c r="FS14" i="15"/>
  <c r="GA3" i="15"/>
  <c r="GH3" i="15" s="1"/>
  <c r="GA39" i="15"/>
  <c r="GH39" i="15" s="1"/>
  <c r="FV24" i="15"/>
  <c r="FZ24" i="15" s="1"/>
  <c r="GG24" i="15" s="1"/>
  <c r="FS24" i="15"/>
  <c r="FV23" i="15"/>
  <c r="FZ23" i="15" s="1"/>
  <c r="GG23" i="15" s="1"/>
  <c r="FS23" i="15"/>
  <c r="GH12" i="15"/>
  <c r="GH48" i="15"/>
  <c r="GA35" i="15"/>
  <c r="GH35" i="15" s="1"/>
  <c r="GA22" i="15"/>
  <c r="GH22" i="15" s="1"/>
  <c r="GA9" i="15"/>
  <c r="GH9" i="15" s="1"/>
  <c r="GA45" i="15"/>
  <c r="GH45" i="15" s="1"/>
  <c r="FV30" i="15"/>
  <c r="FZ30" i="15" s="1"/>
  <c r="GG30" i="15" s="1"/>
  <c r="FS30" i="15"/>
  <c r="GA55" i="15"/>
  <c r="GH55" i="15" s="1"/>
  <c r="GA19" i="15"/>
  <c r="GH19" i="15" s="1"/>
  <c r="GA6" i="15"/>
  <c r="GH6" i="15" s="1"/>
  <c r="GA42" i="15"/>
  <c r="GH42" i="15" s="1"/>
  <c r="GA17" i="15"/>
  <c r="GH17" i="15" s="1"/>
  <c r="GA53" i="15"/>
  <c r="GH53" i="15" s="1"/>
  <c r="GA16" i="15"/>
  <c r="GH16" i="15" s="1"/>
  <c r="FV13" i="15"/>
  <c r="FZ13" i="15" s="1"/>
  <c r="GG13" i="15" s="1"/>
  <c r="FS13" i="15"/>
  <c r="FV49" i="15"/>
  <c r="FZ49" i="15" s="1"/>
  <c r="GG49" i="15" s="1"/>
  <c r="FS49" i="15"/>
  <c r="GA26" i="15"/>
  <c r="GH26" i="15" s="1"/>
  <c r="GA25" i="15"/>
  <c r="GH25" i="15" s="1"/>
  <c r="FV22" i="15"/>
  <c r="FZ22" i="15" s="1"/>
  <c r="GG22" i="15" s="1"/>
  <c r="FS22" i="15"/>
  <c r="FV9" i="15"/>
  <c r="FZ9" i="15" s="1"/>
  <c r="GG9" i="15" s="1"/>
  <c r="FS9" i="15"/>
  <c r="FV45" i="15"/>
  <c r="FZ45" i="15" s="1"/>
  <c r="GG45" i="15" s="1"/>
  <c r="FS45" i="15"/>
  <c r="FV32" i="15"/>
  <c r="FZ32" i="15" s="1"/>
  <c r="GG32" i="15" s="1"/>
  <c r="FS32" i="15"/>
  <c r="FV19" i="15"/>
  <c r="FZ19" i="15" s="1"/>
  <c r="GG19" i="15" s="1"/>
  <c r="FS19" i="15"/>
  <c r="FV55" i="15"/>
  <c r="FZ55" i="15" s="1"/>
  <c r="GG55" i="15" s="1"/>
  <c r="FS55" i="15"/>
  <c r="GA32" i="15"/>
  <c r="GH32" i="15" s="1"/>
  <c r="FV48" i="15"/>
  <c r="FZ48" i="15" s="1"/>
  <c r="GG48" i="15" s="1"/>
  <c r="FS48" i="15"/>
  <c r="FV29" i="15"/>
  <c r="FZ29" i="15" s="1"/>
  <c r="GG29" i="15" s="1"/>
  <c r="FS29" i="15"/>
  <c r="FV16" i="15"/>
  <c r="FZ16" i="15" s="1"/>
  <c r="GG16" i="15" s="1"/>
  <c r="FS16" i="15"/>
  <c r="FV52" i="15"/>
  <c r="FZ52" i="15" s="1"/>
  <c r="GG52" i="15" s="1"/>
  <c r="FS52" i="15"/>
  <c r="FV27" i="15"/>
  <c r="FZ27" i="15" s="1"/>
  <c r="GG27" i="15" s="1"/>
  <c r="FS27" i="15"/>
  <c r="FV50" i="15"/>
  <c r="FZ50" i="15" s="1"/>
  <c r="GG50" i="15" s="1"/>
  <c r="FS50" i="15"/>
  <c r="FV26" i="15"/>
  <c r="FZ26" i="15" s="1"/>
  <c r="GG26" i="15" s="1"/>
  <c r="FS26" i="15"/>
  <c r="GA15" i="15"/>
  <c r="GH15" i="15" s="1"/>
  <c r="GA51" i="15"/>
  <c r="GH51" i="15" s="1"/>
  <c r="FV36" i="15"/>
  <c r="FZ36" i="15" s="1"/>
  <c r="GG36" i="15" s="1"/>
  <c r="FS36" i="15"/>
  <c r="FV35" i="15"/>
  <c r="FZ35" i="15" s="1"/>
  <c r="GG35" i="15" s="1"/>
  <c r="FS35" i="15"/>
  <c r="GA24" i="15"/>
  <c r="GH24" i="15" s="1"/>
  <c r="GA11" i="15"/>
  <c r="GH11" i="15" s="1"/>
  <c r="GA47" i="15"/>
  <c r="GH47" i="15" s="1"/>
  <c r="GA34" i="15"/>
  <c r="GH34" i="15" s="1"/>
  <c r="GA21" i="15"/>
  <c r="GH21" i="15" s="1"/>
  <c r="FV6" i="15"/>
  <c r="FZ6" i="15" s="1"/>
  <c r="GG6" i="15" s="1"/>
  <c r="FS6" i="15"/>
  <c r="FV42" i="15"/>
  <c r="FZ42" i="15" s="1"/>
  <c r="GG42" i="15" s="1"/>
  <c r="FS42" i="15"/>
  <c r="GA31" i="15"/>
  <c r="GH31" i="15" s="1"/>
  <c r="GA18" i="15"/>
  <c r="GH18" i="15" s="1"/>
  <c r="GA54" i="15"/>
  <c r="GH54" i="15" s="1"/>
  <c r="GA29" i="15"/>
  <c r="GH29" i="15" s="1"/>
  <c r="GA52" i="15"/>
  <c r="GH52" i="15" s="1"/>
  <c r="GA28" i="15"/>
  <c r="GH28" i="15" s="1"/>
  <c r="FV25" i="15"/>
  <c r="FZ25" i="15" s="1"/>
  <c r="GG25" i="15" s="1"/>
  <c r="FS25" i="15"/>
  <c r="GA2" i="15"/>
  <c r="GH2" i="15" s="1"/>
  <c r="GA38" i="15"/>
  <c r="GH38" i="15" s="1"/>
  <c r="GA37" i="15"/>
  <c r="GH37" i="15" s="1"/>
  <c r="FV34" i="15"/>
  <c r="FZ34" i="15" s="1"/>
  <c r="GG34" i="15" s="1"/>
  <c r="FS34" i="15"/>
  <c r="FV21" i="15"/>
  <c r="FZ21" i="15" s="1"/>
  <c r="GG21" i="15" s="1"/>
  <c r="FS21" i="15"/>
  <c r="FV8" i="15"/>
  <c r="FZ8" i="15" s="1"/>
  <c r="GG8" i="15" s="1"/>
  <c r="FS8" i="15"/>
  <c r="FV44" i="15"/>
  <c r="FZ44" i="15" s="1"/>
  <c r="GG44" i="15" s="1"/>
  <c r="FS44" i="15"/>
  <c r="FV31" i="15"/>
  <c r="FZ31" i="15" s="1"/>
  <c r="GG31" i="15" s="1"/>
  <c r="FS31" i="15"/>
  <c r="GA8" i="15"/>
  <c r="GH8" i="15" s="1"/>
  <c r="GA44" i="15"/>
  <c r="GH44" i="15" s="1"/>
  <c r="FV5" i="15"/>
  <c r="FZ5" i="15" s="1"/>
  <c r="GG5" i="15" s="1"/>
  <c r="FS5" i="15"/>
  <c r="FV41" i="15"/>
  <c r="FZ41" i="15" s="1"/>
  <c r="GG41" i="15" s="1"/>
  <c r="FS41" i="15"/>
  <c r="FV28" i="15"/>
  <c r="FZ28" i="15" s="1"/>
  <c r="GG28" i="15" s="1"/>
  <c r="FS28" i="15"/>
  <c r="FV3" i="15"/>
  <c r="FZ3" i="15" s="1"/>
  <c r="GG3" i="15" s="1"/>
  <c r="FS3" i="15"/>
  <c r="FV39" i="15"/>
  <c r="FZ39" i="15" s="1"/>
  <c r="GG39" i="15" s="1"/>
  <c r="FS39" i="15"/>
  <c r="FV2" i="15"/>
  <c r="FZ2" i="15" s="1"/>
  <c r="GG2" i="15" s="1"/>
  <c r="FS2" i="15"/>
  <c r="FV38" i="15"/>
  <c r="FZ38" i="15" s="1"/>
  <c r="GG38" i="15" s="1"/>
  <c r="FS38" i="15"/>
  <c r="GA27" i="15"/>
  <c r="GH27" i="15" s="1"/>
  <c r="FV12" i="15"/>
  <c r="FZ12" i="15" s="1"/>
  <c r="GG12" i="15" s="1"/>
  <c r="FS12" i="15"/>
  <c r="FV11" i="15"/>
  <c r="FZ11" i="15" s="1"/>
  <c r="GG11" i="15" s="1"/>
  <c r="FS11" i="15"/>
  <c r="FV47" i="15"/>
  <c r="FZ47" i="15" s="1"/>
  <c r="GG47" i="15" s="1"/>
  <c r="FS47" i="15"/>
  <c r="GH36" i="15"/>
  <c r="GA23" i="15"/>
  <c r="GH23" i="15" s="1"/>
  <c r="GA10" i="15"/>
  <c r="GH10" i="15" s="1"/>
  <c r="GA46" i="15"/>
  <c r="GH46" i="15" s="1"/>
  <c r="GA33" i="15"/>
  <c r="GH33" i="15" s="1"/>
  <c r="FV18" i="15"/>
  <c r="FZ18" i="15" s="1"/>
  <c r="GG18" i="15" s="1"/>
  <c r="FS18" i="15"/>
  <c r="FV54" i="15"/>
  <c r="FZ54" i="15" s="1"/>
  <c r="GG54" i="15" s="1"/>
  <c r="FS54" i="15"/>
  <c r="GA7" i="15"/>
  <c r="GH7" i="15" s="1"/>
  <c r="GA43" i="15"/>
  <c r="GH43" i="15" s="1"/>
  <c r="GA30" i="15"/>
  <c r="GH30" i="15" s="1"/>
  <c r="GA5" i="15"/>
  <c r="GH5" i="15" s="1"/>
  <c r="GA41" i="15"/>
  <c r="GH41" i="15" s="1"/>
  <c r="GA4" i="15"/>
  <c r="GH4" i="15" s="1"/>
  <c r="GA40" i="15"/>
  <c r="GH40" i="15" s="1"/>
  <c r="FV37" i="15"/>
  <c r="FZ37" i="15" s="1"/>
  <c r="GG37" i="15" s="1"/>
  <c r="FS37" i="15"/>
  <c r="GA14" i="15"/>
  <c r="GH14" i="15" s="1"/>
  <c r="GA13" i="15"/>
  <c r="GH13" i="15" s="1"/>
  <c r="GA49" i="15"/>
  <c r="GH49" i="15" s="1"/>
  <c r="B1" i="11"/>
  <c r="C1" i="11"/>
  <c r="D1" i="11"/>
  <c r="E1" i="11"/>
  <c r="F1" i="11"/>
  <c r="G1" i="11"/>
  <c r="H1" i="11"/>
  <c r="I1" i="11"/>
  <c r="J1" i="11"/>
  <c r="K1" i="11"/>
  <c r="L1" i="11"/>
  <c r="M1" i="11"/>
  <c r="N1" i="11"/>
  <c r="O1" i="11"/>
  <c r="P1" i="11"/>
  <c r="Q1" i="11"/>
  <c r="R1" i="11"/>
  <c r="S1" i="11"/>
  <c r="T1" i="11"/>
  <c r="U1" i="11"/>
  <c r="V1" i="11"/>
  <c r="W1" i="11"/>
  <c r="X1" i="11"/>
  <c r="Y1" i="11"/>
  <c r="Z1" i="11"/>
  <c r="AA1" i="11"/>
  <c r="AB1" i="11"/>
  <c r="AC1" i="11"/>
  <c r="AD1" i="11"/>
  <c r="AE1" i="11"/>
  <c r="AF1" i="11"/>
  <c r="AG1" i="11"/>
  <c r="AH1" i="11"/>
  <c r="AI1" i="11"/>
  <c r="AJ1" i="11"/>
  <c r="B2" i="11"/>
  <c r="C2" i="11"/>
  <c r="D2" i="11"/>
  <c r="E2" i="11"/>
  <c r="F2" i="11"/>
  <c r="G2" i="11"/>
  <c r="H2" i="11"/>
  <c r="I2" i="11"/>
  <c r="J2" i="11"/>
  <c r="K2" i="11"/>
  <c r="L2" i="11"/>
  <c r="M2" i="11"/>
  <c r="N2" i="11"/>
  <c r="O2" i="11"/>
  <c r="P2" i="11"/>
  <c r="Q2" i="11"/>
  <c r="R2" i="11"/>
  <c r="S2" i="11"/>
  <c r="T2" i="11"/>
  <c r="U2" i="11"/>
  <c r="V2" i="11"/>
  <c r="W2" i="11"/>
  <c r="X2" i="11"/>
  <c r="Y2" i="11"/>
  <c r="Z2" i="11"/>
  <c r="AA2" i="11"/>
  <c r="AB2" i="11"/>
  <c r="AC2" i="11"/>
  <c r="AD2" i="11"/>
  <c r="AE2" i="11"/>
  <c r="AF2" i="11"/>
  <c r="AG2" i="11"/>
  <c r="AH2" i="11"/>
  <c r="AI2" i="11"/>
  <c r="AJ2" i="11"/>
  <c r="B3" i="11"/>
  <c r="C3" i="11"/>
  <c r="D3" i="11"/>
  <c r="E3" i="11"/>
  <c r="F3" i="11"/>
  <c r="G3" i="11"/>
  <c r="H3" i="11"/>
  <c r="I3" i="11"/>
  <c r="J3" i="11"/>
  <c r="K3" i="11"/>
  <c r="L3" i="11"/>
  <c r="M3" i="11"/>
  <c r="N3" i="11"/>
  <c r="O3" i="11"/>
  <c r="P3" i="11"/>
  <c r="Q3" i="11"/>
  <c r="R3" i="11"/>
  <c r="S3" i="11"/>
  <c r="T3" i="11"/>
  <c r="U3" i="11"/>
  <c r="V3" i="11"/>
  <c r="W3" i="11"/>
  <c r="X3" i="11"/>
  <c r="Y3" i="11"/>
  <c r="Z3" i="11"/>
  <c r="AA3" i="11"/>
  <c r="AB3" i="11"/>
  <c r="AC3" i="11"/>
  <c r="AD3" i="11"/>
  <c r="AE3" i="11"/>
  <c r="AF3" i="11"/>
  <c r="AG3" i="11"/>
  <c r="AH3" i="11"/>
  <c r="AI3" i="11"/>
  <c r="AJ3" i="11"/>
  <c r="B4" i="11"/>
  <c r="C4" i="11"/>
  <c r="D4" i="11"/>
  <c r="E4" i="11"/>
  <c r="F4" i="11"/>
  <c r="G4" i="11"/>
  <c r="H4" i="11"/>
  <c r="I4" i="11"/>
  <c r="J4" i="11"/>
  <c r="K4" i="11"/>
  <c r="L4" i="11"/>
  <c r="M4" i="11"/>
  <c r="N4" i="11"/>
  <c r="O4" i="11"/>
  <c r="P4" i="11"/>
  <c r="Q4" i="11"/>
  <c r="R4" i="11"/>
  <c r="S4" i="11"/>
  <c r="T4" i="11"/>
  <c r="U4" i="11"/>
  <c r="V4" i="11"/>
  <c r="W4" i="11"/>
  <c r="X4" i="11"/>
  <c r="Y4" i="11"/>
  <c r="Z4" i="11"/>
  <c r="AA4" i="11"/>
  <c r="AB4" i="11"/>
  <c r="AC4" i="11"/>
  <c r="AD4" i="11"/>
  <c r="AE4" i="11"/>
  <c r="AF4" i="11"/>
  <c r="AG4" i="11"/>
  <c r="AH4" i="11"/>
  <c r="AI4" i="11"/>
  <c r="AJ4" i="11"/>
  <c r="B5" i="11"/>
  <c r="C5" i="11"/>
  <c r="D5" i="11"/>
  <c r="E5" i="11"/>
  <c r="F5" i="11"/>
  <c r="G5" i="11"/>
  <c r="H5" i="11"/>
  <c r="I5" i="11"/>
  <c r="J5" i="11"/>
  <c r="K5" i="11"/>
  <c r="L5" i="11"/>
  <c r="M5" i="11"/>
  <c r="N5" i="11"/>
  <c r="O5" i="11"/>
  <c r="P5" i="11"/>
  <c r="Q5" i="11"/>
  <c r="R5" i="11"/>
  <c r="S5" i="11"/>
  <c r="T5" i="11"/>
  <c r="U5" i="11"/>
  <c r="V5" i="11"/>
  <c r="W5" i="11"/>
  <c r="X5" i="11"/>
  <c r="Y5" i="11"/>
  <c r="Z5" i="11"/>
  <c r="AA5" i="11"/>
  <c r="AB5" i="11"/>
  <c r="AC5" i="11"/>
  <c r="AD5" i="11"/>
  <c r="AE5" i="11"/>
  <c r="AF5" i="11"/>
  <c r="AG5" i="11"/>
  <c r="AH5" i="11"/>
  <c r="AI5" i="11"/>
  <c r="AJ5" i="11"/>
  <c r="B6" i="11"/>
  <c r="C6" i="11"/>
  <c r="D6" i="11"/>
  <c r="E6" i="11"/>
  <c r="F6" i="11"/>
  <c r="G6" i="11"/>
  <c r="H6" i="11"/>
  <c r="I6" i="11"/>
  <c r="J6" i="11"/>
  <c r="K6" i="11"/>
  <c r="L6" i="11"/>
  <c r="M6" i="11"/>
  <c r="N6" i="11"/>
  <c r="O6" i="11"/>
  <c r="P6" i="11"/>
  <c r="Q6" i="11"/>
  <c r="R6" i="11"/>
  <c r="S6" i="11"/>
  <c r="T6" i="11"/>
  <c r="U6" i="11"/>
  <c r="V6" i="11"/>
  <c r="W6" i="11"/>
  <c r="X6" i="11"/>
  <c r="Y6" i="11"/>
  <c r="Z6" i="11"/>
  <c r="AA6" i="11"/>
  <c r="AB6" i="11"/>
  <c r="AC6" i="11"/>
  <c r="AD6" i="11"/>
  <c r="AE6" i="11"/>
  <c r="AF6" i="11"/>
  <c r="AG6" i="11"/>
  <c r="AH6" i="11"/>
  <c r="AI6" i="11"/>
  <c r="AJ6" i="11"/>
  <c r="B7" i="11"/>
  <c r="C7" i="11"/>
  <c r="D7" i="11"/>
  <c r="E7" i="11"/>
  <c r="F7" i="11"/>
  <c r="G7" i="11"/>
  <c r="H7" i="11"/>
  <c r="I7" i="11"/>
  <c r="J7" i="11"/>
  <c r="K7" i="11"/>
  <c r="L7" i="11"/>
  <c r="M7" i="11"/>
  <c r="N7" i="11"/>
  <c r="O7" i="11"/>
  <c r="P7" i="11"/>
  <c r="Q7" i="11"/>
  <c r="R7" i="11"/>
  <c r="S7" i="11"/>
  <c r="T7" i="11"/>
  <c r="U7" i="11"/>
  <c r="V7" i="11"/>
  <c r="W7" i="11"/>
  <c r="X7" i="11"/>
  <c r="Y7" i="11"/>
  <c r="Z7" i="11"/>
  <c r="AA7" i="11"/>
  <c r="AB7" i="11"/>
  <c r="AC7" i="11"/>
  <c r="AD7" i="11"/>
  <c r="AE7" i="11"/>
  <c r="AF7" i="11"/>
  <c r="AG7" i="11"/>
  <c r="AH7" i="11"/>
  <c r="AI7" i="11"/>
  <c r="AJ7" i="11"/>
  <c r="B8" i="11"/>
  <c r="C8" i="11"/>
  <c r="D8" i="11"/>
  <c r="E8" i="11"/>
  <c r="F8" i="11"/>
  <c r="G8" i="11"/>
  <c r="H8" i="11"/>
  <c r="I8" i="11"/>
  <c r="J8" i="11"/>
  <c r="K8" i="11"/>
  <c r="L8" i="11"/>
  <c r="M8" i="11"/>
  <c r="N8" i="11"/>
  <c r="O8" i="11"/>
  <c r="P8" i="11"/>
  <c r="Q8" i="11"/>
  <c r="R8" i="11"/>
  <c r="S8" i="11"/>
  <c r="T8" i="11"/>
  <c r="U8" i="11"/>
  <c r="V8" i="11"/>
  <c r="W8" i="11"/>
  <c r="X8" i="11"/>
  <c r="Y8" i="11"/>
  <c r="Z8" i="11"/>
  <c r="AA8" i="11"/>
  <c r="AB8" i="11"/>
  <c r="AC8" i="11"/>
  <c r="AD8" i="11"/>
  <c r="AE8" i="11"/>
  <c r="AF8" i="11"/>
  <c r="AG8" i="11"/>
  <c r="AH8" i="11"/>
  <c r="AI8" i="11"/>
  <c r="AJ8" i="11"/>
  <c r="B9" i="11"/>
  <c r="C9" i="11"/>
  <c r="D9" i="11"/>
  <c r="E9" i="11"/>
  <c r="F9" i="11"/>
  <c r="G9" i="11"/>
  <c r="H9" i="11"/>
  <c r="I9" i="11"/>
  <c r="J9" i="11"/>
  <c r="K9" i="11"/>
  <c r="L9" i="11"/>
  <c r="M9" i="11"/>
  <c r="N9" i="11"/>
  <c r="O9" i="11"/>
  <c r="P9" i="11"/>
  <c r="Q9" i="11"/>
  <c r="R9" i="11"/>
  <c r="S9" i="11"/>
  <c r="T9" i="11"/>
  <c r="U9" i="11"/>
  <c r="V9" i="11"/>
  <c r="W9" i="11"/>
  <c r="X9" i="11"/>
  <c r="Y9" i="11"/>
  <c r="Z9" i="11"/>
  <c r="AA9" i="11"/>
  <c r="AB9" i="11"/>
  <c r="AC9" i="11"/>
  <c r="AD9" i="11"/>
  <c r="AE9" i="11"/>
  <c r="AF9" i="11"/>
  <c r="AG9" i="11"/>
  <c r="AH9" i="11"/>
  <c r="AI9" i="11"/>
  <c r="AJ9" i="11"/>
  <c r="B10" i="11"/>
  <c r="C10" i="11"/>
  <c r="D10" i="11"/>
  <c r="E10" i="11"/>
  <c r="F10" i="11"/>
  <c r="G10" i="11"/>
  <c r="H10" i="11"/>
  <c r="I10" i="11"/>
  <c r="J10" i="11"/>
  <c r="K10" i="11"/>
  <c r="M10" i="11"/>
  <c r="N10" i="11"/>
  <c r="O10" i="11"/>
  <c r="P10" i="11"/>
  <c r="Q10" i="11"/>
  <c r="R10" i="11"/>
  <c r="S10" i="11"/>
  <c r="T10" i="11"/>
  <c r="U10" i="11"/>
  <c r="V10" i="11"/>
  <c r="W10" i="11"/>
  <c r="X10" i="11"/>
  <c r="Y10" i="11"/>
  <c r="Z10" i="11"/>
  <c r="AA10" i="11"/>
  <c r="AB10" i="11"/>
  <c r="AD10" i="11"/>
  <c r="AE10" i="11"/>
  <c r="AF10" i="11"/>
  <c r="AG10" i="11"/>
  <c r="AH10" i="11"/>
  <c r="AI10" i="11"/>
  <c r="AJ10" i="11"/>
  <c r="B11" i="11"/>
  <c r="C11" i="11"/>
  <c r="D11" i="11"/>
  <c r="E11" i="11"/>
  <c r="F11" i="11"/>
  <c r="G11" i="11"/>
  <c r="H11" i="11"/>
  <c r="I11" i="11"/>
  <c r="J11" i="11"/>
  <c r="K11" i="11"/>
  <c r="L11" i="11"/>
  <c r="M11" i="11"/>
  <c r="N11" i="11"/>
  <c r="O11" i="11"/>
  <c r="P11" i="11"/>
  <c r="Q11" i="11"/>
  <c r="R11" i="11"/>
  <c r="S11" i="11"/>
  <c r="T11" i="11"/>
  <c r="U11" i="11"/>
  <c r="V11" i="11"/>
  <c r="W11" i="11"/>
  <c r="X11" i="11"/>
  <c r="Y11" i="11"/>
  <c r="Z11" i="11"/>
  <c r="AA11" i="11"/>
  <c r="AB11" i="11"/>
  <c r="AC11" i="11"/>
  <c r="AD11" i="11"/>
  <c r="AE11" i="11"/>
  <c r="AF11" i="11"/>
  <c r="AG11" i="11"/>
  <c r="AH11" i="11"/>
  <c r="AI11" i="11"/>
  <c r="AJ11" i="11"/>
  <c r="B12" i="11"/>
  <c r="C12" i="11"/>
  <c r="D12" i="11"/>
  <c r="E12" i="11"/>
  <c r="F12" i="11"/>
  <c r="G12" i="11"/>
  <c r="H12" i="11"/>
  <c r="I12" i="11"/>
  <c r="J12" i="11"/>
  <c r="K12" i="11"/>
  <c r="L12" i="11"/>
  <c r="M12" i="11"/>
  <c r="N12" i="11"/>
  <c r="O12" i="11"/>
  <c r="P12" i="11"/>
  <c r="Q12" i="11"/>
  <c r="R12" i="11"/>
  <c r="S12" i="11"/>
  <c r="T12" i="11"/>
  <c r="U12" i="11"/>
  <c r="V12" i="11"/>
  <c r="W12" i="11"/>
  <c r="X12" i="11"/>
  <c r="Y12" i="11"/>
  <c r="Z12" i="11"/>
  <c r="AA12" i="11"/>
  <c r="AB12" i="11"/>
  <c r="AC12" i="11"/>
  <c r="AD12" i="11"/>
  <c r="AE12" i="11"/>
  <c r="AF12" i="11"/>
  <c r="AG12" i="11"/>
  <c r="AH12" i="11"/>
  <c r="AI12" i="11"/>
  <c r="AJ12" i="11"/>
  <c r="B13" i="11"/>
  <c r="C13" i="11"/>
  <c r="D13" i="11"/>
  <c r="E13" i="11"/>
  <c r="F13" i="11"/>
  <c r="G13" i="11"/>
  <c r="H13" i="11"/>
  <c r="I13" i="11"/>
  <c r="J13" i="11"/>
  <c r="K13" i="11"/>
  <c r="L13" i="11"/>
  <c r="M13" i="11"/>
  <c r="N13" i="11"/>
  <c r="O13" i="11"/>
  <c r="P13" i="11"/>
  <c r="Q13" i="11"/>
  <c r="R13" i="11"/>
  <c r="S13" i="11"/>
  <c r="T13" i="11"/>
  <c r="U13" i="11"/>
  <c r="V13" i="11"/>
  <c r="W13" i="11"/>
  <c r="X13" i="11"/>
  <c r="Y13" i="11"/>
  <c r="Z13" i="11"/>
  <c r="AA13" i="11"/>
  <c r="AB13" i="11"/>
  <c r="AC13" i="11"/>
  <c r="AD13" i="11"/>
  <c r="AE13" i="11"/>
  <c r="AF13" i="11"/>
  <c r="AG13" i="11"/>
  <c r="AH13" i="11"/>
  <c r="AI13" i="11"/>
  <c r="AJ13" i="11"/>
  <c r="B14" i="11"/>
  <c r="C14" i="11"/>
  <c r="D14" i="11"/>
  <c r="E14" i="11"/>
  <c r="F14" i="11"/>
  <c r="G14" i="11"/>
  <c r="H14" i="11"/>
  <c r="I14" i="11"/>
  <c r="J14" i="11"/>
  <c r="K14" i="11"/>
  <c r="L14" i="11"/>
  <c r="M14" i="11"/>
  <c r="N14" i="11"/>
  <c r="O14" i="11"/>
  <c r="P14" i="11"/>
  <c r="Q14" i="11"/>
  <c r="R14" i="11"/>
  <c r="S14" i="11"/>
  <c r="T14" i="11"/>
  <c r="U14" i="11"/>
  <c r="V14" i="11"/>
  <c r="W14" i="11"/>
  <c r="X14" i="11"/>
  <c r="Y14" i="11"/>
  <c r="Z14" i="11"/>
  <c r="AA14" i="11"/>
  <c r="AB14" i="11"/>
  <c r="AC14" i="11"/>
  <c r="AD14" i="11"/>
  <c r="AE14" i="11"/>
  <c r="AF14" i="11"/>
  <c r="AG14" i="11"/>
  <c r="AH14" i="11"/>
  <c r="AI14" i="11"/>
  <c r="AJ14" i="11"/>
  <c r="B15" i="11"/>
  <c r="C15" i="11"/>
  <c r="D15" i="11"/>
  <c r="E15" i="11"/>
  <c r="F15" i="11"/>
  <c r="G15" i="11"/>
  <c r="H15" i="11"/>
  <c r="I15" i="11"/>
  <c r="J15" i="11"/>
  <c r="K15" i="11"/>
  <c r="L15" i="11"/>
  <c r="M15" i="11"/>
  <c r="N15" i="11"/>
  <c r="O15" i="11"/>
  <c r="P15" i="11"/>
  <c r="Q15" i="11"/>
  <c r="R15" i="11"/>
  <c r="S15" i="11"/>
  <c r="T15" i="11"/>
  <c r="U15" i="11"/>
  <c r="V15" i="11"/>
  <c r="W15" i="11"/>
  <c r="X15" i="11"/>
  <c r="Y15" i="11"/>
  <c r="Z15" i="11"/>
  <c r="AA15" i="11"/>
  <c r="AB15" i="11"/>
  <c r="AC15" i="11"/>
  <c r="AD15" i="11"/>
  <c r="AE15" i="11"/>
  <c r="AF15" i="11"/>
  <c r="AG15" i="11"/>
  <c r="AH15" i="11"/>
  <c r="AI15" i="11"/>
  <c r="AJ15" i="11"/>
  <c r="B16" i="11"/>
  <c r="C16" i="11"/>
  <c r="D16" i="11"/>
  <c r="E16" i="11"/>
  <c r="F16" i="11"/>
  <c r="G16" i="11"/>
  <c r="H16" i="11"/>
  <c r="I16" i="11"/>
  <c r="J16" i="11"/>
  <c r="K16" i="11"/>
  <c r="L16" i="11"/>
  <c r="M16" i="11"/>
  <c r="N16" i="11"/>
  <c r="O16" i="11"/>
  <c r="P16" i="11"/>
  <c r="Q16" i="11"/>
  <c r="R16" i="11"/>
  <c r="S16" i="11"/>
  <c r="T16" i="11"/>
  <c r="U16" i="11"/>
  <c r="V16" i="11"/>
  <c r="W16" i="11"/>
  <c r="X16" i="11"/>
  <c r="Y16" i="11"/>
  <c r="Z16" i="11"/>
  <c r="AA16" i="11"/>
  <c r="AB16" i="11"/>
  <c r="AC16" i="11"/>
  <c r="AD16" i="11"/>
  <c r="AE16" i="11"/>
  <c r="AF16" i="11"/>
  <c r="AG16" i="11"/>
  <c r="AH16" i="11"/>
  <c r="AI16" i="11"/>
  <c r="AJ16" i="11"/>
  <c r="B17" i="11"/>
  <c r="C17" i="11"/>
  <c r="D17" i="11"/>
  <c r="E17" i="11"/>
  <c r="F17" i="11"/>
  <c r="G17" i="11"/>
  <c r="H17" i="11"/>
  <c r="I17" i="11"/>
  <c r="J17" i="11"/>
  <c r="K17" i="11"/>
  <c r="L17" i="11"/>
  <c r="M17" i="11"/>
  <c r="N17" i="11"/>
  <c r="O17" i="11"/>
  <c r="P17" i="11"/>
  <c r="Q17" i="11"/>
  <c r="R17" i="11"/>
  <c r="S17" i="11"/>
  <c r="T17" i="11"/>
  <c r="U17" i="11"/>
  <c r="V17" i="11"/>
  <c r="W17" i="11"/>
  <c r="X17" i="11"/>
  <c r="Y17" i="11"/>
  <c r="Z17" i="11"/>
  <c r="AA17" i="11"/>
  <c r="AB17" i="11"/>
  <c r="AC17" i="11"/>
  <c r="AD17" i="11"/>
  <c r="AE17" i="11"/>
  <c r="AF17" i="11"/>
  <c r="AG17" i="11"/>
  <c r="AH17" i="11"/>
  <c r="AI17" i="11"/>
  <c r="AJ17" i="11"/>
  <c r="B18" i="11"/>
  <c r="C18" i="11"/>
  <c r="D18" i="11"/>
  <c r="E18" i="11"/>
  <c r="F18" i="11"/>
  <c r="G18" i="11"/>
  <c r="H18" i="11"/>
  <c r="I18" i="11"/>
  <c r="J18" i="11"/>
  <c r="K18" i="11"/>
  <c r="L18" i="11"/>
  <c r="M18" i="11"/>
  <c r="N18" i="11"/>
  <c r="O18" i="11"/>
  <c r="P18" i="11"/>
  <c r="Q18" i="11"/>
  <c r="R18" i="11"/>
  <c r="S18" i="11"/>
  <c r="T18" i="11"/>
  <c r="U18" i="11"/>
  <c r="V18" i="11"/>
  <c r="W18" i="11"/>
  <c r="X18" i="11"/>
  <c r="Y18" i="11"/>
  <c r="Z18" i="11"/>
  <c r="AA18" i="11"/>
  <c r="AB18" i="11"/>
  <c r="AC18" i="11"/>
  <c r="AD18" i="11"/>
  <c r="AE18" i="11"/>
  <c r="AF18" i="11"/>
  <c r="AG18" i="11"/>
  <c r="AH18" i="11"/>
  <c r="AI18" i="11"/>
  <c r="AJ18" i="11"/>
  <c r="B19" i="11"/>
  <c r="C19" i="11"/>
  <c r="D19" i="11"/>
  <c r="E19" i="11"/>
  <c r="F19" i="11"/>
  <c r="G19" i="11"/>
  <c r="H19" i="11"/>
  <c r="I19" i="11"/>
  <c r="J19" i="11"/>
  <c r="K19" i="11"/>
  <c r="L19" i="11"/>
  <c r="M19" i="11"/>
  <c r="N19" i="11"/>
  <c r="O19" i="11"/>
  <c r="P19" i="11"/>
  <c r="Q19" i="11"/>
  <c r="R19" i="11"/>
  <c r="S19" i="11"/>
  <c r="T19" i="11"/>
  <c r="U19" i="11"/>
  <c r="V19" i="11"/>
  <c r="W19" i="11"/>
  <c r="X19" i="11"/>
  <c r="Y19" i="11"/>
  <c r="Z19" i="11"/>
  <c r="AA19" i="11"/>
  <c r="AB19" i="11"/>
  <c r="AC19" i="11"/>
  <c r="AD19" i="11"/>
  <c r="AE19" i="11"/>
  <c r="AF19" i="11"/>
  <c r="AG19" i="11"/>
  <c r="AH19" i="11"/>
  <c r="AI19" i="11"/>
  <c r="AJ19" i="11"/>
  <c r="B20" i="11"/>
  <c r="C20" i="11"/>
  <c r="D20" i="11"/>
  <c r="E20" i="11"/>
  <c r="F20" i="11"/>
  <c r="G20" i="11"/>
  <c r="H20" i="11"/>
  <c r="I20" i="11"/>
  <c r="J20" i="11"/>
  <c r="K20" i="11"/>
  <c r="L20" i="11"/>
  <c r="M20" i="11"/>
  <c r="N20" i="11"/>
  <c r="O20" i="11"/>
  <c r="P20" i="11"/>
  <c r="Q20" i="11"/>
  <c r="R20" i="11"/>
  <c r="S20" i="11"/>
  <c r="T20" i="11"/>
  <c r="U20" i="11"/>
  <c r="V20" i="11"/>
  <c r="W20" i="11"/>
  <c r="X20" i="11"/>
  <c r="Y20" i="11"/>
  <c r="Z20" i="11"/>
  <c r="AA20" i="11"/>
  <c r="AB20" i="11"/>
  <c r="AC20" i="11"/>
  <c r="AD20" i="11"/>
  <c r="AE20" i="11"/>
  <c r="AF20" i="11"/>
  <c r="AG20" i="11"/>
  <c r="AH20" i="11"/>
  <c r="AI20" i="11"/>
  <c r="AJ20" i="11"/>
  <c r="B21" i="11"/>
  <c r="C21" i="11"/>
  <c r="D21" i="11"/>
  <c r="E21" i="11"/>
  <c r="F21" i="11"/>
  <c r="G21" i="11"/>
  <c r="H21" i="11"/>
  <c r="I21" i="11"/>
  <c r="J21" i="11"/>
  <c r="K21" i="11"/>
  <c r="L21" i="11"/>
  <c r="M21" i="11"/>
  <c r="N21" i="11"/>
  <c r="O21" i="11"/>
  <c r="P21" i="11"/>
  <c r="Q21" i="11"/>
  <c r="R21" i="11"/>
  <c r="S21" i="11"/>
  <c r="T21" i="11"/>
  <c r="U21" i="11"/>
  <c r="V21" i="11"/>
  <c r="W21" i="11"/>
  <c r="X21" i="11"/>
  <c r="Y21" i="11"/>
  <c r="Z21" i="11"/>
  <c r="AA21" i="11"/>
  <c r="AB21" i="11"/>
  <c r="AC21" i="11"/>
  <c r="AD21" i="11"/>
  <c r="AE21" i="11"/>
  <c r="AF21" i="11"/>
  <c r="AG21" i="11"/>
  <c r="AH21" i="11"/>
  <c r="AI21" i="11"/>
  <c r="AJ21" i="11"/>
  <c r="B22" i="11"/>
  <c r="C22" i="11"/>
  <c r="D22" i="11"/>
  <c r="E22" i="11"/>
  <c r="F22" i="11"/>
  <c r="G22" i="11"/>
  <c r="H22" i="11"/>
  <c r="I22" i="11"/>
  <c r="J22" i="11"/>
  <c r="K22" i="11"/>
  <c r="L22" i="11"/>
  <c r="M22" i="11"/>
  <c r="N22" i="11"/>
  <c r="O22" i="11"/>
  <c r="P22" i="11"/>
  <c r="Q22" i="11"/>
  <c r="R22" i="11"/>
  <c r="S22" i="11"/>
  <c r="T22" i="11"/>
  <c r="U22" i="11"/>
  <c r="V22" i="11"/>
  <c r="W22" i="11"/>
  <c r="X22" i="11"/>
  <c r="Y22" i="11"/>
  <c r="Z22" i="11"/>
  <c r="AA22" i="11"/>
  <c r="AB22" i="11"/>
  <c r="AC22" i="11"/>
  <c r="AD22" i="11"/>
  <c r="AE22" i="11"/>
  <c r="AF22" i="11"/>
  <c r="AG22" i="11"/>
  <c r="AH22" i="11"/>
  <c r="AI22" i="11"/>
  <c r="AJ22" i="11"/>
  <c r="B23" i="11"/>
  <c r="C23" i="11"/>
  <c r="D23" i="11"/>
  <c r="E23" i="11"/>
  <c r="F23" i="11"/>
  <c r="G23" i="11"/>
  <c r="H23" i="11"/>
  <c r="I23" i="11"/>
  <c r="J23" i="11"/>
  <c r="K23" i="11"/>
  <c r="L23" i="11"/>
  <c r="M23" i="11"/>
  <c r="N23" i="11"/>
  <c r="O23" i="11"/>
  <c r="P23" i="11"/>
  <c r="Q23" i="11"/>
  <c r="R23" i="11"/>
  <c r="S23" i="11"/>
  <c r="T23" i="11"/>
  <c r="U23" i="11"/>
  <c r="V23" i="11"/>
  <c r="W23" i="11"/>
  <c r="X23" i="11"/>
  <c r="Y23" i="11"/>
  <c r="Z23" i="11"/>
  <c r="AA23" i="11"/>
  <c r="AB23" i="11"/>
  <c r="AC23" i="11"/>
  <c r="AD23" i="11"/>
  <c r="AE23" i="11"/>
  <c r="AF23" i="11"/>
  <c r="AG23" i="11"/>
  <c r="AH23" i="11"/>
  <c r="AI23" i="11"/>
  <c r="AJ23" i="11"/>
  <c r="B24" i="11"/>
  <c r="C24" i="11"/>
  <c r="D24" i="11"/>
  <c r="E24" i="11"/>
  <c r="F24" i="11"/>
  <c r="G24" i="11"/>
  <c r="H24" i="11"/>
  <c r="I24" i="11"/>
  <c r="J24" i="11"/>
  <c r="K24" i="11"/>
  <c r="L24" i="11"/>
  <c r="M24" i="11"/>
  <c r="N24" i="11"/>
  <c r="O24" i="11"/>
  <c r="P24" i="11"/>
  <c r="Q24" i="11"/>
  <c r="R24" i="11"/>
  <c r="S24" i="11"/>
  <c r="T24" i="11"/>
  <c r="U24" i="11"/>
  <c r="V24" i="11"/>
  <c r="W24" i="11"/>
  <c r="X24" i="11"/>
  <c r="Y24" i="11"/>
  <c r="Z24" i="11"/>
  <c r="AA24" i="11"/>
  <c r="AB24" i="11"/>
  <c r="AC24" i="11"/>
  <c r="AD24" i="11"/>
  <c r="AE24" i="11"/>
  <c r="AF24" i="11"/>
  <c r="AG24" i="11"/>
  <c r="AH24" i="11"/>
  <c r="AI24" i="11"/>
  <c r="AJ24" i="11"/>
  <c r="B25" i="11"/>
  <c r="C25" i="11"/>
  <c r="D25" i="11"/>
  <c r="E25" i="11"/>
  <c r="F25" i="11"/>
  <c r="G25" i="11"/>
  <c r="H25" i="11"/>
  <c r="I25" i="11"/>
  <c r="J25" i="11"/>
  <c r="K25" i="11"/>
  <c r="L25" i="11"/>
  <c r="M25" i="11"/>
  <c r="N25" i="11"/>
  <c r="O25" i="11"/>
  <c r="P25" i="11"/>
  <c r="Q25" i="11"/>
  <c r="R25" i="11"/>
  <c r="S25" i="11"/>
  <c r="T25" i="11"/>
  <c r="U25" i="11"/>
  <c r="V25" i="11"/>
  <c r="W25" i="11"/>
  <c r="X25" i="11"/>
  <c r="Y25" i="11"/>
  <c r="Z25" i="11"/>
  <c r="AA25" i="11"/>
  <c r="AB25" i="11"/>
  <c r="AC25" i="11"/>
  <c r="AD25" i="11"/>
  <c r="AE25" i="11"/>
  <c r="AF25" i="11"/>
  <c r="AG25" i="11"/>
  <c r="AH25" i="11"/>
  <c r="AI25" i="11"/>
  <c r="AJ25" i="11"/>
  <c r="B26" i="11"/>
  <c r="C26" i="11"/>
  <c r="D26" i="11"/>
  <c r="E26" i="11"/>
  <c r="F26" i="11"/>
  <c r="G26" i="11"/>
  <c r="H26" i="11"/>
  <c r="I26" i="11"/>
  <c r="J26" i="11"/>
  <c r="K26" i="11"/>
  <c r="L26" i="11"/>
  <c r="M26" i="11"/>
  <c r="N26" i="11"/>
  <c r="O26" i="11"/>
  <c r="P26" i="11"/>
  <c r="Q26" i="11"/>
  <c r="R26" i="11"/>
  <c r="S26" i="11"/>
  <c r="T26" i="11"/>
  <c r="U26" i="11"/>
  <c r="V26" i="11"/>
  <c r="W26" i="11"/>
  <c r="X26" i="11"/>
  <c r="Y26" i="11"/>
  <c r="Z26" i="11"/>
  <c r="AA26" i="11"/>
  <c r="AB26" i="11"/>
  <c r="AC26" i="11"/>
  <c r="AD26" i="11"/>
  <c r="AE26" i="11"/>
  <c r="AF26" i="11"/>
  <c r="AG26" i="11"/>
  <c r="AH26" i="11"/>
  <c r="AI26" i="11"/>
  <c r="AJ26" i="11"/>
  <c r="B27" i="11"/>
  <c r="C27" i="11"/>
  <c r="D27" i="11"/>
  <c r="E27" i="11"/>
  <c r="F27" i="11"/>
  <c r="G27" i="11"/>
  <c r="H27" i="11"/>
  <c r="I27" i="11"/>
  <c r="J27" i="11"/>
  <c r="K27" i="11"/>
  <c r="L27" i="11"/>
  <c r="M27" i="11"/>
  <c r="N27" i="11"/>
  <c r="O27" i="11"/>
  <c r="P27" i="11"/>
  <c r="Q27" i="11"/>
  <c r="R27" i="11"/>
  <c r="S27" i="11"/>
  <c r="T27" i="11"/>
  <c r="U27" i="11"/>
  <c r="V27" i="11"/>
  <c r="W27" i="11"/>
  <c r="X27" i="11"/>
  <c r="Y27" i="11"/>
  <c r="Z27" i="11"/>
  <c r="AA27" i="11"/>
  <c r="AB27" i="11"/>
  <c r="AC27" i="11"/>
  <c r="AD27" i="11"/>
  <c r="AE27" i="11"/>
  <c r="AF27" i="11"/>
  <c r="AG27" i="11"/>
  <c r="AH27" i="11"/>
  <c r="AI27" i="11"/>
  <c r="AJ27" i="11"/>
  <c r="B28" i="11"/>
  <c r="C28" i="11"/>
  <c r="D28" i="11"/>
  <c r="E28" i="11"/>
  <c r="F28" i="11"/>
  <c r="G28" i="11"/>
  <c r="H28" i="11"/>
  <c r="I28" i="11"/>
  <c r="J28" i="11"/>
  <c r="K28" i="11"/>
  <c r="L28" i="11"/>
  <c r="M28" i="11"/>
  <c r="N28" i="11"/>
  <c r="O28" i="11"/>
  <c r="P28" i="11"/>
  <c r="Q28" i="11"/>
  <c r="R28" i="11"/>
  <c r="S28" i="11"/>
  <c r="T28" i="11"/>
  <c r="U28" i="11"/>
  <c r="V28" i="11"/>
  <c r="W28" i="11"/>
  <c r="X28" i="11"/>
  <c r="Y28" i="11"/>
  <c r="Z28" i="11"/>
  <c r="AA28" i="11"/>
  <c r="AB28" i="11"/>
  <c r="AC28" i="11"/>
  <c r="AD28" i="11"/>
  <c r="AE28" i="11"/>
  <c r="AF28" i="11"/>
  <c r="AG28" i="11"/>
  <c r="AH28" i="11"/>
  <c r="AI28" i="11"/>
  <c r="AJ28" i="11"/>
  <c r="B29" i="11"/>
  <c r="C29" i="11"/>
  <c r="D29" i="11"/>
  <c r="E29" i="11"/>
  <c r="F29" i="11"/>
  <c r="G29" i="11"/>
  <c r="H29" i="11"/>
  <c r="I29" i="11"/>
  <c r="J29" i="11"/>
  <c r="K29" i="11"/>
  <c r="L29" i="11"/>
  <c r="M29" i="11"/>
  <c r="N29" i="11"/>
  <c r="O29" i="11"/>
  <c r="P29" i="11"/>
  <c r="Q29" i="11"/>
  <c r="R29" i="11"/>
  <c r="S29" i="11"/>
  <c r="T29" i="11"/>
  <c r="U29" i="11"/>
  <c r="V29" i="11"/>
  <c r="W29" i="11"/>
  <c r="X29" i="11"/>
  <c r="Y29" i="11"/>
  <c r="Z29" i="11"/>
  <c r="AA29" i="11"/>
  <c r="AB29" i="11"/>
  <c r="AC29" i="11"/>
  <c r="AD29" i="11"/>
  <c r="AE29" i="11"/>
  <c r="AF29" i="11"/>
  <c r="AG29" i="11"/>
  <c r="AH29" i="11"/>
  <c r="AI29" i="11"/>
  <c r="AJ29" i="11"/>
  <c r="B30" i="11"/>
  <c r="C30" i="11"/>
  <c r="D30" i="11"/>
  <c r="E30" i="11"/>
  <c r="F30" i="11"/>
  <c r="G30" i="11"/>
  <c r="H30" i="11"/>
  <c r="I30" i="11"/>
  <c r="J30" i="11"/>
  <c r="K30" i="11"/>
  <c r="L30" i="11"/>
  <c r="M30" i="11"/>
  <c r="N30" i="11"/>
  <c r="O30" i="11"/>
  <c r="P30" i="11"/>
  <c r="Q30" i="11"/>
  <c r="R30" i="11"/>
  <c r="S30" i="11"/>
  <c r="T30" i="11"/>
  <c r="U30" i="11"/>
  <c r="V30" i="11"/>
  <c r="W30" i="11"/>
  <c r="X30" i="11"/>
  <c r="Y30" i="11"/>
  <c r="Z30" i="11"/>
  <c r="AA30" i="11"/>
  <c r="AB30" i="11"/>
  <c r="AC30" i="11"/>
  <c r="AD30" i="11"/>
  <c r="AE30" i="11"/>
  <c r="AF30" i="11"/>
  <c r="AG30" i="11"/>
  <c r="AH30" i="11"/>
  <c r="AI30" i="11"/>
  <c r="AJ30" i="11"/>
  <c r="B31" i="11"/>
  <c r="C31" i="11"/>
  <c r="D31" i="11"/>
  <c r="E31" i="11"/>
  <c r="F31" i="11"/>
  <c r="G31" i="11"/>
  <c r="H31" i="11"/>
  <c r="I31" i="11"/>
  <c r="J31" i="11"/>
  <c r="K31" i="11"/>
  <c r="L31" i="11"/>
  <c r="M31" i="11"/>
  <c r="N31" i="11"/>
  <c r="O31" i="11"/>
  <c r="P31" i="11"/>
  <c r="Q31" i="11"/>
  <c r="R31" i="11"/>
  <c r="S31" i="11"/>
  <c r="T31" i="11"/>
  <c r="U31" i="11"/>
  <c r="V31" i="11"/>
  <c r="W31" i="11"/>
  <c r="X31" i="11"/>
  <c r="Y31" i="11"/>
  <c r="Z31" i="11"/>
  <c r="AA31" i="11"/>
  <c r="AB31" i="11"/>
  <c r="AC31" i="11"/>
  <c r="AD31" i="11"/>
  <c r="AE31" i="11"/>
  <c r="AF31" i="11"/>
  <c r="AG31" i="11"/>
  <c r="AH31" i="11"/>
  <c r="AI31" i="11"/>
  <c r="AJ31" i="11"/>
  <c r="B32" i="11"/>
  <c r="C32" i="11"/>
  <c r="D32" i="11"/>
  <c r="E32" i="11"/>
  <c r="F32" i="11"/>
  <c r="G32" i="11"/>
  <c r="H32" i="11"/>
  <c r="I32" i="11"/>
  <c r="J32" i="11"/>
  <c r="K32" i="11"/>
  <c r="L32" i="11"/>
  <c r="M32" i="11"/>
  <c r="N32" i="11"/>
  <c r="O32" i="11"/>
  <c r="P32" i="11"/>
  <c r="Q32" i="11"/>
  <c r="R32" i="11"/>
  <c r="S32" i="11"/>
  <c r="T32" i="11"/>
  <c r="U32" i="11"/>
  <c r="V32" i="11"/>
  <c r="W32" i="11"/>
  <c r="X32" i="11"/>
  <c r="Y32" i="11"/>
  <c r="Z32" i="11"/>
  <c r="AA32" i="11"/>
  <c r="AB32" i="11"/>
  <c r="AC32" i="11"/>
  <c r="AD32" i="11"/>
  <c r="AE32" i="11"/>
  <c r="AF32" i="11"/>
  <c r="AG32" i="11"/>
  <c r="AH32" i="11"/>
  <c r="AI32" i="11"/>
  <c r="AJ32" i="11"/>
  <c r="B33" i="11"/>
  <c r="C33" i="11"/>
  <c r="D33" i="11"/>
  <c r="E33" i="11"/>
  <c r="F33" i="11"/>
  <c r="G33" i="11"/>
  <c r="H33" i="11"/>
  <c r="I33" i="11"/>
  <c r="J33" i="11"/>
  <c r="K33" i="11"/>
  <c r="L33" i="11"/>
  <c r="M33" i="11"/>
  <c r="N33" i="11"/>
  <c r="O33" i="11"/>
  <c r="P33" i="11"/>
  <c r="Q33" i="11"/>
  <c r="R33" i="11"/>
  <c r="S33" i="11"/>
  <c r="T33" i="11"/>
  <c r="U33" i="11"/>
  <c r="V33" i="11"/>
  <c r="W33" i="11"/>
  <c r="X33" i="11"/>
  <c r="Y33" i="11"/>
  <c r="Z33" i="11"/>
  <c r="AA33" i="11"/>
  <c r="AB33" i="11"/>
  <c r="AC33" i="11"/>
  <c r="AD33" i="11"/>
  <c r="AE33" i="11"/>
  <c r="AF33" i="11"/>
  <c r="AG33" i="11"/>
  <c r="AH33" i="11"/>
  <c r="AI33" i="11"/>
  <c r="AJ33" i="11"/>
  <c r="B34" i="11"/>
  <c r="C34" i="11"/>
  <c r="D34" i="11"/>
  <c r="E34" i="11"/>
  <c r="F34" i="11"/>
  <c r="G34" i="11"/>
  <c r="H34" i="11"/>
  <c r="I34" i="11"/>
  <c r="J34" i="11"/>
  <c r="K34" i="11"/>
  <c r="L34" i="11"/>
  <c r="M34" i="11"/>
  <c r="N34" i="11"/>
  <c r="O34" i="11"/>
  <c r="P34" i="11"/>
  <c r="Q34" i="11"/>
  <c r="R34" i="11"/>
  <c r="S34" i="11"/>
  <c r="T34" i="11"/>
  <c r="U34" i="11"/>
  <c r="V34" i="11"/>
  <c r="W34" i="11"/>
  <c r="X34" i="11"/>
  <c r="Y34" i="11"/>
  <c r="Z34" i="11"/>
  <c r="AA34" i="11"/>
  <c r="AB34" i="11"/>
  <c r="AC34" i="11"/>
  <c r="AD34" i="11"/>
  <c r="AE34" i="11"/>
  <c r="AF34" i="11"/>
  <c r="AG34" i="11"/>
  <c r="AH34" i="11"/>
  <c r="AI34" i="11"/>
  <c r="AJ34" i="11"/>
  <c r="B35" i="11"/>
  <c r="C35" i="11"/>
  <c r="D35" i="11"/>
  <c r="E35" i="11"/>
  <c r="F35" i="11"/>
  <c r="G35" i="11"/>
  <c r="H35" i="11"/>
  <c r="I35" i="11"/>
  <c r="J35" i="11"/>
  <c r="K35" i="11"/>
  <c r="L35" i="11"/>
  <c r="M35" i="11"/>
  <c r="N35" i="11"/>
  <c r="O35" i="11"/>
  <c r="P35" i="11"/>
  <c r="Q35" i="11"/>
  <c r="R35" i="11"/>
  <c r="S35" i="11"/>
  <c r="T35" i="11"/>
  <c r="U35" i="11"/>
  <c r="V35" i="11"/>
  <c r="W35" i="11"/>
  <c r="X35" i="11"/>
  <c r="Y35" i="11"/>
  <c r="Z35" i="11"/>
  <c r="AA35" i="11"/>
  <c r="AB35" i="11"/>
  <c r="AC35" i="11"/>
  <c r="AD35" i="11"/>
  <c r="AE35" i="11"/>
  <c r="AF35" i="11"/>
  <c r="AG35" i="11"/>
  <c r="AH35" i="11"/>
  <c r="AI35" i="11"/>
  <c r="AJ35" i="11"/>
  <c r="B36" i="11"/>
  <c r="C36" i="11"/>
  <c r="D36" i="11"/>
  <c r="E36" i="11"/>
  <c r="F36" i="11"/>
  <c r="G36" i="11"/>
  <c r="H36" i="11"/>
  <c r="I36" i="11"/>
  <c r="J36" i="11"/>
  <c r="K36" i="11"/>
  <c r="L36" i="11"/>
  <c r="M36" i="11"/>
  <c r="N36" i="11"/>
  <c r="O36" i="11"/>
  <c r="P36" i="11"/>
  <c r="Q36" i="11"/>
  <c r="R36" i="11"/>
  <c r="S36" i="11"/>
  <c r="T36" i="11"/>
  <c r="U36" i="11"/>
  <c r="V36" i="11"/>
  <c r="W36" i="11"/>
  <c r="X36" i="11"/>
  <c r="Y36" i="11"/>
  <c r="Z36" i="11"/>
  <c r="AA36" i="11"/>
  <c r="AB36" i="11"/>
  <c r="AC36" i="11"/>
  <c r="AD36" i="11"/>
  <c r="AE36" i="11"/>
  <c r="AF36" i="11"/>
  <c r="AG36" i="11"/>
  <c r="AH36" i="11"/>
  <c r="AI36" i="11"/>
  <c r="AJ36" i="11"/>
  <c r="B37" i="11"/>
  <c r="C37" i="11"/>
  <c r="D37" i="11"/>
  <c r="E37" i="11"/>
  <c r="F37" i="11"/>
  <c r="G37" i="11"/>
  <c r="H37" i="11"/>
  <c r="I37" i="11"/>
  <c r="J37" i="11"/>
  <c r="K37" i="11"/>
  <c r="L37" i="11"/>
  <c r="M37" i="11"/>
  <c r="N37" i="11"/>
  <c r="O37" i="11"/>
  <c r="P37" i="11"/>
  <c r="Q37" i="11"/>
  <c r="R37" i="11"/>
  <c r="S37" i="11"/>
  <c r="T37" i="11"/>
  <c r="U37" i="11"/>
  <c r="V37" i="11"/>
  <c r="W37" i="11"/>
  <c r="X37" i="11"/>
  <c r="Y37" i="11"/>
  <c r="Z37" i="11"/>
  <c r="AA37" i="11"/>
  <c r="AB37" i="11"/>
  <c r="AC37" i="11"/>
  <c r="AD37" i="11"/>
  <c r="AE37" i="11"/>
  <c r="AF37" i="11"/>
  <c r="AG37" i="11"/>
  <c r="AH37" i="11"/>
  <c r="AI37" i="11"/>
  <c r="AJ37" i="11"/>
  <c r="B38" i="11"/>
  <c r="C38" i="11"/>
  <c r="D38" i="11"/>
  <c r="E38" i="11"/>
  <c r="F38" i="11"/>
  <c r="G38" i="11"/>
  <c r="H38" i="11"/>
  <c r="I38" i="11"/>
  <c r="J38" i="11"/>
  <c r="K38" i="11"/>
  <c r="L38" i="11"/>
  <c r="M38" i="11"/>
  <c r="N38" i="11"/>
  <c r="O38" i="11"/>
  <c r="P38" i="11"/>
  <c r="Q38" i="11"/>
  <c r="R38" i="11"/>
  <c r="S38" i="11"/>
  <c r="T38" i="11"/>
  <c r="U38" i="11"/>
  <c r="V38" i="11"/>
  <c r="W38" i="11"/>
  <c r="X38" i="11"/>
  <c r="Y38" i="11"/>
  <c r="Z38" i="11"/>
  <c r="AA38" i="11"/>
  <c r="AB38" i="11"/>
  <c r="AC38" i="11"/>
  <c r="AD38" i="11"/>
  <c r="AE38" i="11"/>
  <c r="AF38" i="11"/>
  <c r="AG38" i="11"/>
  <c r="AH38" i="11"/>
  <c r="AI38" i="11"/>
  <c r="AJ38" i="11"/>
  <c r="B39" i="11"/>
  <c r="C39" i="11"/>
  <c r="D39" i="11"/>
  <c r="E39" i="11"/>
  <c r="F39" i="11"/>
  <c r="G39" i="11"/>
  <c r="H39" i="11"/>
  <c r="I39" i="11"/>
  <c r="J39" i="11"/>
  <c r="K39" i="11"/>
  <c r="L39" i="11"/>
  <c r="M39" i="11"/>
  <c r="N39" i="11"/>
  <c r="O39" i="11"/>
  <c r="P39" i="11"/>
  <c r="Q39" i="11"/>
  <c r="R39" i="11"/>
  <c r="S39" i="11"/>
  <c r="T39" i="11"/>
  <c r="U39" i="11"/>
  <c r="V39" i="11"/>
  <c r="W39" i="11"/>
  <c r="X39" i="11"/>
  <c r="Y39" i="11"/>
  <c r="Z39" i="11"/>
  <c r="AA39" i="11"/>
  <c r="AB39" i="11"/>
  <c r="AC39" i="11"/>
  <c r="AD39" i="11"/>
  <c r="AE39" i="11"/>
  <c r="AF39" i="11"/>
  <c r="AG39" i="11"/>
  <c r="AH39" i="11"/>
  <c r="AI39" i="11"/>
  <c r="AJ39" i="11"/>
  <c r="B40" i="11"/>
  <c r="C40" i="11"/>
  <c r="D40" i="11"/>
  <c r="E40" i="11"/>
  <c r="F40" i="11"/>
  <c r="G40" i="11"/>
  <c r="H40" i="11"/>
  <c r="I40" i="11"/>
  <c r="J40" i="11"/>
  <c r="K40" i="11"/>
  <c r="L40" i="11"/>
  <c r="M40" i="11"/>
  <c r="N40" i="11"/>
  <c r="O40" i="11"/>
  <c r="P40" i="11"/>
  <c r="Q40" i="11"/>
  <c r="R40" i="11"/>
  <c r="S40" i="11"/>
  <c r="T40" i="11"/>
  <c r="U40" i="11"/>
  <c r="V40" i="11"/>
  <c r="W40" i="11"/>
  <c r="X40" i="11"/>
  <c r="Y40" i="11"/>
  <c r="Z40" i="11"/>
  <c r="AA40" i="11"/>
  <c r="AB40" i="11"/>
  <c r="AC40" i="11"/>
  <c r="AD40" i="11"/>
  <c r="AE40" i="11"/>
  <c r="AF40" i="11"/>
  <c r="AG40" i="11"/>
  <c r="AH40" i="11"/>
  <c r="AI40" i="11"/>
  <c r="AJ40" i="11"/>
  <c r="B41" i="11"/>
  <c r="C41" i="11"/>
  <c r="D41" i="11"/>
  <c r="E41" i="11"/>
  <c r="F41" i="11"/>
  <c r="G41" i="11"/>
  <c r="H41" i="11"/>
  <c r="I41" i="11"/>
  <c r="J41" i="11"/>
  <c r="K41" i="11"/>
  <c r="L41" i="11"/>
  <c r="M41" i="11"/>
  <c r="N41" i="11"/>
  <c r="O41" i="11"/>
  <c r="P41" i="11"/>
  <c r="Q41" i="11"/>
  <c r="R41" i="11"/>
  <c r="S41" i="11"/>
  <c r="T41" i="11"/>
  <c r="U41" i="11"/>
  <c r="V41" i="11"/>
  <c r="W41" i="11"/>
  <c r="X41" i="11"/>
  <c r="Y41" i="11"/>
  <c r="Z41" i="11"/>
  <c r="AA41" i="11"/>
  <c r="AB41" i="11"/>
  <c r="AC41" i="11"/>
  <c r="AD41" i="11"/>
  <c r="AE41" i="11"/>
  <c r="AF41" i="11"/>
  <c r="AG41" i="11"/>
  <c r="AH41" i="11"/>
  <c r="AI41" i="11"/>
  <c r="AJ41" i="11"/>
  <c r="B42" i="11"/>
  <c r="C42" i="11"/>
  <c r="D42" i="11"/>
  <c r="E42" i="11"/>
  <c r="F42" i="11"/>
  <c r="G42" i="11"/>
  <c r="H42" i="11"/>
  <c r="I42" i="11"/>
  <c r="J42" i="11"/>
  <c r="K42" i="11"/>
  <c r="L42" i="11"/>
  <c r="M42" i="11"/>
  <c r="N42" i="11"/>
  <c r="O42" i="11"/>
  <c r="P42" i="11"/>
  <c r="Q42" i="11"/>
  <c r="R42" i="11"/>
  <c r="S42" i="11"/>
  <c r="T42" i="11"/>
  <c r="U42" i="11"/>
  <c r="V42" i="11"/>
  <c r="W42" i="11"/>
  <c r="X42" i="11"/>
  <c r="Y42" i="11"/>
  <c r="Z42" i="11"/>
  <c r="AA42" i="11"/>
  <c r="AB42" i="11"/>
  <c r="AC42" i="11"/>
  <c r="AD42" i="11"/>
  <c r="AE42" i="11"/>
  <c r="AF42" i="11"/>
  <c r="AG42" i="11"/>
  <c r="AH42" i="11"/>
  <c r="AI42" i="11"/>
  <c r="AJ42" i="11"/>
  <c r="B43" i="11"/>
  <c r="C43" i="11"/>
  <c r="D43" i="11"/>
  <c r="E43" i="11"/>
  <c r="F43" i="11"/>
  <c r="G43" i="11"/>
  <c r="H43" i="11"/>
  <c r="I43" i="11"/>
  <c r="J43" i="11"/>
  <c r="K43" i="11"/>
  <c r="L43" i="11"/>
  <c r="M43" i="11"/>
  <c r="N43" i="11"/>
  <c r="O43" i="11"/>
  <c r="P43" i="11"/>
  <c r="Q43" i="11"/>
  <c r="R43" i="11"/>
  <c r="S43" i="11"/>
  <c r="T43" i="11"/>
  <c r="U43" i="11"/>
  <c r="V43" i="11"/>
  <c r="W43" i="11"/>
  <c r="X43" i="11"/>
  <c r="Y43" i="11"/>
  <c r="Z43" i="11"/>
  <c r="AA43" i="11"/>
  <c r="AB43" i="11"/>
  <c r="AC43" i="11"/>
  <c r="AD43" i="11"/>
  <c r="AE43" i="11"/>
  <c r="AF43" i="11"/>
  <c r="AG43" i="11"/>
  <c r="AH43" i="11"/>
  <c r="AI43" i="11"/>
  <c r="AJ43" i="11"/>
  <c r="B44" i="11"/>
  <c r="C44" i="11"/>
  <c r="D44" i="11"/>
  <c r="E44" i="11"/>
  <c r="F44" i="11"/>
  <c r="G44" i="11"/>
  <c r="H44" i="11"/>
  <c r="I44" i="11"/>
  <c r="J44" i="11"/>
  <c r="K44" i="11"/>
  <c r="L44" i="11"/>
  <c r="M44" i="11"/>
  <c r="N44" i="11"/>
  <c r="O44" i="11"/>
  <c r="P44" i="11"/>
  <c r="Q44" i="11"/>
  <c r="R44" i="11"/>
  <c r="S44" i="11"/>
  <c r="T44" i="11"/>
  <c r="U44" i="11"/>
  <c r="V44" i="11"/>
  <c r="W44" i="11"/>
  <c r="X44" i="11"/>
  <c r="Y44" i="11"/>
  <c r="Z44" i="11"/>
  <c r="AA44" i="11"/>
  <c r="AB44" i="11"/>
  <c r="AC44" i="11"/>
  <c r="AD44" i="11"/>
  <c r="AE44" i="11"/>
  <c r="AF44" i="11"/>
  <c r="AG44" i="11"/>
  <c r="AH44" i="11"/>
  <c r="AI44" i="11"/>
  <c r="AJ44" i="11"/>
  <c r="B45" i="11"/>
  <c r="C45" i="11"/>
  <c r="D45" i="11"/>
  <c r="E45" i="11"/>
  <c r="F45" i="11"/>
  <c r="G45" i="11"/>
  <c r="H45" i="11"/>
  <c r="I45" i="11"/>
  <c r="J45" i="11"/>
  <c r="K45" i="11"/>
  <c r="L45" i="11"/>
  <c r="M45" i="11"/>
  <c r="N45" i="11"/>
  <c r="O45" i="11"/>
  <c r="P45" i="11"/>
  <c r="Q45" i="11"/>
  <c r="R45" i="11"/>
  <c r="S45" i="11"/>
  <c r="T45" i="11"/>
  <c r="U45" i="11"/>
  <c r="V45" i="11"/>
  <c r="W45" i="11"/>
  <c r="X45" i="11"/>
  <c r="Y45" i="11"/>
  <c r="Z45" i="11"/>
  <c r="AA45" i="11"/>
  <c r="AB45" i="11"/>
  <c r="AC45" i="11"/>
  <c r="AD45" i="11"/>
  <c r="AE45" i="11"/>
  <c r="AF45" i="11"/>
  <c r="AG45" i="11"/>
  <c r="AH45" i="11"/>
  <c r="AI45" i="11"/>
  <c r="AJ45" i="11"/>
  <c r="B46" i="11"/>
  <c r="C46" i="11"/>
  <c r="D46" i="11"/>
  <c r="E46" i="11"/>
  <c r="F46" i="11"/>
  <c r="G46" i="11"/>
  <c r="H46" i="11"/>
  <c r="I46" i="11"/>
  <c r="J46" i="11"/>
  <c r="K46" i="11"/>
  <c r="L46" i="11"/>
  <c r="M46" i="11"/>
  <c r="N46" i="11"/>
  <c r="O46" i="11"/>
  <c r="P46" i="11"/>
  <c r="Q46" i="11"/>
  <c r="R46" i="11"/>
  <c r="S46" i="11"/>
  <c r="T46" i="11"/>
  <c r="U46" i="11"/>
  <c r="V46" i="11"/>
  <c r="W46" i="11"/>
  <c r="X46" i="11"/>
  <c r="Y46" i="11"/>
  <c r="Z46" i="11"/>
  <c r="AA46" i="11"/>
  <c r="AB46" i="11"/>
  <c r="AC46" i="11"/>
  <c r="AD46" i="11"/>
  <c r="AE46" i="11"/>
  <c r="AF46" i="11"/>
  <c r="AG46" i="11"/>
  <c r="AH46" i="11"/>
  <c r="AI46" i="11"/>
  <c r="AJ46" i="11"/>
  <c r="B47" i="11"/>
  <c r="C47" i="11"/>
  <c r="D47" i="11"/>
  <c r="E47" i="11"/>
  <c r="F47" i="11"/>
  <c r="G47" i="11"/>
  <c r="H47" i="11"/>
  <c r="I47" i="11"/>
  <c r="J47" i="11"/>
  <c r="K47" i="11"/>
  <c r="L47" i="11"/>
  <c r="M47" i="11"/>
  <c r="N47" i="11"/>
  <c r="O47" i="11"/>
  <c r="P47" i="11"/>
  <c r="Q47" i="11"/>
  <c r="R47" i="11"/>
  <c r="S47" i="11"/>
  <c r="T47" i="11"/>
  <c r="U47" i="11"/>
  <c r="V47" i="11"/>
  <c r="W47" i="11"/>
  <c r="X47" i="11"/>
  <c r="Y47" i="11"/>
  <c r="Z47" i="11"/>
  <c r="AA47" i="11"/>
  <c r="AB47" i="11"/>
  <c r="AC47" i="11"/>
  <c r="AD47" i="11"/>
  <c r="AE47" i="11"/>
  <c r="AF47" i="11"/>
  <c r="AG47" i="11"/>
  <c r="AH47" i="11"/>
  <c r="AI47" i="11"/>
  <c r="AJ47" i="11"/>
  <c r="B48" i="11"/>
  <c r="C48" i="11"/>
  <c r="D48" i="11"/>
  <c r="E48" i="11"/>
  <c r="F48" i="11"/>
  <c r="G48" i="11"/>
  <c r="H48" i="11"/>
  <c r="I48" i="11"/>
  <c r="J48" i="11"/>
  <c r="K48" i="11"/>
  <c r="L48" i="11"/>
  <c r="M48" i="11"/>
  <c r="N48" i="11"/>
  <c r="O48" i="11"/>
  <c r="P48" i="11"/>
  <c r="Q48" i="11"/>
  <c r="R48" i="11"/>
  <c r="S48" i="11"/>
  <c r="T48" i="11"/>
  <c r="U48" i="11"/>
  <c r="V48" i="11"/>
  <c r="W48" i="11"/>
  <c r="X48" i="11"/>
  <c r="Y48" i="11"/>
  <c r="Z48" i="11"/>
  <c r="AA48" i="11"/>
  <c r="AB48" i="11"/>
  <c r="AC48" i="11"/>
  <c r="AD48" i="11"/>
  <c r="AE48" i="11"/>
  <c r="AF48" i="11"/>
  <c r="AG48" i="11"/>
  <c r="AH48" i="11"/>
  <c r="AI48" i="11"/>
  <c r="AJ48" i="11"/>
  <c r="B49" i="11"/>
  <c r="C49" i="11"/>
  <c r="D49" i="11"/>
  <c r="E49" i="11"/>
  <c r="F49" i="11"/>
  <c r="G49" i="11"/>
  <c r="H49" i="11"/>
  <c r="I49" i="11"/>
  <c r="J49" i="11"/>
  <c r="K49" i="11"/>
  <c r="L49" i="11"/>
  <c r="M49" i="11"/>
  <c r="N49" i="11"/>
  <c r="O49" i="11"/>
  <c r="P49" i="11"/>
  <c r="Q49" i="11"/>
  <c r="R49" i="11"/>
  <c r="S49" i="11"/>
  <c r="T49" i="11"/>
  <c r="U49" i="11"/>
  <c r="V49" i="11"/>
  <c r="W49" i="11"/>
  <c r="X49" i="11"/>
  <c r="Y49" i="11"/>
  <c r="Z49" i="11"/>
  <c r="AA49" i="11"/>
  <c r="AB49" i="11"/>
  <c r="AC49" i="11"/>
  <c r="AD49" i="11"/>
  <c r="AE49" i="11"/>
  <c r="AF49" i="11"/>
  <c r="AG49" i="11"/>
  <c r="AH49" i="11"/>
  <c r="AI49" i="11"/>
  <c r="AJ49" i="11"/>
  <c r="B50" i="11"/>
  <c r="C50" i="11"/>
  <c r="D50" i="11"/>
  <c r="E50" i="11"/>
  <c r="F50" i="11"/>
  <c r="G50" i="11"/>
  <c r="H50" i="11"/>
  <c r="I50" i="11"/>
  <c r="J50" i="11"/>
  <c r="K50" i="11"/>
  <c r="L50" i="11"/>
  <c r="M50" i="11"/>
  <c r="N50" i="11"/>
  <c r="O50" i="11"/>
  <c r="P50" i="11"/>
  <c r="Q50" i="11"/>
  <c r="R50" i="11"/>
  <c r="S50" i="11"/>
  <c r="T50" i="11"/>
  <c r="U50" i="11"/>
  <c r="V50" i="11"/>
  <c r="W50" i="11"/>
  <c r="X50" i="11"/>
  <c r="Y50" i="11"/>
  <c r="Z50" i="11"/>
  <c r="AA50" i="11"/>
  <c r="AB50" i="11"/>
  <c r="AC50" i="11"/>
  <c r="AD50" i="11"/>
  <c r="AE50" i="11"/>
  <c r="AF50" i="11"/>
  <c r="AG50" i="11"/>
  <c r="AH50" i="11"/>
  <c r="AI50" i="11"/>
  <c r="AJ50" i="11"/>
  <c r="B51" i="11"/>
  <c r="C51" i="11"/>
  <c r="D51" i="11"/>
  <c r="E51" i="11"/>
  <c r="F51" i="11"/>
  <c r="G51" i="11"/>
  <c r="H51" i="11"/>
  <c r="I51" i="11"/>
  <c r="J51" i="11"/>
  <c r="K51" i="11"/>
  <c r="L51" i="11"/>
  <c r="M51" i="11"/>
  <c r="N51" i="11"/>
  <c r="O51" i="11"/>
  <c r="P51" i="11"/>
  <c r="Q51" i="11"/>
  <c r="R51" i="11"/>
  <c r="S51" i="11"/>
  <c r="T51" i="11"/>
  <c r="U51" i="11"/>
  <c r="V51" i="11"/>
  <c r="W51" i="11"/>
  <c r="X51" i="11"/>
  <c r="Y51" i="11"/>
  <c r="Z51" i="11"/>
  <c r="AA51" i="11"/>
  <c r="AB51" i="11"/>
  <c r="AC51" i="11"/>
  <c r="AD51" i="11"/>
  <c r="AE51" i="11"/>
  <c r="AF51" i="11"/>
  <c r="AG51" i="11"/>
  <c r="AH51" i="11"/>
  <c r="AI51" i="11"/>
  <c r="AJ51" i="11"/>
  <c r="B52" i="11"/>
  <c r="C52" i="11"/>
  <c r="D52" i="11"/>
  <c r="E52" i="11"/>
  <c r="F52" i="11"/>
  <c r="G52" i="11"/>
  <c r="H52" i="11"/>
  <c r="I52" i="11"/>
  <c r="J52" i="11"/>
  <c r="K52" i="11"/>
  <c r="L52" i="11"/>
  <c r="M52" i="11"/>
  <c r="N52" i="11"/>
  <c r="O52" i="11"/>
  <c r="P52" i="11"/>
  <c r="Q52" i="11"/>
  <c r="R52" i="11"/>
  <c r="S52" i="11"/>
  <c r="T52" i="11"/>
  <c r="U52" i="11"/>
  <c r="V52" i="11"/>
  <c r="W52" i="11"/>
  <c r="X52" i="11"/>
  <c r="Y52" i="11"/>
  <c r="Z52" i="11"/>
  <c r="AA52" i="11"/>
  <c r="AB52" i="11"/>
  <c r="AC52" i="11"/>
  <c r="AD52" i="11"/>
  <c r="AE52" i="11"/>
  <c r="AF52" i="11"/>
  <c r="AG52" i="11"/>
  <c r="AH52" i="11"/>
  <c r="AI52" i="11"/>
  <c r="AJ52" i="11"/>
  <c r="B53" i="11"/>
  <c r="C53" i="11"/>
  <c r="D53" i="11"/>
  <c r="E53" i="11"/>
  <c r="F53" i="11"/>
  <c r="G53" i="11"/>
  <c r="H53" i="11"/>
  <c r="I53" i="11"/>
  <c r="J53" i="11"/>
  <c r="K53" i="11"/>
  <c r="L53" i="11"/>
  <c r="M53" i="11"/>
  <c r="N53" i="11"/>
  <c r="O53" i="11"/>
  <c r="P53" i="11"/>
  <c r="Q53" i="11"/>
  <c r="R53" i="11"/>
  <c r="S53" i="11"/>
  <c r="T53" i="11"/>
  <c r="U53" i="11"/>
  <c r="V53" i="11"/>
  <c r="W53" i="11"/>
  <c r="X53" i="11"/>
  <c r="Y53" i="11"/>
  <c r="Z53" i="11"/>
  <c r="AA53" i="11"/>
  <c r="AB53" i="11"/>
  <c r="AC53" i="11"/>
  <c r="AD53" i="11"/>
  <c r="AE53" i="11"/>
  <c r="AF53" i="11"/>
  <c r="AG53" i="11"/>
  <c r="AH53" i="11"/>
  <c r="AI53" i="11"/>
  <c r="AJ53" i="11"/>
  <c r="B54" i="11"/>
  <c r="C54" i="11"/>
  <c r="D54" i="11"/>
  <c r="E54" i="11"/>
  <c r="F54" i="11"/>
  <c r="G54" i="11"/>
  <c r="H54" i="11"/>
  <c r="I54" i="11"/>
  <c r="J54" i="11"/>
  <c r="K54" i="11"/>
  <c r="L54" i="11"/>
  <c r="M54" i="11"/>
  <c r="N54" i="11"/>
  <c r="O54" i="11"/>
  <c r="P54" i="11"/>
  <c r="Q54" i="11"/>
  <c r="R54" i="11"/>
  <c r="S54" i="11"/>
  <c r="T54" i="11"/>
  <c r="U54" i="11"/>
  <c r="V54" i="11"/>
  <c r="W54" i="11"/>
  <c r="X54" i="11"/>
  <c r="Y54" i="11"/>
  <c r="Z54" i="11"/>
  <c r="AA54" i="11"/>
  <c r="AB54" i="11"/>
  <c r="AC54" i="11"/>
  <c r="AD54" i="11"/>
  <c r="AE54" i="11"/>
  <c r="AF54" i="11"/>
  <c r="AG54" i="11"/>
  <c r="AH54" i="11"/>
  <c r="AI54" i="11"/>
  <c r="AJ54" i="11"/>
  <c r="B55" i="11"/>
  <c r="C55" i="11"/>
  <c r="D55" i="11"/>
  <c r="E55" i="11"/>
  <c r="F55" i="11"/>
  <c r="G55" i="11"/>
  <c r="H55" i="11"/>
  <c r="I55" i="11"/>
  <c r="J55" i="11"/>
  <c r="K55" i="11"/>
  <c r="L55" i="11"/>
  <c r="M55" i="11"/>
  <c r="N55" i="11"/>
  <c r="O55" i="11"/>
  <c r="P55" i="11"/>
  <c r="Q55" i="11"/>
  <c r="R55" i="11"/>
  <c r="S55" i="11"/>
  <c r="T55" i="11"/>
  <c r="U55" i="11"/>
  <c r="V55" i="11"/>
  <c r="W55" i="11"/>
  <c r="X55" i="11"/>
  <c r="Y55" i="11"/>
  <c r="Z55" i="11"/>
  <c r="AA55" i="11"/>
  <c r="AB55" i="11"/>
  <c r="AC55" i="11"/>
  <c r="AD55" i="11"/>
  <c r="AE55" i="11"/>
  <c r="AF55" i="11"/>
  <c r="AG55" i="11"/>
  <c r="AH55" i="11"/>
  <c r="AI55" i="11"/>
  <c r="AJ55" i="11"/>
  <c r="A2" i="11"/>
  <c r="A3" i="11"/>
  <c r="A4" i="11"/>
  <c r="A5" i="11"/>
  <c r="A6" i="11"/>
  <c r="A7" i="11"/>
  <c r="A8" i="11"/>
  <c r="A9" i="11"/>
  <c r="A10" i="11"/>
  <c r="A11" i="11"/>
  <c r="A12" i="11"/>
  <c r="A13" i="11"/>
  <c r="A14" i="11"/>
  <c r="A15" i="11"/>
  <c r="A16" i="11"/>
  <c r="A17" i="11"/>
  <c r="A18" i="11"/>
  <c r="A19" i="11"/>
  <c r="A20" i="11"/>
  <c r="A21" i="11"/>
  <c r="A22" i="11"/>
  <c r="A23" i="11"/>
  <c r="A24" i="11"/>
  <c r="A25" i="11"/>
  <c r="A26" i="11"/>
  <c r="A27" i="11"/>
  <c r="A28" i="11"/>
  <c r="A29" i="11"/>
  <c r="A30" i="11"/>
  <c r="A31" i="11"/>
  <c r="A32" i="11"/>
  <c r="A33" i="11"/>
  <c r="A34" i="11"/>
  <c r="A35" i="11"/>
  <c r="A36" i="11"/>
  <c r="A37" i="11"/>
  <c r="A38" i="11"/>
  <c r="A39" i="11"/>
  <c r="A40" i="11"/>
  <c r="A41" i="11"/>
  <c r="A42" i="11"/>
  <c r="A43" i="11"/>
  <c r="A44" i="11"/>
  <c r="A45" i="11"/>
  <c r="A46" i="11"/>
  <c r="A47" i="11"/>
  <c r="A48" i="11"/>
  <c r="A49" i="11"/>
  <c r="A50" i="11"/>
  <c r="A51" i="11"/>
  <c r="A52" i="11"/>
  <c r="A53" i="11"/>
  <c r="A54" i="11"/>
  <c r="A55" i="11"/>
  <c r="A1" i="11"/>
  <c r="BV15" i="11" l="1"/>
  <c r="I56" i="11"/>
  <c r="AK9" i="11"/>
  <c r="AV9" i="11"/>
  <c r="BH9" i="11"/>
  <c r="BT9" i="11"/>
  <c r="CF9" i="11"/>
  <c r="CR9" i="11"/>
  <c r="CP9" i="11"/>
  <c r="AW9" i="11"/>
  <c r="BI9" i="11"/>
  <c r="BU9" i="11"/>
  <c r="CG9" i="11"/>
  <c r="CH9" i="11"/>
  <c r="BS9" i="11"/>
  <c r="AL9" i="11"/>
  <c r="AX9" i="11"/>
  <c r="BJ9" i="11"/>
  <c r="BV9" i="11"/>
  <c r="CE9" i="11"/>
  <c r="AM9" i="11"/>
  <c r="AY9" i="11"/>
  <c r="BK9" i="11"/>
  <c r="BW9" i="11"/>
  <c r="CI9" i="11"/>
  <c r="CD9" i="11"/>
  <c r="BG9" i="11"/>
  <c r="AN9" i="11"/>
  <c r="AZ9" i="11"/>
  <c r="BL9" i="11"/>
  <c r="BX9" i="11"/>
  <c r="CJ9" i="11"/>
  <c r="BR9" i="11"/>
  <c r="AO9" i="11"/>
  <c r="BA9" i="11"/>
  <c r="BM9" i="11"/>
  <c r="BY9" i="11"/>
  <c r="CK9" i="11"/>
  <c r="AP9" i="11"/>
  <c r="BB9" i="11"/>
  <c r="BN9" i="11"/>
  <c r="BZ9" i="11"/>
  <c r="CL9" i="11"/>
  <c r="BF9" i="11"/>
  <c r="CQ9" i="11"/>
  <c r="AQ9" i="11"/>
  <c r="BC9" i="11"/>
  <c r="BO9" i="11"/>
  <c r="CA9" i="11"/>
  <c r="CM9" i="11"/>
  <c r="AT9" i="11"/>
  <c r="AR9" i="11"/>
  <c r="BD9" i="11"/>
  <c r="BP9" i="11"/>
  <c r="CB9" i="11"/>
  <c r="CN9" i="11"/>
  <c r="AS9" i="11"/>
  <c r="BE9" i="11"/>
  <c r="BQ9" i="11"/>
  <c r="CC9" i="11"/>
  <c r="CO9" i="11"/>
  <c r="AU9" i="11"/>
  <c r="AW10" i="11"/>
  <c r="BI10" i="11"/>
  <c r="BU10" i="11"/>
  <c r="CG10" i="11"/>
  <c r="AK10" i="11"/>
  <c r="AL10" i="11"/>
  <c r="AX10" i="11"/>
  <c r="BJ10" i="11"/>
  <c r="BV10" i="11"/>
  <c r="CH10" i="11"/>
  <c r="BK10" i="11"/>
  <c r="CI10" i="11"/>
  <c r="CE10" i="11"/>
  <c r="AM10" i="11"/>
  <c r="AY10" i="11"/>
  <c r="BW10" i="11"/>
  <c r="BZ10" i="11"/>
  <c r="AN10" i="11"/>
  <c r="AZ10" i="11"/>
  <c r="BL10" i="11"/>
  <c r="BX10" i="11"/>
  <c r="CJ10" i="11"/>
  <c r="CR10" i="11"/>
  <c r="AO10" i="11"/>
  <c r="BA10" i="11"/>
  <c r="BM10" i="11"/>
  <c r="BY10" i="11"/>
  <c r="CK10" i="11"/>
  <c r="BH10" i="11"/>
  <c r="AP10" i="11"/>
  <c r="BB10" i="11"/>
  <c r="BN10" i="11"/>
  <c r="CL10" i="11"/>
  <c r="CQ10" i="11"/>
  <c r="AQ10" i="11"/>
  <c r="BC10" i="11"/>
  <c r="BO10" i="11"/>
  <c r="CA10" i="11"/>
  <c r="CM10" i="11"/>
  <c r="AR10" i="11"/>
  <c r="BD10" i="11"/>
  <c r="BP10" i="11"/>
  <c r="CB10" i="11"/>
  <c r="CN10" i="11"/>
  <c r="BG10" i="11"/>
  <c r="AS10" i="11"/>
  <c r="BE10" i="11"/>
  <c r="BQ10" i="11"/>
  <c r="CC10" i="11"/>
  <c r="CO10" i="11"/>
  <c r="CP10" i="11"/>
  <c r="AU10" i="11"/>
  <c r="BT10" i="11"/>
  <c r="AT10" i="11"/>
  <c r="BF10" i="11"/>
  <c r="BR10" i="11"/>
  <c r="CD10" i="11"/>
  <c r="BS10" i="11"/>
  <c r="AV10" i="11"/>
  <c r="CF10" i="11"/>
  <c r="AB56" i="11"/>
  <c r="AK3" i="11"/>
  <c r="AL3" i="11"/>
  <c r="AM3" i="11"/>
  <c r="AN3" i="11"/>
  <c r="AO3" i="11"/>
  <c r="AP3" i="11"/>
  <c r="AQ3" i="11"/>
  <c r="AR3" i="11"/>
  <c r="AS3" i="11"/>
  <c r="AT3" i="11"/>
  <c r="AU3" i="11"/>
  <c r="AV3" i="11"/>
  <c r="AW3" i="11"/>
  <c r="AX3" i="11"/>
  <c r="AY3" i="11"/>
  <c r="AZ3" i="11"/>
  <c r="BA3" i="11"/>
  <c r="BB3" i="11"/>
  <c r="BC3" i="11"/>
  <c r="BD3" i="11"/>
  <c r="BE3" i="11"/>
  <c r="BF3" i="11"/>
  <c r="BG3" i="11"/>
  <c r="BH3" i="11"/>
  <c r="BI3" i="11"/>
  <c r="BJ3" i="11"/>
  <c r="BK3" i="11"/>
  <c r="BL3" i="11"/>
  <c r="BM3" i="11"/>
  <c r="BN3" i="11"/>
  <c r="BO3" i="11"/>
  <c r="BP3" i="11"/>
  <c r="BQ3" i="11"/>
  <c r="BR3" i="11"/>
  <c r="BS3" i="11"/>
  <c r="BT3" i="11"/>
  <c r="BU3" i="11"/>
  <c r="BV3" i="11"/>
  <c r="BW3" i="11"/>
  <c r="BX3" i="11"/>
  <c r="BY3" i="11"/>
  <c r="BZ3" i="11"/>
  <c r="CA3" i="11"/>
  <c r="CB3" i="11"/>
  <c r="CC3" i="11"/>
  <c r="CD3" i="11"/>
  <c r="CE3" i="11"/>
  <c r="CF3" i="11"/>
  <c r="CG3" i="11"/>
  <c r="CH3" i="11"/>
  <c r="CI3" i="11"/>
  <c r="CJ3" i="11"/>
  <c r="CK3" i="11"/>
  <c r="CL3" i="11"/>
  <c r="CM3" i="11"/>
  <c r="CN3" i="11"/>
  <c r="CO3" i="11"/>
  <c r="CP3" i="11"/>
  <c r="CQ3" i="11"/>
  <c r="CR3" i="11"/>
  <c r="AK4" i="11"/>
  <c r="AL4" i="11"/>
  <c r="AM4" i="11"/>
  <c r="AN4" i="11"/>
  <c r="AO4" i="11"/>
  <c r="AP4" i="11"/>
  <c r="AQ4" i="11"/>
  <c r="AR4" i="11"/>
  <c r="AS4" i="11"/>
  <c r="AT4" i="11"/>
  <c r="AU4" i="11"/>
  <c r="AV4" i="11"/>
  <c r="AW4" i="11"/>
  <c r="AX4" i="11"/>
  <c r="AY4" i="11"/>
  <c r="AZ4" i="11"/>
  <c r="BA4" i="11"/>
  <c r="BB4" i="11"/>
  <c r="BC4" i="11"/>
  <c r="BD4" i="11"/>
  <c r="BE4" i="11"/>
  <c r="BF4" i="11"/>
  <c r="BG4" i="11"/>
  <c r="BH4" i="11"/>
  <c r="BI4" i="11"/>
  <c r="BJ4" i="11"/>
  <c r="BK4" i="11"/>
  <c r="BL4" i="11"/>
  <c r="BM4" i="11"/>
  <c r="BN4" i="11"/>
  <c r="BO4" i="11"/>
  <c r="BP4" i="11"/>
  <c r="BQ4" i="11"/>
  <c r="BR4" i="11"/>
  <c r="BS4" i="11"/>
  <c r="BT4" i="11"/>
  <c r="BU4" i="11"/>
  <c r="BV4" i="11"/>
  <c r="BW4" i="11"/>
  <c r="BX4" i="11"/>
  <c r="BY4" i="11"/>
  <c r="BZ4" i="11"/>
  <c r="CA4" i="11"/>
  <c r="CB4" i="11"/>
  <c r="CC4" i="11"/>
  <c r="CD4" i="11"/>
  <c r="CE4" i="11"/>
  <c r="CF4" i="11"/>
  <c r="CG4" i="11"/>
  <c r="CH4" i="11"/>
  <c r="CI4" i="11"/>
  <c r="CJ4" i="11"/>
  <c r="CK4" i="11"/>
  <c r="CL4" i="11"/>
  <c r="CM4" i="11"/>
  <c r="CN4" i="11"/>
  <c r="CO4" i="11"/>
  <c r="CP4" i="11"/>
  <c r="CQ4" i="11"/>
  <c r="CR4" i="11"/>
  <c r="AK5" i="11"/>
  <c r="AL5" i="11"/>
  <c r="AM5" i="11"/>
  <c r="AN5" i="11"/>
  <c r="AO5" i="11"/>
  <c r="AP5" i="11"/>
  <c r="AQ5" i="11"/>
  <c r="AR5" i="11"/>
  <c r="AS5" i="11"/>
  <c r="AT5" i="11"/>
  <c r="AU5" i="11"/>
  <c r="AV5" i="11"/>
  <c r="AW5" i="11"/>
  <c r="AX5" i="11"/>
  <c r="AY5" i="11"/>
  <c r="AZ5" i="11"/>
  <c r="BA5" i="11"/>
  <c r="BB5" i="11"/>
  <c r="BC5" i="11"/>
  <c r="BD5" i="11"/>
  <c r="BE5" i="11"/>
  <c r="BF5" i="11"/>
  <c r="BG5" i="11"/>
  <c r="BH5" i="11"/>
  <c r="BI5" i="11"/>
  <c r="BJ5" i="11"/>
  <c r="BK5" i="11"/>
  <c r="BL5" i="11"/>
  <c r="BM5" i="11"/>
  <c r="BN5" i="11"/>
  <c r="BO5" i="11"/>
  <c r="BP5" i="11"/>
  <c r="BQ5" i="11"/>
  <c r="BR5" i="11"/>
  <c r="BS5" i="11"/>
  <c r="BT5" i="11"/>
  <c r="BU5" i="11"/>
  <c r="BV5" i="11"/>
  <c r="BW5" i="11"/>
  <c r="BX5" i="11"/>
  <c r="BY5" i="11"/>
  <c r="BZ5" i="11"/>
  <c r="CA5" i="11"/>
  <c r="CB5" i="11"/>
  <c r="CC5" i="11"/>
  <c r="CD5" i="11"/>
  <c r="CE5" i="11"/>
  <c r="CF5" i="11"/>
  <c r="CG5" i="11"/>
  <c r="CH5" i="11"/>
  <c r="CI5" i="11"/>
  <c r="CJ5" i="11"/>
  <c r="CK5" i="11"/>
  <c r="CL5" i="11"/>
  <c r="CM5" i="11"/>
  <c r="CN5" i="11"/>
  <c r="CO5" i="11"/>
  <c r="CP5" i="11"/>
  <c r="CQ5" i="11"/>
  <c r="CR5" i="11"/>
  <c r="AK6" i="11"/>
  <c r="AL6" i="11"/>
  <c r="AM6" i="11"/>
  <c r="AN6" i="11"/>
  <c r="AO6" i="11"/>
  <c r="AP6" i="11"/>
  <c r="AQ6" i="11"/>
  <c r="AR6" i="11"/>
  <c r="AS6" i="11"/>
  <c r="AT6" i="11"/>
  <c r="AU6" i="11"/>
  <c r="AV6" i="11"/>
  <c r="AW6" i="11"/>
  <c r="AX6" i="11"/>
  <c r="AY6" i="11"/>
  <c r="AZ6" i="11"/>
  <c r="BA6" i="11"/>
  <c r="BB6" i="11"/>
  <c r="BC6" i="11"/>
  <c r="BD6" i="11"/>
  <c r="BE6" i="11"/>
  <c r="BF6" i="11"/>
  <c r="BG6" i="11"/>
  <c r="BH6" i="11"/>
  <c r="BI6" i="11"/>
  <c r="BJ6" i="11"/>
  <c r="BK6" i="11"/>
  <c r="BL6" i="11"/>
  <c r="BM6" i="11"/>
  <c r="BN6" i="11"/>
  <c r="BO6" i="11"/>
  <c r="BP6" i="11"/>
  <c r="BQ6" i="11"/>
  <c r="BR6" i="11"/>
  <c r="BS6" i="11"/>
  <c r="BT6" i="11"/>
  <c r="BU6" i="11"/>
  <c r="BV6" i="11"/>
  <c r="BW6" i="11"/>
  <c r="BX6" i="11"/>
  <c r="BY6" i="11"/>
  <c r="BZ6" i="11"/>
  <c r="CA6" i="11"/>
  <c r="CB6" i="11"/>
  <c r="CC6" i="11"/>
  <c r="CD6" i="11"/>
  <c r="CE6" i="11"/>
  <c r="CF6" i="11"/>
  <c r="CG6" i="11"/>
  <c r="CH6" i="11"/>
  <c r="CI6" i="11"/>
  <c r="CJ6" i="11"/>
  <c r="CK6" i="11"/>
  <c r="CL6" i="11"/>
  <c r="CM6" i="11"/>
  <c r="CN6" i="11"/>
  <c r="CO6" i="11"/>
  <c r="CP6" i="11"/>
  <c r="CQ6" i="11"/>
  <c r="CR6" i="11"/>
  <c r="AK7" i="11"/>
  <c r="AL7" i="11"/>
  <c r="AM7" i="11"/>
  <c r="AN7" i="11"/>
  <c r="AO7" i="11"/>
  <c r="AP7" i="11"/>
  <c r="AQ7" i="11"/>
  <c r="AR7" i="11"/>
  <c r="AS7" i="11"/>
  <c r="AT7" i="11"/>
  <c r="AU7" i="11"/>
  <c r="AV7" i="11"/>
  <c r="AW7" i="11"/>
  <c r="AX7" i="11"/>
  <c r="AY7" i="11"/>
  <c r="AZ7" i="11"/>
  <c r="BA7" i="11"/>
  <c r="BB7" i="11"/>
  <c r="BC7" i="11"/>
  <c r="BD7" i="11"/>
  <c r="BE7" i="11"/>
  <c r="BF7" i="11"/>
  <c r="BG7" i="11"/>
  <c r="BH7" i="11"/>
  <c r="BI7" i="11"/>
  <c r="BJ7" i="11"/>
  <c r="BK7" i="11"/>
  <c r="BL7" i="11"/>
  <c r="BM7" i="11"/>
  <c r="BN7" i="11"/>
  <c r="BO7" i="11"/>
  <c r="BP7" i="11"/>
  <c r="BQ7" i="11"/>
  <c r="BR7" i="11"/>
  <c r="BS7" i="11"/>
  <c r="BT7" i="11"/>
  <c r="BU7" i="11"/>
  <c r="BV7" i="11"/>
  <c r="BW7" i="11"/>
  <c r="BX7" i="11"/>
  <c r="BY7" i="11"/>
  <c r="BZ7" i="11"/>
  <c r="CA7" i="11"/>
  <c r="CB7" i="11"/>
  <c r="CC7" i="11"/>
  <c r="CD7" i="11"/>
  <c r="CE7" i="11"/>
  <c r="CF7" i="11"/>
  <c r="CG7" i="11"/>
  <c r="CH7" i="11"/>
  <c r="CI7" i="11"/>
  <c r="CJ7" i="11"/>
  <c r="CK7" i="11"/>
  <c r="CL7" i="11"/>
  <c r="CM7" i="11"/>
  <c r="CN7" i="11"/>
  <c r="CO7" i="11"/>
  <c r="CP7" i="11"/>
  <c r="CQ7" i="11"/>
  <c r="CR7" i="11"/>
  <c r="AK8" i="11"/>
  <c r="AL8" i="11"/>
  <c r="AM8" i="11"/>
  <c r="AN8" i="11"/>
  <c r="AO8" i="11"/>
  <c r="AP8" i="11"/>
  <c r="AQ8" i="11"/>
  <c r="AR8" i="11"/>
  <c r="AS8" i="11"/>
  <c r="AT8" i="11"/>
  <c r="AU8" i="11"/>
  <c r="AV8" i="11"/>
  <c r="AW8" i="11"/>
  <c r="AX8" i="11"/>
  <c r="AY8" i="11"/>
  <c r="AZ8" i="11"/>
  <c r="BA8" i="11"/>
  <c r="BB8" i="11"/>
  <c r="BC8" i="11"/>
  <c r="BD8" i="11"/>
  <c r="BE8" i="11"/>
  <c r="BF8" i="11"/>
  <c r="BG8" i="11"/>
  <c r="BH8" i="11"/>
  <c r="BI8" i="11"/>
  <c r="BJ8" i="11"/>
  <c r="BK8" i="11"/>
  <c r="BL8" i="11"/>
  <c r="BM8" i="11"/>
  <c r="BN8" i="11"/>
  <c r="BO8" i="11"/>
  <c r="BP8" i="11"/>
  <c r="BQ8" i="11"/>
  <c r="BR8" i="11"/>
  <c r="BS8" i="11"/>
  <c r="BT8" i="11"/>
  <c r="BU8" i="11"/>
  <c r="BV8" i="11"/>
  <c r="BW8" i="11"/>
  <c r="BX8" i="11"/>
  <c r="BY8" i="11"/>
  <c r="BZ8" i="11"/>
  <c r="CA8" i="11"/>
  <c r="CB8" i="11"/>
  <c r="CC8" i="11"/>
  <c r="CD8" i="11"/>
  <c r="CE8" i="11"/>
  <c r="CF8" i="11"/>
  <c r="CG8" i="11"/>
  <c r="CH8" i="11"/>
  <c r="CI8" i="11"/>
  <c r="CJ8" i="11"/>
  <c r="CK8" i="11"/>
  <c r="CL8" i="11"/>
  <c r="CM8" i="11"/>
  <c r="CN8" i="11"/>
  <c r="CO8" i="11"/>
  <c r="CP8" i="11"/>
  <c r="CQ8" i="11"/>
  <c r="CR8" i="11"/>
  <c r="AK11" i="11"/>
  <c r="AL11" i="11"/>
  <c r="AM11" i="11"/>
  <c r="AN11" i="11"/>
  <c r="AO11" i="11"/>
  <c r="AP11" i="11"/>
  <c r="AQ11" i="11"/>
  <c r="AR11" i="11"/>
  <c r="AS11" i="11"/>
  <c r="AT11" i="11"/>
  <c r="AU11" i="11"/>
  <c r="AV11" i="11"/>
  <c r="AW11" i="11"/>
  <c r="AX11" i="11"/>
  <c r="AY11" i="11"/>
  <c r="AZ11" i="11"/>
  <c r="BA11" i="11"/>
  <c r="BB11" i="11"/>
  <c r="BC11" i="11"/>
  <c r="BD11" i="11"/>
  <c r="BE11" i="11"/>
  <c r="BF11" i="11"/>
  <c r="BG11" i="11"/>
  <c r="BH11" i="11"/>
  <c r="BI11" i="11"/>
  <c r="BJ11" i="11"/>
  <c r="BK11" i="11"/>
  <c r="BL11" i="11"/>
  <c r="BM11" i="11"/>
  <c r="BN11" i="11"/>
  <c r="BO11" i="11"/>
  <c r="BP11" i="11"/>
  <c r="BQ11" i="11"/>
  <c r="BR11" i="11"/>
  <c r="BS11" i="11"/>
  <c r="BT11" i="11"/>
  <c r="BU11" i="11"/>
  <c r="BV11" i="11"/>
  <c r="BW11" i="11"/>
  <c r="BX11" i="11"/>
  <c r="BY11" i="11"/>
  <c r="BZ11" i="11"/>
  <c r="CA11" i="11"/>
  <c r="CB11" i="11"/>
  <c r="CC11" i="11"/>
  <c r="CD11" i="11"/>
  <c r="CE11" i="11"/>
  <c r="CF11" i="11"/>
  <c r="CG11" i="11"/>
  <c r="CH11" i="11"/>
  <c r="CI11" i="11"/>
  <c r="CJ11" i="11"/>
  <c r="CK11" i="11"/>
  <c r="CL11" i="11"/>
  <c r="CM11" i="11"/>
  <c r="CN11" i="11"/>
  <c r="CO11" i="11"/>
  <c r="CP11" i="11"/>
  <c r="CQ11" i="11"/>
  <c r="CR11" i="11"/>
  <c r="AK12" i="11"/>
  <c r="AL12" i="11"/>
  <c r="AM12" i="11"/>
  <c r="AN12" i="11"/>
  <c r="AO12" i="11"/>
  <c r="AP12" i="11"/>
  <c r="AQ12" i="11"/>
  <c r="AR12" i="11"/>
  <c r="AS12" i="11"/>
  <c r="AT12" i="11"/>
  <c r="AU12" i="11"/>
  <c r="AV12" i="11"/>
  <c r="AW12" i="11"/>
  <c r="AX12" i="11"/>
  <c r="AY12" i="11"/>
  <c r="AZ12" i="11"/>
  <c r="BA12" i="11"/>
  <c r="BB12" i="11"/>
  <c r="BC12" i="11"/>
  <c r="BD12" i="11"/>
  <c r="BE12" i="11"/>
  <c r="BF12" i="11"/>
  <c r="BG12" i="11"/>
  <c r="BH12" i="11"/>
  <c r="BI12" i="11"/>
  <c r="BJ12" i="11"/>
  <c r="BK12" i="11"/>
  <c r="BL12" i="11"/>
  <c r="BM12" i="11"/>
  <c r="BN12" i="11"/>
  <c r="BO12" i="11"/>
  <c r="BP12" i="11"/>
  <c r="BQ12" i="11"/>
  <c r="BR12" i="11"/>
  <c r="BS12" i="11"/>
  <c r="BT12" i="11"/>
  <c r="BU12" i="11"/>
  <c r="BV12" i="11"/>
  <c r="BW12" i="11"/>
  <c r="BX12" i="11"/>
  <c r="BY12" i="11"/>
  <c r="BZ12" i="11"/>
  <c r="CA12" i="11"/>
  <c r="CB12" i="11"/>
  <c r="CC12" i="11"/>
  <c r="CD12" i="11"/>
  <c r="CE12" i="11"/>
  <c r="CF12" i="11"/>
  <c r="CG12" i="11"/>
  <c r="CH12" i="11"/>
  <c r="CI12" i="11"/>
  <c r="CJ12" i="11"/>
  <c r="CK12" i="11"/>
  <c r="CL12" i="11"/>
  <c r="CM12" i="11"/>
  <c r="CN12" i="11"/>
  <c r="CO12" i="11"/>
  <c r="CP12" i="11"/>
  <c r="CQ12" i="11"/>
  <c r="CR12" i="11"/>
  <c r="AK13" i="11"/>
  <c r="AL13" i="11"/>
  <c r="AM13" i="11"/>
  <c r="AN13" i="11"/>
  <c r="AO13" i="11"/>
  <c r="AP13" i="11"/>
  <c r="AQ13" i="11"/>
  <c r="AR13" i="11"/>
  <c r="AS13" i="11"/>
  <c r="AT13" i="11"/>
  <c r="AU13" i="11"/>
  <c r="AV13" i="11"/>
  <c r="AW13" i="11"/>
  <c r="AX13" i="11"/>
  <c r="AY13" i="11"/>
  <c r="AZ13" i="11"/>
  <c r="BA13" i="11"/>
  <c r="BB13" i="11"/>
  <c r="BC13" i="11"/>
  <c r="BD13" i="11"/>
  <c r="BE13" i="11"/>
  <c r="BF13" i="11"/>
  <c r="BG13" i="11"/>
  <c r="BH13" i="11"/>
  <c r="BI13" i="11"/>
  <c r="BJ13" i="11"/>
  <c r="BK13" i="11"/>
  <c r="BL13" i="11"/>
  <c r="BM13" i="11"/>
  <c r="BN13" i="11"/>
  <c r="BO13" i="11"/>
  <c r="BP13" i="11"/>
  <c r="BQ13" i="11"/>
  <c r="BR13" i="11"/>
  <c r="BS13" i="11"/>
  <c r="BT13" i="11"/>
  <c r="BU13" i="11"/>
  <c r="BV13" i="11"/>
  <c r="BW13" i="11"/>
  <c r="BX13" i="11"/>
  <c r="BY13" i="11"/>
  <c r="BZ13" i="11"/>
  <c r="CA13" i="11"/>
  <c r="CB13" i="11"/>
  <c r="CC13" i="11"/>
  <c r="CD13" i="11"/>
  <c r="CE13" i="11"/>
  <c r="CF13" i="11"/>
  <c r="CG13" i="11"/>
  <c r="CH13" i="11"/>
  <c r="CI13" i="11"/>
  <c r="CJ13" i="11"/>
  <c r="CK13" i="11"/>
  <c r="CL13" i="11"/>
  <c r="CM13" i="11"/>
  <c r="CN13" i="11"/>
  <c r="CO13" i="11"/>
  <c r="CP13" i="11"/>
  <c r="CQ13" i="11"/>
  <c r="CR13" i="11"/>
  <c r="AK14" i="11"/>
  <c r="AL14" i="11"/>
  <c r="AM14" i="11"/>
  <c r="AN14" i="11"/>
  <c r="AO14" i="11"/>
  <c r="AP14" i="11"/>
  <c r="AQ14" i="11"/>
  <c r="AR14" i="11"/>
  <c r="AS14" i="11"/>
  <c r="AT14" i="11"/>
  <c r="AU14" i="11"/>
  <c r="AV14" i="11"/>
  <c r="AW14" i="11"/>
  <c r="AX14" i="11"/>
  <c r="AY14" i="11"/>
  <c r="AZ14" i="11"/>
  <c r="BA14" i="11"/>
  <c r="BB14" i="11"/>
  <c r="BC14" i="11"/>
  <c r="BD14" i="11"/>
  <c r="BE14" i="11"/>
  <c r="BF14" i="11"/>
  <c r="BG14" i="11"/>
  <c r="BH14" i="11"/>
  <c r="BI14" i="11"/>
  <c r="BJ14" i="11"/>
  <c r="BK14" i="11"/>
  <c r="BL14" i="11"/>
  <c r="BM14" i="11"/>
  <c r="BN14" i="11"/>
  <c r="BO14" i="11"/>
  <c r="BP14" i="11"/>
  <c r="BQ14" i="11"/>
  <c r="BR14" i="11"/>
  <c r="BS14" i="11"/>
  <c r="BT14" i="11"/>
  <c r="BU14" i="11"/>
  <c r="BV14" i="11"/>
  <c r="BW14" i="11"/>
  <c r="BX14" i="11"/>
  <c r="BY14" i="11"/>
  <c r="BZ14" i="11"/>
  <c r="CA14" i="11"/>
  <c r="CB14" i="11"/>
  <c r="CC14" i="11"/>
  <c r="CD14" i="11"/>
  <c r="CE14" i="11"/>
  <c r="CF14" i="11"/>
  <c r="CG14" i="11"/>
  <c r="CH14" i="11"/>
  <c r="CI14" i="11"/>
  <c r="CJ14" i="11"/>
  <c r="CK14" i="11"/>
  <c r="CL14" i="11"/>
  <c r="CM14" i="11"/>
  <c r="CN14" i="11"/>
  <c r="CO14" i="11"/>
  <c r="CP14" i="11"/>
  <c r="CQ14" i="11"/>
  <c r="CR14" i="11"/>
  <c r="AK15" i="11"/>
  <c r="AL15" i="11"/>
  <c r="AM15" i="11"/>
  <c r="AN15" i="11"/>
  <c r="AO15" i="11"/>
  <c r="AP15" i="11"/>
  <c r="AQ15" i="11"/>
  <c r="AR15" i="11"/>
  <c r="AS15" i="11"/>
  <c r="AT15" i="11"/>
  <c r="AU15" i="11"/>
  <c r="AV15" i="11"/>
  <c r="AW15" i="11"/>
  <c r="AX15" i="11"/>
  <c r="AY15" i="11"/>
  <c r="AZ15" i="11"/>
  <c r="BA15" i="11"/>
  <c r="BB15" i="11"/>
  <c r="BC15" i="11"/>
  <c r="BD15" i="11"/>
  <c r="BE15" i="11"/>
  <c r="BF15" i="11"/>
  <c r="BG15" i="11"/>
  <c r="BH15" i="11"/>
  <c r="BI15" i="11"/>
  <c r="BJ15" i="11"/>
  <c r="BK15" i="11"/>
  <c r="BL15" i="11"/>
  <c r="BM15" i="11"/>
  <c r="BN15" i="11"/>
  <c r="BO15" i="11"/>
  <c r="BP15" i="11"/>
  <c r="BQ15" i="11"/>
  <c r="BR15" i="11"/>
  <c r="BS15" i="11"/>
  <c r="BT15" i="11"/>
  <c r="BU15" i="11"/>
  <c r="BW15" i="11"/>
  <c r="BX15" i="11"/>
  <c r="BY15" i="11"/>
  <c r="BZ15" i="11"/>
  <c r="CA15" i="11"/>
  <c r="CB15" i="11"/>
  <c r="CC15" i="11"/>
  <c r="CD15" i="11"/>
  <c r="CE15" i="11"/>
  <c r="CF15" i="11"/>
  <c r="CG15" i="11"/>
  <c r="CH15" i="11"/>
  <c r="CI15" i="11"/>
  <c r="CJ15" i="11"/>
  <c r="CK15" i="11"/>
  <c r="CL15" i="11"/>
  <c r="CM15" i="11"/>
  <c r="CN15" i="11"/>
  <c r="CO15" i="11"/>
  <c r="CP15" i="11"/>
  <c r="CQ15" i="11"/>
  <c r="CR15" i="11"/>
  <c r="AK16" i="11"/>
  <c r="AL16" i="11"/>
  <c r="AM16" i="11"/>
  <c r="AN16" i="11"/>
  <c r="AO16" i="11"/>
  <c r="AP16" i="11"/>
  <c r="AQ16" i="11"/>
  <c r="AR16" i="11"/>
  <c r="AS16" i="11"/>
  <c r="AT16" i="11"/>
  <c r="AU16" i="11"/>
  <c r="AV16" i="11"/>
  <c r="AW16" i="11"/>
  <c r="AX16" i="11"/>
  <c r="AY16" i="11"/>
  <c r="AZ16" i="11"/>
  <c r="BA16" i="11"/>
  <c r="BB16" i="11"/>
  <c r="BC16" i="11"/>
  <c r="BD16" i="11"/>
  <c r="BE16" i="11"/>
  <c r="BF16" i="11"/>
  <c r="BG16" i="11"/>
  <c r="BH16" i="11"/>
  <c r="BI16" i="11"/>
  <c r="BJ16" i="11"/>
  <c r="BK16" i="11"/>
  <c r="BL16" i="11"/>
  <c r="BM16" i="11"/>
  <c r="BN16" i="11"/>
  <c r="BO16" i="11"/>
  <c r="BP16" i="11"/>
  <c r="BQ16" i="11"/>
  <c r="BR16" i="11"/>
  <c r="BS16" i="11"/>
  <c r="BT16" i="11"/>
  <c r="BU16" i="11"/>
  <c r="BV16" i="11"/>
  <c r="BW16" i="11"/>
  <c r="BX16" i="11"/>
  <c r="BY16" i="11"/>
  <c r="BZ16" i="11"/>
  <c r="CA16" i="11"/>
  <c r="CB16" i="11"/>
  <c r="CC16" i="11"/>
  <c r="CD16" i="11"/>
  <c r="CE16" i="11"/>
  <c r="CF16" i="11"/>
  <c r="CG16" i="11"/>
  <c r="CH16" i="11"/>
  <c r="CI16" i="11"/>
  <c r="CJ16" i="11"/>
  <c r="CK16" i="11"/>
  <c r="CL16" i="11"/>
  <c r="CM16" i="11"/>
  <c r="CN16" i="11"/>
  <c r="CO16" i="11"/>
  <c r="CP16" i="11"/>
  <c r="CQ16" i="11"/>
  <c r="CR16" i="11"/>
  <c r="AK17" i="11"/>
  <c r="AL17" i="11"/>
  <c r="AM17" i="11"/>
  <c r="AN17" i="11"/>
  <c r="AO17" i="11"/>
  <c r="AP17" i="11"/>
  <c r="AQ17" i="11"/>
  <c r="AR17" i="11"/>
  <c r="AS17" i="11"/>
  <c r="AT17" i="11"/>
  <c r="AU17" i="11"/>
  <c r="AV17" i="11"/>
  <c r="AW17" i="11"/>
  <c r="AX17" i="11"/>
  <c r="AY17" i="11"/>
  <c r="AZ17" i="11"/>
  <c r="BA17" i="11"/>
  <c r="BB17" i="11"/>
  <c r="BC17" i="11"/>
  <c r="BD17" i="11"/>
  <c r="BE17" i="11"/>
  <c r="BF17" i="11"/>
  <c r="BG17" i="11"/>
  <c r="BH17" i="11"/>
  <c r="BI17" i="11"/>
  <c r="BJ17" i="11"/>
  <c r="BK17" i="11"/>
  <c r="BL17" i="11"/>
  <c r="BM17" i="11"/>
  <c r="BN17" i="11"/>
  <c r="BO17" i="11"/>
  <c r="BP17" i="11"/>
  <c r="BQ17" i="11"/>
  <c r="BR17" i="11"/>
  <c r="BS17" i="11"/>
  <c r="BT17" i="11"/>
  <c r="BU17" i="11"/>
  <c r="BV17" i="11"/>
  <c r="BW17" i="11"/>
  <c r="BX17" i="11"/>
  <c r="BY17" i="11"/>
  <c r="BZ17" i="11"/>
  <c r="CA17" i="11"/>
  <c r="CB17" i="11"/>
  <c r="CC17" i="11"/>
  <c r="CD17" i="11"/>
  <c r="CE17" i="11"/>
  <c r="CF17" i="11"/>
  <c r="CG17" i="11"/>
  <c r="CH17" i="11"/>
  <c r="CI17" i="11"/>
  <c r="CJ17" i="11"/>
  <c r="CK17" i="11"/>
  <c r="CL17" i="11"/>
  <c r="CM17" i="11"/>
  <c r="CN17" i="11"/>
  <c r="CO17" i="11"/>
  <c r="CP17" i="11"/>
  <c r="CQ17" i="11"/>
  <c r="CR17" i="11"/>
  <c r="AK18" i="11"/>
  <c r="AL18" i="11"/>
  <c r="AM18" i="11"/>
  <c r="AN18" i="11"/>
  <c r="AO18" i="11"/>
  <c r="AP18" i="11"/>
  <c r="AQ18" i="11"/>
  <c r="AR18" i="11"/>
  <c r="AS18" i="11"/>
  <c r="AT18" i="11"/>
  <c r="AU18" i="11"/>
  <c r="AV18" i="11"/>
  <c r="AW18" i="11"/>
  <c r="AX18" i="11"/>
  <c r="AY18" i="11"/>
  <c r="AZ18" i="11"/>
  <c r="BA18" i="11"/>
  <c r="BB18" i="11"/>
  <c r="BC18" i="11"/>
  <c r="BD18" i="11"/>
  <c r="BE18" i="11"/>
  <c r="BF18" i="11"/>
  <c r="BG18" i="11"/>
  <c r="BH18" i="11"/>
  <c r="BI18" i="11"/>
  <c r="BJ18" i="11"/>
  <c r="BK18" i="11"/>
  <c r="BL18" i="11"/>
  <c r="BM18" i="11"/>
  <c r="BN18" i="11"/>
  <c r="BO18" i="11"/>
  <c r="BP18" i="11"/>
  <c r="BQ18" i="11"/>
  <c r="BR18" i="11"/>
  <c r="BS18" i="11"/>
  <c r="BT18" i="11"/>
  <c r="BU18" i="11"/>
  <c r="BV18" i="11"/>
  <c r="BW18" i="11"/>
  <c r="BX18" i="11"/>
  <c r="BY18" i="11"/>
  <c r="BZ18" i="11"/>
  <c r="CA18" i="11"/>
  <c r="CB18" i="11"/>
  <c r="CC18" i="11"/>
  <c r="CD18" i="11"/>
  <c r="CE18" i="11"/>
  <c r="CF18" i="11"/>
  <c r="CG18" i="11"/>
  <c r="CH18" i="11"/>
  <c r="CI18" i="11"/>
  <c r="CJ18" i="11"/>
  <c r="CK18" i="11"/>
  <c r="CL18" i="11"/>
  <c r="CM18" i="11"/>
  <c r="CN18" i="11"/>
  <c r="CO18" i="11"/>
  <c r="CP18" i="11"/>
  <c r="CQ18" i="11"/>
  <c r="CR18" i="11"/>
  <c r="AK19" i="11"/>
  <c r="AL19" i="11"/>
  <c r="AM19" i="11"/>
  <c r="AN19" i="11"/>
  <c r="AO19" i="11"/>
  <c r="AP19" i="11"/>
  <c r="AQ19" i="11"/>
  <c r="AR19" i="11"/>
  <c r="AS19" i="11"/>
  <c r="AT19" i="11"/>
  <c r="AU19" i="11"/>
  <c r="AV19" i="11"/>
  <c r="AW19" i="11"/>
  <c r="AX19" i="11"/>
  <c r="AY19" i="11"/>
  <c r="AZ19" i="11"/>
  <c r="BA19" i="11"/>
  <c r="BB19" i="11"/>
  <c r="BC19" i="11"/>
  <c r="BD19" i="11"/>
  <c r="BE19" i="11"/>
  <c r="BF19" i="11"/>
  <c r="BG19" i="11"/>
  <c r="BH19" i="11"/>
  <c r="BI19" i="11"/>
  <c r="BJ19" i="11"/>
  <c r="BK19" i="11"/>
  <c r="BL19" i="11"/>
  <c r="BM19" i="11"/>
  <c r="BN19" i="11"/>
  <c r="BO19" i="11"/>
  <c r="BP19" i="11"/>
  <c r="BQ19" i="11"/>
  <c r="BR19" i="11"/>
  <c r="BS19" i="11"/>
  <c r="BT19" i="11"/>
  <c r="BU19" i="11"/>
  <c r="BV19" i="11"/>
  <c r="BW19" i="11"/>
  <c r="BX19" i="11"/>
  <c r="BY19" i="11"/>
  <c r="BZ19" i="11"/>
  <c r="CA19" i="11"/>
  <c r="CB19" i="11"/>
  <c r="CC19" i="11"/>
  <c r="CD19" i="11"/>
  <c r="CE19" i="11"/>
  <c r="CF19" i="11"/>
  <c r="CG19" i="11"/>
  <c r="CH19" i="11"/>
  <c r="CI19" i="11"/>
  <c r="CJ19" i="11"/>
  <c r="CK19" i="11"/>
  <c r="CL19" i="11"/>
  <c r="CM19" i="11"/>
  <c r="CN19" i="11"/>
  <c r="CO19" i="11"/>
  <c r="CP19" i="11"/>
  <c r="CQ19" i="11"/>
  <c r="CR19" i="11"/>
  <c r="AK20" i="11"/>
  <c r="AL20" i="11"/>
  <c r="AM20" i="11"/>
  <c r="AN20" i="11"/>
  <c r="AO20" i="11"/>
  <c r="AP20" i="11"/>
  <c r="AQ20" i="11"/>
  <c r="AR20" i="11"/>
  <c r="AS20" i="11"/>
  <c r="AT20" i="11"/>
  <c r="AU20" i="11"/>
  <c r="AV20" i="11"/>
  <c r="AW20" i="11"/>
  <c r="AX20" i="11"/>
  <c r="AY20" i="11"/>
  <c r="AZ20" i="11"/>
  <c r="BA20" i="11"/>
  <c r="BB20" i="11"/>
  <c r="BC20" i="11"/>
  <c r="BD20" i="11"/>
  <c r="BE20" i="11"/>
  <c r="BF20" i="11"/>
  <c r="BG20" i="11"/>
  <c r="BH20" i="11"/>
  <c r="BI20" i="11"/>
  <c r="BJ20" i="11"/>
  <c r="BK20" i="11"/>
  <c r="BL20" i="11"/>
  <c r="BM20" i="11"/>
  <c r="BN20" i="11"/>
  <c r="BO20" i="11"/>
  <c r="BP20" i="11"/>
  <c r="BQ20" i="11"/>
  <c r="BR20" i="11"/>
  <c r="BS20" i="11"/>
  <c r="BT20" i="11"/>
  <c r="BU20" i="11"/>
  <c r="BV20" i="11"/>
  <c r="BW20" i="11"/>
  <c r="BX20" i="11"/>
  <c r="BY20" i="11"/>
  <c r="BZ20" i="11"/>
  <c r="CA20" i="11"/>
  <c r="CB20" i="11"/>
  <c r="CC20" i="11"/>
  <c r="CD20" i="11"/>
  <c r="CE20" i="11"/>
  <c r="CF20" i="11"/>
  <c r="CG20" i="11"/>
  <c r="CH20" i="11"/>
  <c r="CI20" i="11"/>
  <c r="CJ20" i="11"/>
  <c r="CK20" i="11"/>
  <c r="CL20" i="11"/>
  <c r="CM20" i="11"/>
  <c r="CN20" i="11"/>
  <c r="CO20" i="11"/>
  <c r="CP20" i="11"/>
  <c r="CQ20" i="11"/>
  <c r="CR20" i="11"/>
  <c r="AK21" i="11"/>
  <c r="AL21" i="11"/>
  <c r="AM21" i="11"/>
  <c r="AN21" i="11"/>
  <c r="AO21" i="11"/>
  <c r="AP21" i="11"/>
  <c r="AQ21" i="11"/>
  <c r="AR21" i="11"/>
  <c r="AS21" i="11"/>
  <c r="AT21" i="11"/>
  <c r="AU21" i="11"/>
  <c r="AV21" i="11"/>
  <c r="AW21" i="11"/>
  <c r="AX21" i="11"/>
  <c r="AY21" i="11"/>
  <c r="AZ21" i="11"/>
  <c r="BA21" i="11"/>
  <c r="BB21" i="11"/>
  <c r="BC21" i="11"/>
  <c r="BD21" i="11"/>
  <c r="BE21" i="11"/>
  <c r="BF21" i="11"/>
  <c r="BG21" i="11"/>
  <c r="BH21" i="11"/>
  <c r="BI21" i="11"/>
  <c r="BJ21" i="11"/>
  <c r="BK21" i="11"/>
  <c r="BL21" i="11"/>
  <c r="BM21" i="11"/>
  <c r="BN21" i="11"/>
  <c r="BO21" i="11"/>
  <c r="BP21" i="11"/>
  <c r="BQ21" i="11"/>
  <c r="BR21" i="11"/>
  <c r="BS21" i="11"/>
  <c r="BT21" i="11"/>
  <c r="BU21" i="11"/>
  <c r="BV21" i="11"/>
  <c r="BW21" i="11"/>
  <c r="BX21" i="11"/>
  <c r="BY21" i="11"/>
  <c r="BZ21" i="11"/>
  <c r="CA21" i="11"/>
  <c r="CB21" i="11"/>
  <c r="CC21" i="11"/>
  <c r="CD21" i="11"/>
  <c r="CE21" i="11"/>
  <c r="CF21" i="11"/>
  <c r="CG21" i="11"/>
  <c r="CH21" i="11"/>
  <c r="CI21" i="11"/>
  <c r="CJ21" i="11"/>
  <c r="CK21" i="11"/>
  <c r="CL21" i="11"/>
  <c r="CM21" i="11"/>
  <c r="CN21" i="11"/>
  <c r="CO21" i="11"/>
  <c r="CP21" i="11"/>
  <c r="CQ21" i="11"/>
  <c r="CR21" i="11"/>
  <c r="AK22" i="11"/>
  <c r="AL22" i="11"/>
  <c r="AM22" i="11"/>
  <c r="AN22" i="11"/>
  <c r="AO22" i="11"/>
  <c r="AP22" i="11"/>
  <c r="AQ22" i="11"/>
  <c r="AR22" i="11"/>
  <c r="AS22" i="11"/>
  <c r="AT22" i="11"/>
  <c r="AU22" i="11"/>
  <c r="AV22" i="11"/>
  <c r="AW22" i="11"/>
  <c r="AX22" i="11"/>
  <c r="AY22" i="11"/>
  <c r="AZ22" i="11"/>
  <c r="BA22" i="11"/>
  <c r="BB22" i="11"/>
  <c r="BC22" i="11"/>
  <c r="BD22" i="11"/>
  <c r="BE22" i="11"/>
  <c r="BF22" i="11"/>
  <c r="BG22" i="11"/>
  <c r="BH22" i="11"/>
  <c r="BI22" i="11"/>
  <c r="BJ22" i="11"/>
  <c r="BK22" i="11"/>
  <c r="BL22" i="11"/>
  <c r="BM22" i="11"/>
  <c r="BN22" i="11"/>
  <c r="BO22" i="11"/>
  <c r="BP22" i="11"/>
  <c r="BQ22" i="11"/>
  <c r="BR22" i="11"/>
  <c r="BS22" i="11"/>
  <c r="BT22" i="11"/>
  <c r="BU22" i="11"/>
  <c r="BV22" i="11"/>
  <c r="BW22" i="11"/>
  <c r="BX22" i="11"/>
  <c r="BY22" i="11"/>
  <c r="BZ22" i="11"/>
  <c r="CA22" i="11"/>
  <c r="CB22" i="11"/>
  <c r="CC22" i="11"/>
  <c r="CD22" i="11"/>
  <c r="CE22" i="11"/>
  <c r="CF22" i="11"/>
  <c r="CG22" i="11"/>
  <c r="CH22" i="11"/>
  <c r="CI22" i="11"/>
  <c r="CJ22" i="11"/>
  <c r="CK22" i="11"/>
  <c r="CL22" i="11"/>
  <c r="CM22" i="11"/>
  <c r="CN22" i="11"/>
  <c r="CO22" i="11"/>
  <c r="CP22" i="11"/>
  <c r="CQ22" i="11"/>
  <c r="CR22" i="11"/>
  <c r="AK23" i="11"/>
  <c r="AL23" i="11"/>
  <c r="AM23" i="11"/>
  <c r="AN23" i="11"/>
  <c r="AO23" i="11"/>
  <c r="AP23" i="11"/>
  <c r="AQ23" i="11"/>
  <c r="AR23" i="11"/>
  <c r="AS23" i="11"/>
  <c r="AT23" i="11"/>
  <c r="AU23" i="11"/>
  <c r="AV23" i="11"/>
  <c r="AW23" i="11"/>
  <c r="AX23" i="11"/>
  <c r="AY23" i="11"/>
  <c r="AZ23" i="11"/>
  <c r="BA23" i="11"/>
  <c r="BB23" i="11"/>
  <c r="BC23" i="11"/>
  <c r="BD23" i="11"/>
  <c r="BE23" i="11"/>
  <c r="BF23" i="11"/>
  <c r="BG23" i="11"/>
  <c r="BH23" i="11"/>
  <c r="BI23" i="11"/>
  <c r="BJ23" i="11"/>
  <c r="BK23" i="11"/>
  <c r="BL23" i="11"/>
  <c r="BM23" i="11"/>
  <c r="BN23" i="11"/>
  <c r="BO23" i="11"/>
  <c r="BP23" i="11"/>
  <c r="BQ23" i="11"/>
  <c r="BR23" i="11"/>
  <c r="BS23" i="11"/>
  <c r="BT23" i="11"/>
  <c r="BU23" i="11"/>
  <c r="BV23" i="11"/>
  <c r="BW23" i="11"/>
  <c r="BX23" i="11"/>
  <c r="BY23" i="11"/>
  <c r="BZ23" i="11"/>
  <c r="CA23" i="11"/>
  <c r="CB23" i="11"/>
  <c r="CC23" i="11"/>
  <c r="CD23" i="11"/>
  <c r="CE23" i="11"/>
  <c r="CF23" i="11"/>
  <c r="CG23" i="11"/>
  <c r="CH23" i="11"/>
  <c r="CI23" i="11"/>
  <c r="CJ23" i="11"/>
  <c r="CK23" i="11"/>
  <c r="CL23" i="11"/>
  <c r="CM23" i="11"/>
  <c r="CN23" i="11"/>
  <c r="CO23" i="11"/>
  <c r="CP23" i="11"/>
  <c r="CQ23" i="11"/>
  <c r="CR23" i="11"/>
  <c r="AK24" i="11"/>
  <c r="AL24" i="11"/>
  <c r="AM24" i="11"/>
  <c r="AN24" i="11"/>
  <c r="AO24" i="11"/>
  <c r="AP24" i="11"/>
  <c r="AQ24" i="11"/>
  <c r="AR24" i="11"/>
  <c r="AS24" i="11"/>
  <c r="AT24" i="11"/>
  <c r="AU24" i="11"/>
  <c r="AV24" i="11"/>
  <c r="AW24" i="11"/>
  <c r="AX24" i="11"/>
  <c r="AY24" i="11"/>
  <c r="AZ24" i="11"/>
  <c r="BA24" i="11"/>
  <c r="BB24" i="11"/>
  <c r="BC24" i="11"/>
  <c r="BD24" i="11"/>
  <c r="BE24" i="11"/>
  <c r="BF24" i="11"/>
  <c r="BG24" i="11"/>
  <c r="BH24" i="11"/>
  <c r="BI24" i="11"/>
  <c r="BJ24" i="11"/>
  <c r="BK24" i="11"/>
  <c r="BL24" i="11"/>
  <c r="BM24" i="11"/>
  <c r="BN24" i="11"/>
  <c r="BO24" i="11"/>
  <c r="BP24" i="11"/>
  <c r="BQ24" i="11"/>
  <c r="BR24" i="11"/>
  <c r="BS24" i="11"/>
  <c r="BT24" i="11"/>
  <c r="BU24" i="11"/>
  <c r="BV24" i="11"/>
  <c r="BW24" i="11"/>
  <c r="BX24" i="11"/>
  <c r="BY24" i="11"/>
  <c r="BZ24" i="11"/>
  <c r="CA24" i="11"/>
  <c r="CB24" i="11"/>
  <c r="CC24" i="11"/>
  <c r="CD24" i="11"/>
  <c r="CE24" i="11"/>
  <c r="CF24" i="11"/>
  <c r="CG24" i="11"/>
  <c r="CH24" i="11"/>
  <c r="CI24" i="11"/>
  <c r="CJ24" i="11"/>
  <c r="CK24" i="11"/>
  <c r="CL24" i="11"/>
  <c r="CM24" i="11"/>
  <c r="CN24" i="11"/>
  <c r="CO24" i="11"/>
  <c r="CP24" i="11"/>
  <c r="CQ24" i="11"/>
  <c r="CR24" i="11"/>
  <c r="AK25" i="11"/>
  <c r="AL25" i="11"/>
  <c r="AM25" i="11"/>
  <c r="AN25" i="11"/>
  <c r="AO25" i="11"/>
  <c r="AP25" i="11"/>
  <c r="AQ25" i="11"/>
  <c r="AR25" i="11"/>
  <c r="AS25" i="11"/>
  <c r="AT25" i="11"/>
  <c r="AU25" i="11"/>
  <c r="AV25" i="11"/>
  <c r="AW25" i="11"/>
  <c r="AX25" i="11"/>
  <c r="AY25" i="11"/>
  <c r="AZ25" i="11"/>
  <c r="BA25" i="11"/>
  <c r="BB25" i="11"/>
  <c r="BC25" i="11"/>
  <c r="BD25" i="11"/>
  <c r="BE25" i="11"/>
  <c r="BF25" i="11"/>
  <c r="BG25" i="11"/>
  <c r="BH25" i="11"/>
  <c r="BI25" i="11"/>
  <c r="BJ25" i="11"/>
  <c r="BK25" i="11"/>
  <c r="BL25" i="11"/>
  <c r="BM25" i="11"/>
  <c r="BN25" i="11"/>
  <c r="BO25" i="11"/>
  <c r="BP25" i="11"/>
  <c r="BQ25" i="11"/>
  <c r="BR25" i="11"/>
  <c r="BS25" i="11"/>
  <c r="BT25" i="11"/>
  <c r="BU25" i="11"/>
  <c r="BV25" i="11"/>
  <c r="BW25" i="11"/>
  <c r="BX25" i="11"/>
  <c r="BY25" i="11"/>
  <c r="BZ25" i="11"/>
  <c r="CA25" i="11"/>
  <c r="CB25" i="11"/>
  <c r="CC25" i="11"/>
  <c r="CD25" i="11"/>
  <c r="CE25" i="11"/>
  <c r="CF25" i="11"/>
  <c r="CG25" i="11"/>
  <c r="CH25" i="11"/>
  <c r="CI25" i="11"/>
  <c r="CJ25" i="11"/>
  <c r="CK25" i="11"/>
  <c r="CL25" i="11"/>
  <c r="CM25" i="11"/>
  <c r="CN25" i="11"/>
  <c r="CO25" i="11"/>
  <c r="CP25" i="11"/>
  <c r="CQ25" i="11"/>
  <c r="CR25" i="11"/>
  <c r="AK26" i="11"/>
  <c r="AL26" i="11"/>
  <c r="AM26" i="11"/>
  <c r="AN26" i="11"/>
  <c r="AO26" i="11"/>
  <c r="AP26" i="11"/>
  <c r="AQ26" i="11"/>
  <c r="AR26" i="11"/>
  <c r="AS26" i="11"/>
  <c r="AT26" i="11"/>
  <c r="AU26" i="11"/>
  <c r="AV26" i="11"/>
  <c r="AW26" i="11"/>
  <c r="AX26" i="11"/>
  <c r="AY26" i="11"/>
  <c r="AZ26" i="11"/>
  <c r="BA26" i="11"/>
  <c r="BB26" i="11"/>
  <c r="BC26" i="11"/>
  <c r="BD26" i="11"/>
  <c r="BE26" i="11"/>
  <c r="BF26" i="11"/>
  <c r="BG26" i="11"/>
  <c r="BH26" i="11"/>
  <c r="BI26" i="11"/>
  <c r="BJ26" i="11"/>
  <c r="BK26" i="11"/>
  <c r="BL26" i="11"/>
  <c r="BM26" i="11"/>
  <c r="BN26" i="11"/>
  <c r="BO26" i="11"/>
  <c r="BP26" i="11"/>
  <c r="BQ26" i="11"/>
  <c r="BR26" i="11"/>
  <c r="BS26" i="11"/>
  <c r="BT26" i="11"/>
  <c r="BU26" i="11"/>
  <c r="BV26" i="11"/>
  <c r="BW26" i="11"/>
  <c r="BX26" i="11"/>
  <c r="BY26" i="11"/>
  <c r="BZ26" i="11"/>
  <c r="CA26" i="11"/>
  <c r="CB26" i="11"/>
  <c r="CC26" i="11"/>
  <c r="CD26" i="11"/>
  <c r="CE26" i="11"/>
  <c r="CF26" i="11"/>
  <c r="CG26" i="11"/>
  <c r="CH26" i="11"/>
  <c r="CI26" i="11"/>
  <c r="CJ26" i="11"/>
  <c r="CK26" i="11"/>
  <c r="CL26" i="11"/>
  <c r="CM26" i="11"/>
  <c r="CN26" i="11"/>
  <c r="CO26" i="11"/>
  <c r="CP26" i="11"/>
  <c r="CQ26" i="11"/>
  <c r="CR26" i="11"/>
  <c r="AK27" i="11"/>
  <c r="AL27" i="11"/>
  <c r="AM27" i="11"/>
  <c r="AN27" i="11"/>
  <c r="AO27" i="11"/>
  <c r="AP27" i="11"/>
  <c r="AQ27" i="11"/>
  <c r="AR27" i="11"/>
  <c r="AS27" i="11"/>
  <c r="AT27" i="11"/>
  <c r="AU27" i="11"/>
  <c r="AV27" i="11"/>
  <c r="AW27" i="11"/>
  <c r="AX27" i="11"/>
  <c r="AY27" i="11"/>
  <c r="AZ27" i="11"/>
  <c r="BA27" i="11"/>
  <c r="BB27" i="11"/>
  <c r="BC27" i="11"/>
  <c r="BD27" i="11"/>
  <c r="BE27" i="11"/>
  <c r="BF27" i="11"/>
  <c r="BG27" i="11"/>
  <c r="BH27" i="11"/>
  <c r="BI27" i="11"/>
  <c r="BJ27" i="11"/>
  <c r="BK27" i="11"/>
  <c r="BL27" i="11"/>
  <c r="BM27" i="11"/>
  <c r="BN27" i="11"/>
  <c r="BO27" i="11"/>
  <c r="BP27" i="11"/>
  <c r="BQ27" i="11"/>
  <c r="BR27" i="11"/>
  <c r="BS27" i="11"/>
  <c r="BT27" i="11"/>
  <c r="BU27" i="11"/>
  <c r="BV27" i="11"/>
  <c r="BW27" i="11"/>
  <c r="BX27" i="11"/>
  <c r="BY27" i="11"/>
  <c r="BZ27" i="11"/>
  <c r="CA27" i="11"/>
  <c r="CB27" i="11"/>
  <c r="CC27" i="11"/>
  <c r="CD27" i="11"/>
  <c r="CE27" i="11"/>
  <c r="CF27" i="11"/>
  <c r="CG27" i="11"/>
  <c r="CH27" i="11"/>
  <c r="CI27" i="11"/>
  <c r="CJ27" i="11"/>
  <c r="CK27" i="11"/>
  <c r="CL27" i="11"/>
  <c r="CM27" i="11"/>
  <c r="CN27" i="11"/>
  <c r="CO27" i="11"/>
  <c r="CP27" i="11"/>
  <c r="CQ27" i="11"/>
  <c r="CR27" i="11"/>
  <c r="AK28" i="11"/>
  <c r="AL28" i="11"/>
  <c r="AM28" i="11"/>
  <c r="AN28" i="11"/>
  <c r="AO28" i="11"/>
  <c r="AP28" i="11"/>
  <c r="AQ28" i="11"/>
  <c r="AR28" i="11"/>
  <c r="AS28" i="11"/>
  <c r="AT28" i="11"/>
  <c r="AU28" i="11"/>
  <c r="AV28" i="11"/>
  <c r="AW28" i="11"/>
  <c r="AX28" i="11"/>
  <c r="AY28" i="11"/>
  <c r="AZ28" i="11"/>
  <c r="BA28" i="11"/>
  <c r="BB28" i="11"/>
  <c r="BC28" i="11"/>
  <c r="BD28" i="11"/>
  <c r="BE28" i="11"/>
  <c r="BF28" i="11"/>
  <c r="BG28" i="11"/>
  <c r="BH28" i="11"/>
  <c r="BI28" i="11"/>
  <c r="BJ28" i="11"/>
  <c r="BK28" i="11"/>
  <c r="BL28" i="11"/>
  <c r="BM28" i="11"/>
  <c r="BN28" i="11"/>
  <c r="BO28" i="11"/>
  <c r="BP28" i="11"/>
  <c r="BQ28" i="11"/>
  <c r="BR28" i="11"/>
  <c r="BS28" i="11"/>
  <c r="BT28" i="11"/>
  <c r="BU28" i="11"/>
  <c r="BV28" i="11"/>
  <c r="BW28" i="11"/>
  <c r="BX28" i="11"/>
  <c r="BY28" i="11"/>
  <c r="BZ28" i="11"/>
  <c r="CA28" i="11"/>
  <c r="CB28" i="11"/>
  <c r="CC28" i="11"/>
  <c r="CD28" i="11"/>
  <c r="CE28" i="11"/>
  <c r="CF28" i="11"/>
  <c r="CG28" i="11"/>
  <c r="CH28" i="11"/>
  <c r="CI28" i="11"/>
  <c r="CJ28" i="11"/>
  <c r="CK28" i="11"/>
  <c r="CL28" i="11"/>
  <c r="CM28" i="11"/>
  <c r="CN28" i="11"/>
  <c r="CO28" i="11"/>
  <c r="CP28" i="11"/>
  <c r="CQ28" i="11"/>
  <c r="CR28" i="11"/>
  <c r="AK29" i="11"/>
  <c r="AL29" i="11"/>
  <c r="AM29" i="11"/>
  <c r="AN29" i="11"/>
  <c r="AO29" i="11"/>
  <c r="AP29" i="11"/>
  <c r="AQ29" i="11"/>
  <c r="AR29" i="11"/>
  <c r="AS29" i="11"/>
  <c r="AT29" i="11"/>
  <c r="AU29" i="11"/>
  <c r="AV29" i="11"/>
  <c r="AW29" i="11"/>
  <c r="AX29" i="11"/>
  <c r="AY29" i="11"/>
  <c r="AZ29" i="11"/>
  <c r="BA29" i="11"/>
  <c r="BB29" i="11"/>
  <c r="BC29" i="11"/>
  <c r="BD29" i="11"/>
  <c r="BE29" i="11"/>
  <c r="BF29" i="11"/>
  <c r="BG29" i="11"/>
  <c r="BH29" i="11"/>
  <c r="BI29" i="11"/>
  <c r="BJ29" i="11"/>
  <c r="BK29" i="11"/>
  <c r="BL29" i="11"/>
  <c r="BM29" i="11"/>
  <c r="BN29" i="11"/>
  <c r="BO29" i="11"/>
  <c r="BP29" i="11"/>
  <c r="BQ29" i="11"/>
  <c r="BR29" i="11"/>
  <c r="BS29" i="11"/>
  <c r="BT29" i="11"/>
  <c r="BU29" i="11"/>
  <c r="BV29" i="11"/>
  <c r="BW29" i="11"/>
  <c r="BX29" i="11"/>
  <c r="BY29" i="11"/>
  <c r="BZ29" i="11"/>
  <c r="CA29" i="11"/>
  <c r="CB29" i="11"/>
  <c r="CC29" i="11"/>
  <c r="CD29" i="11"/>
  <c r="CE29" i="11"/>
  <c r="CF29" i="11"/>
  <c r="CG29" i="11"/>
  <c r="CH29" i="11"/>
  <c r="CI29" i="11"/>
  <c r="CJ29" i="11"/>
  <c r="CK29" i="11"/>
  <c r="CL29" i="11"/>
  <c r="CM29" i="11"/>
  <c r="CN29" i="11"/>
  <c r="CO29" i="11"/>
  <c r="CP29" i="11"/>
  <c r="CQ29" i="11"/>
  <c r="CR29" i="11"/>
  <c r="AK30" i="11"/>
  <c r="AL30" i="11"/>
  <c r="AM30" i="11"/>
  <c r="AN30" i="11"/>
  <c r="AO30" i="11"/>
  <c r="AP30" i="11"/>
  <c r="AQ30" i="11"/>
  <c r="AR30" i="11"/>
  <c r="AS30" i="11"/>
  <c r="AT30" i="11"/>
  <c r="AU30" i="11"/>
  <c r="AV30" i="11"/>
  <c r="AW30" i="11"/>
  <c r="AX30" i="11"/>
  <c r="AY30" i="11"/>
  <c r="AZ30" i="11"/>
  <c r="BA30" i="11"/>
  <c r="BB30" i="11"/>
  <c r="BC30" i="11"/>
  <c r="BD30" i="11"/>
  <c r="BE30" i="11"/>
  <c r="BF30" i="11"/>
  <c r="BG30" i="11"/>
  <c r="BH30" i="11"/>
  <c r="BI30" i="11"/>
  <c r="BJ30" i="11"/>
  <c r="BK30" i="11"/>
  <c r="BL30" i="11"/>
  <c r="BM30" i="11"/>
  <c r="BN30" i="11"/>
  <c r="BO30" i="11"/>
  <c r="BP30" i="11"/>
  <c r="BQ30" i="11"/>
  <c r="BR30" i="11"/>
  <c r="BS30" i="11"/>
  <c r="BT30" i="11"/>
  <c r="BU30" i="11"/>
  <c r="BV30" i="11"/>
  <c r="BW30" i="11"/>
  <c r="BX30" i="11"/>
  <c r="BY30" i="11"/>
  <c r="BZ30" i="11"/>
  <c r="CA30" i="11"/>
  <c r="CB30" i="11"/>
  <c r="CC30" i="11"/>
  <c r="CD30" i="11"/>
  <c r="CE30" i="11"/>
  <c r="CF30" i="11"/>
  <c r="CG30" i="11"/>
  <c r="CH30" i="11"/>
  <c r="CI30" i="11"/>
  <c r="CJ30" i="11"/>
  <c r="CK30" i="11"/>
  <c r="CL30" i="11"/>
  <c r="CM30" i="11"/>
  <c r="CN30" i="11"/>
  <c r="CO30" i="11"/>
  <c r="CP30" i="11"/>
  <c r="CQ30" i="11"/>
  <c r="CR30" i="11"/>
  <c r="AK31" i="11"/>
  <c r="AL31" i="11"/>
  <c r="AM31" i="11"/>
  <c r="AN31" i="11"/>
  <c r="AO31" i="11"/>
  <c r="AP31" i="11"/>
  <c r="AQ31" i="11"/>
  <c r="AR31" i="11"/>
  <c r="AS31" i="11"/>
  <c r="AT31" i="11"/>
  <c r="AU31" i="11"/>
  <c r="AV31" i="11"/>
  <c r="AW31" i="11"/>
  <c r="AX31" i="11"/>
  <c r="AY31" i="11"/>
  <c r="AZ31" i="11"/>
  <c r="BA31" i="11"/>
  <c r="BB31" i="11"/>
  <c r="BC31" i="11"/>
  <c r="BD31" i="11"/>
  <c r="BE31" i="11"/>
  <c r="BF31" i="11"/>
  <c r="BG31" i="11"/>
  <c r="BH31" i="11"/>
  <c r="BI31" i="11"/>
  <c r="BJ31" i="11"/>
  <c r="BK31" i="11"/>
  <c r="BL31" i="11"/>
  <c r="BM31" i="11"/>
  <c r="BN31" i="11"/>
  <c r="BO31" i="11"/>
  <c r="BP31" i="11"/>
  <c r="BQ31" i="11"/>
  <c r="BR31" i="11"/>
  <c r="BS31" i="11"/>
  <c r="BT31" i="11"/>
  <c r="BU31" i="11"/>
  <c r="BV31" i="11"/>
  <c r="BW31" i="11"/>
  <c r="BX31" i="11"/>
  <c r="BY31" i="11"/>
  <c r="BZ31" i="11"/>
  <c r="CA31" i="11"/>
  <c r="CB31" i="11"/>
  <c r="CC31" i="11"/>
  <c r="CD31" i="11"/>
  <c r="CE31" i="11"/>
  <c r="CF31" i="11"/>
  <c r="CG31" i="11"/>
  <c r="CH31" i="11"/>
  <c r="CI31" i="11"/>
  <c r="CJ31" i="11"/>
  <c r="CK31" i="11"/>
  <c r="CL31" i="11"/>
  <c r="CM31" i="11"/>
  <c r="CN31" i="11"/>
  <c r="CO31" i="11"/>
  <c r="CP31" i="11"/>
  <c r="CQ31" i="11"/>
  <c r="CR31" i="11"/>
  <c r="AK32" i="11"/>
  <c r="AL32" i="11"/>
  <c r="AM32" i="11"/>
  <c r="AN32" i="11"/>
  <c r="AO32" i="11"/>
  <c r="AP32" i="11"/>
  <c r="AQ32" i="11"/>
  <c r="AR32" i="11"/>
  <c r="AS32" i="11"/>
  <c r="AT32" i="11"/>
  <c r="AU32" i="11"/>
  <c r="AV32" i="11"/>
  <c r="AW32" i="11"/>
  <c r="AX32" i="11"/>
  <c r="AY32" i="11"/>
  <c r="AZ32" i="11"/>
  <c r="BA32" i="11"/>
  <c r="BB32" i="11"/>
  <c r="BC32" i="11"/>
  <c r="BD32" i="11"/>
  <c r="BE32" i="11"/>
  <c r="BF32" i="11"/>
  <c r="BG32" i="11"/>
  <c r="BH32" i="11"/>
  <c r="BI32" i="11"/>
  <c r="BJ32" i="11"/>
  <c r="BK32" i="11"/>
  <c r="BL32" i="11"/>
  <c r="BM32" i="11"/>
  <c r="BN32" i="11"/>
  <c r="BO32" i="11"/>
  <c r="BP32" i="11"/>
  <c r="BQ32" i="11"/>
  <c r="BR32" i="11"/>
  <c r="BS32" i="11"/>
  <c r="BT32" i="11"/>
  <c r="BU32" i="11"/>
  <c r="BV32" i="11"/>
  <c r="BW32" i="11"/>
  <c r="BX32" i="11"/>
  <c r="BY32" i="11"/>
  <c r="BZ32" i="11"/>
  <c r="CA32" i="11"/>
  <c r="CB32" i="11"/>
  <c r="CC32" i="11"/>
  <c r="CD32" i="11"/>
  <c r="CE32" i="11"/>
  <c r="CF32" i="11"/>
  <c r="CG32" i="11"/>
  <c r="CH32" i="11"/>
  <c r="CI32" i="11"/>
  <c r="CJ32" i="11"/>
  <c r="CK32" i="11"/>
  <c r="CL32" i="11"/>
  <c r="CM32" i="11"/>
  <c r="CN32" i="11"/>
  <c r="CO32" i="11"/>
  <c r="CP32" i="11"/>
  <c r="CQ32" i="11"/>
  <c r="CR32" i="11"/>
  <c r="AK33" i="11"/>
  <c r="AL33" i="11"/>
  <c r="AM33" i="11"/>
  <c r="AN33" i="11"/>
  <c r="AO33" i="11"/>
  <c r="AP33" i="11"/>
  <c r="AQ33" i="11"/>
  <c r="AR33" i="11"/>
  <c r="AS33" i="11"/>
  <c r="AT33" i="11"/>
  <c r="AU33" i="11"/>
  <c r="AV33" i="11"/>
  <c r="AW33" i="11"/>
  <c r="AX33" i="11"/>
  <c r="AY33" i="11"/>
  <c r="AZ33" i="11"/>
  <c r="BA33" i="11"/>
  <c r="BB33" i="11"/>
  <c r="BC33" i="11"/>
  <c r="BD33" i="11"/>
  <c r="BE33" i="11"/>
  <c r="BF33" i="11"/>
  <c r="BG33" i="11"/>
  <c r="BH33" i="11"/>
  <c r="BI33" i="11"/>
  <c r="BJ33" i="11"/>
  <c r="BK33" i="11"/>
  <c r="BL33" i="11"/>
  <c r="BM33" i="11"/>
  <c r="BN33" i="11"/>
  <c r="BO33" i="11"/>
  <c r="BP33" i="11"/>
  <c r="BQ33" i="11"/>
  <c r="BR33" i="11"/>
  <c r="BS33" i="11"/>
  <c r="BT33" i="11"/>
  <c r="BU33" i="11"/>
  <c r="BV33" i="11"/>
  <c r="BW33" i="11"/>
  <c r="BX33" i="11"/>
  <c r="BY33" i="11"/>
  <c r="BZ33" i="11"/>
  <c r="CA33" i="11"/>
  <c r="CB33" i="11"/>
  <c r="CC33" i="11"/>
  <c r="CD33" i="11"/>
  <c r="CE33" i="11"/>
  <c r="CF33" i="11"/>
  <c r="CG33" i="11"/>
  <c r="CH33" i="11"/>
  <c r="CI33" i="11"/>
  <c r="CJ33" i="11"/>
  <c r="CK33" i="11"/>
  <c r="CL33" i="11"/>
  <c r="CM33" i="11"/>
  <c r="CN33" i="11"/>
  <c r="CO33" i="11"/>
  <c r="CP33" i="11"/>
  <c r="CQ33" i="11"/>
  <c r="CR33" i="11"/>
  <c r="AK34" i="11"/>
  <c r="AL34" i="11"/>
  <c r="AM34" i="11"/>
  <c r="AN34" i="11"/>
  <c r="AO34" i="11"/>
  <c r="AP34" i="11"/>
  <c r="AQ34" i="11"/>
  <c r="AR34" i="11"/>
  <c r="AS34" i="11"/>
  <c r="AT34" i="11"/>
  <c r="AU34" i="11"/>
  <c r="AV34" i="11"/>
  <c r="AW34" i="11"/>
  <c r="AX34" i="11"/>
  <c r="AY34" i="11"/>
  <c r="AZ34" i="11"/>
  <c r="BA34" i="11"/>
  <c r="BB34" i="11"/>
  <c r="BC34" i="11"/>
  <c r="BD34" i="11"/>
  <c r="BE34" i="11"/>
  <c r="BF34" i="11"/>
  <c r="BG34" i="11"/>
  <c r="BH34" i="11"/>
  <c r="BI34" i="11"/>
  <c r="BJ34" i="11"/>
  <c r="BK34" i="11"/>
  <c r="BL34" i="11"/>
  <c r="BM34" i="11"/>
  <c r="BN34" i="11"/>
  <c r="BO34" i="11"/>
  <c r="BP34" i="11"/>
  <c r="BQ34" i="11"/>
  <c r="BR34" i="11"/>
  <c r="BS34" i="11"/>
  <c r="BT34" i="11"/>
  <c r="BU34" i="11"/>
  <c r="BV34" i="11"/>
  <c r="BW34" i="11"/>
  <c r="BX34" i="11"/>
  <c r="BY34" i="11"/>
  <c r="BZ34" i="11"/>
  <c r="CA34" i="11"/>
  <c r="CB34" i="11"/>
  <c r="CC34" i="11"/>
  <c r="CD34" i="11"/>
  <c r="CE34" i="11"/>
  <c r="CF34" i="11"/>
  <c r="CG34" i="11"/>
  <c r="CH34" i="11"/>
  <c r="CI34" i="11"/>
  <c r="CJ34" i="11"/>
  <c r="CK34" i="11"/>
  <c r="CL34" i="11"/>
  <c r="CM34" i="11"/>
  <c r="CN34" i="11"/>
  <c r="CO34" i="11"/>
  <c r="CP34" i="11"/>
  <c r="CQ34" i="11"/>
  <c r="CR34" i="11"/>
  <c r="AK35" i="11"/>
  <c r="AL35" i="11"/>
  <c r="AM35" i="11"/>
  <c r="AN35" i="11"/>
  <c r="AO35" i="11"/>
  <c r="AP35" i="11"/>
  <c r="AQ35" i="11"/>
  <c r="AR35" i="11"/>
  <c r="AS35" i="11"/>
  <c r="AT35" i="11"/>
  <c r="AU35" i="11"/>
  <c r="AV35" i="11"/>
  <c r="AW35" i="11"/>
  <c r="AX35" i="11"/>
  <c r="AY35" i="11"/>
  <c r="AZ35" i="11"/>
  <c r="BA35" i="11"/>
  <c r="BB35" i="11"/>
  <c r="BC35" i="11"/>
  <c r="BD35" i="11"/>
  <c r="BE35" i="11"/>
  <c r="BF35" i="11"/>
  <c r="BG35" i="11"/>
  <c r="BH35" i="11"/>
  <c r="BI35" i="11"/>
  <c r="BJ35" i="11"/>
  <c r="BK35" i="11"/>
  <c r="BL35" i="11"/>
  <c r="BM35" i="11"/>
  <c r="BN35" i="11"/>
  <c r="BO35" i="11"/>
  <c r="BP35" i="11"/>
  <c r="BQ35" i="11"/>
  <c r="BR35" i="11"/>
  <c r="BS35" i="11"/>
  <c r="BT35" i="11"/>
  <c r="BU35" i="11"/>
  <c r="BV35" i="11"/>
  <c r="BW35" i="11"/>
  <c r="BX35" i="11"/>
  <c r="BY35" i="11"/>
  <c r="BZ35" i="11"/>
  <c r="CA35" i="11"/>
  <c r="CB35" i="11"/>
  <c r="CC35" i="11"/>
  <c r="CD35" i="11"/>
  <c r="CE35" i="11"/>
  <c r="CF35" i="11"/>
  <c r="CG35" i="11"/>
  <c r="CH35" i="11"/>
  <c r="CI35" i="11"/>
  <c r="CJ35" i="11"/>
  <c r="CK35" i="11"/>
  <c r="CL35" i="11"/>
  <c r="CM35" i="11"/>
  <c r="CN35" i="11"/>
  <c r="CO35" i="11"/>
  <c r="CP35" i="11"/>
  <c r="CQ35" i="11"/>
  <c r="CR35" i="11"/>
  <c r="AK36" i="11"/>
  <c r="AL36" i="11"/>
  <c r="AM36" i="11"/>
  <c r="AN36" i="11"/>
  <c r="AO36" i="11"/>
  <c r="AP36" i="11"/>
  <c r="AQ36" i="11"/>
  <c r="AR36" i="11"/>
  <c r="AS36" i="11"/>
  <c r="AT36" i="11"/>
  <c r="AU36" i="11"/>
  <c r="AV36" i="11"/>
  <c r="AW36" i="11"/>
  <c r="AX36" i="11"/>
  <c r="AY36" i="11"/>
  <c r="AZ36" i="11"/>
  <c r="BA36" i="11"/>
  <c r="BB36" i="11"/>
  <c r="BC36" i="11"/>
  <c r="BD36" i="11"/>
  <c r="BE36" i="11"/>
  <c r="BF36" i="11"/>
  <c r="BG36" i="11"/>
  <c r="BH36" i="11"/>
  <c r="BI36" i="11"/>
  <c r="BJ36" i="11"/>
  <c r="BK36" i="11"/>
  <c r="BL36" i="11"/>
  <c r="BM36" i="11"/>
  <c r="BN36" i="11"/>
  <c r="BO36" i="11"/>
  <c r="BP36" i="11"/>
  <c r="BQ36" i="11"/>
  <c r="BR36" i="11"/>
  <c r="BS36" i="11"/>
  <c r="BT36" i="11"/>
  <c r="BU36" i="11"/>
  <c r="BV36" i="11"/>
  <c r="BW36" i="11"/>
  <c r="BX36" i="11"/>
  <c r="BY36" i="11"/>
  <c r="BZ36" i="11"/>
  <c r="CA36" i="11"/>
  <c r="CB36" i="11"/>
  <c r="CC36" i="11"/>
  <c r="CD36" i="11"/>
  <c r="CE36" i="11"/>
  <c r="CF36" i="11"/>
  <c r="CG36" i="11"/>
  <c r="CH36" i="11"/>
  <c r="CI36" i="11"/>
  <c r="CJ36" i="11"/>
  <c r="CK36" i="11"/>
  <c r="CL36" i="11"/>
  <c r="CM36" i="11"/>
  <c r="CN36" i="11"/>
  <c r="CO36" i="11"/>
  <c r="CP36" i="11"/>
  <c r="CQ36" i="11"/>
  <c r="CR36" i="11"/>
  <c r="AK37" i="11"/>
  <c r="AL37" i="11"/>
  <c r="AM37" i="11"/>
  <c r="AN37" i="11"/>
  <c r="AO37" i="11"/>
  <c r="AP37" i="11"/>
  <c r="AQ37" i="11"/>
  <c r="AR37" i="11"/>
  <c r="AS37" i="11"/>
  <c r="AT37" i="11"/>
  <c r="AU37" i="11"/>
  <c r="AV37" i="11"/>
  <c r="AW37" i="11"/>
  <c r="AX37" i="11"/>
  <c r="AY37" i="11"/>
  <c r="AZ37" i="11"/>
  <c r="BA37" i="11"/>
  <c r="BB37" i="11"/>
  <c r="BC37" i="11"/>
  <c r="BD37" i="11"/>
  <c r="BE37" i="11"/>
  <c r="BF37" i="11"/>
  <c r="BG37" i="11"/>
  <c r="BH37" i="11"/>
  <c r="BI37" i="11"/>
  <c r="BJ37" i="11"/>
  <c r="BK37" i="11"/>
  <c r="BL37" i="11"/>
  <c r="BM37" i="11"/>
  <c r="BN37" i="11"/>
  <c r="BO37" i="11"/>
  <c r="BP37" i="11"/>
  <c r="BQ37" i="11"/>
  <c r="BR37" i="11"/>
  <c r="BS37" i="11"/>
  <c r="BT37" i="11"/>
  <c r="BU37" i="11"/>
  <c r="BV37" i="11"/>
  <c r="BW37" i="11"/>
  <c r="BX37" i="11"/>
  <c r="BY37" i="11"/>
  <c r="BZ37" i="11"/>
  <c r="CA37" i="11"/>
  <c r="CB37" i="11"/>
  <c r="CC37" i="11"/>
  <c r="CD37" i="11"/>
  <c r="CE37" i="11"/>
  <c r="CF37" i="11"/>
  <c r="CG37" i="11"/>
  <c r="CH37" i="11"/>
  <c r="CI37" i="11"/>
  <c r="CJ37" i="11"/>
  <c r="CK37" i="11"/>
  <c r="CL37" i="11"/>
  <c r="CM37" i="11"/>
  <c r="CN37" i="11"/>
  <c r="CO37" i="11"/>
  <c r="CP37" i="11"/>
  <c r="CQ37" i="11"/>
  <c r="CR37" i="11"/>
  <c r="AK38" i="11"/>
  <c r="AL38" i="11"/>
  <c r="AM38" i="11"/>
  <c r="AN38" i="11"/>
  <c r="AO38" i="11"/>
  <c r="AP38" i="11"/>
  <c r="AQ38" i="11"/>
  <c r="AR38" i="11"/>
  <c r="AS38" i="11"/>
  <c r="AT38" i="11"/>
  <c r="AU38" i="11"/>
  <c r="AV38" i="11"/>
  <c r="AW38" i="11"/>
  <c r="AX38" i="11"/>
  <c r="AY38" i="11"/>
  <c r="AZ38" i="11"/>
  <c r="BA38" i="11"/>
  <c r="BB38" i="11"/>
  <c r="BC38" i="11"/>
  <c r="BD38" i="11"/>
  <c r="BE38" i="11"/>
  <c r="BF38" i="11"/>
  <c r="BG38" i="11"/>
  <c r="BH38" i="11"/>
  <c r="BI38" i="11"/>
  <c r="BJ38" i="11"/>
  <c r="BK38" i="11"/>
  <c r="BL38" i="11"/>
  <c r="BM38" i="11"/>
  <c r="BN38" i="11"/>
  <c r="BO38" i="11"/>
  <c r="BP38" i="11"/>
  <c r="BQ38" i="11"/>
  <c r="BR38" i="11"/>
  <c r="BS38" i="11"/>
  <c r="BT38" i="11"/>
  <c r="BU38" i="11"/>
  <c r="BV38" i="11"/>
  <c r="BW38" i="11"/>
  <c r="BX38" i="11"/>
  <c r="BY38" i="11"/>
  <c r="BZ38" i="11"/>
  <c r="CA38" i="11"/>
  <c r="CB38" i="11"/>
  <c r="CC38" i="11"/>
  <c r="CD38" i="11"/>
  <c r="CE38" i="11"/>
  <c r="CF38" i="11"/>
  <c r="CG38" i="11"/>
  <c r="CH38" i="11"/>
  <c r="CI38" i="11"/>
  <c r="CJ38" i="11"/>
  <c r="CK38" i="11"/>
  <c r="CL38" i="11"/>
  <c r="CM38" i="11"/>
  <c r="CN38" i="11"/>
  <c r="CO38" i="11"/>
  <c r="CP38" i="11"/>
  <c r="CQ38" i="11"/>
  <c r="CR38" i="11"/>
  <c r="AK39" i="11"/>
  <c r="AL39" i="11"/>
  <c r="AM39" i="11"/>
  <c r="AN39" i="11"/>
  <c r="AO39" i="11"/>
  <c r="AP39" i="11"/>
  <c r="AQ39" i="11"/>
  <c r="AR39" i="11"/>
  <c r="AS39" i="11"/>
  <c r="AT39" i="11"/>
  <c r="AU39" i="11"/>
  <c r="AV39" i="11"/>
  <c r="AW39" i="11"/>
  <c r="AX39" i="11"/>
  <c r="AY39" i="11"/>
  <c r="AZ39" i="11"/>
  <c r="BA39" i="11"/>
  <c r="BB39" i="11"/>
  <c r="BC39" i="11"/>
  <c r="BD39" i="11"/>
  <c r="BE39" i="11"/>
  <c r="BF39" i="11"/>
  <c r="BG39" i="11"/>
  <c r="BH39" i="11"/>
  <c r="BI39" i="11"/>
  <c r="BJ39" i="11"/>
  <c r="BK39" i="11"/>
  <c r="BL39" i="11"/>
  <c r="BM39" i="11"/>
  <c r="BN39" i="11"/>
  <c r="BO39" i="11"/>
  <c r="BP39" i="11"/>
  <c r="BQ39" i="11"/>
  <c r="BR39" i="11"/>
  <c r="BS39" i="11"/>
  <c r="BT39" i="11"/>
  <c r="BU39" i="11"/>
  <c r="BV39" i="11"/>
  <c r="BW39" i="11"/>
  <c r="BX39" i="11"/>
  <c r="BY39" i="11"/>
  <c r="BZ39" i="11"/>
  <c r="CA39" i="11"/>
  <c r="CB39" i="11"/>
  <c r="CC39" i="11"/>
  <c r="CD39" i="11"/>
  <c r="CE39" i="11"/>
  <c r="CF39" i="11"/>
  <c r="CG39" i="11"/>
  <c r="CH39" i="11"/>
  <c r="CI39" i="11"/>
  <c r="CJ39" i="11"/>
  <c r="CK39" i="11"/>
  <c r="CL39" i="11"/>
  <c r="CM39" i="11"/>
  <c r="CN39" i="11"/>
  <c r="CO39" i="11"/>
  <c r="CP39" i="11"/>
  <c r="CQ39" i="11"/>
  <c r="CR39" i="11"/>
  <c r="AK40" i="11"/>
  <c r="AL40" i="11"/>
  <c r="AM40" i="11"/>
  <c r="AN40" i="11"/>
  <c r="AO40" i="11"/>
  <c r="AP40" i="11"/>
  <c r="AQ40" i="11"/>
  <c r="AR40" i="11"/>
  <c r="AS40" i="11"/>
  <c r="AT40" i="11"/>
  <c r="AU40" i="11"/>
  <c r="AV40" i="11"/>
  <c r="AW40" i="11"/>
  <c r="AX40" i="11"/>
  <c r="AY40" i="11"/>
  <c r="AZ40" i="11"/>
  <c r="BA40" i="11"/>
  <c r="BB40" i="11"/>
  <c r="BC40" i="11"/>
  <c r="BD40" i="11"/>
  <c r="BE40" i="11"/>
  <c r="BF40" i="11"/>
  <c r="BG40" i="11"/>
  <c r="BH40" i="11"/>
  <c r="BI40" i="11"/>
  <c r="BJ40" i="11"/>
  <c r="BK40" i="11"/>
  <c r="BL40" i="11"/>
  <c r="BM40" i="11"/>
  <c r="BN40" i="11"/>
  <c r="BO40" i="11"/>
  <c r="BP40" i="11"/>
  <c r="BQ40" i="11"/>
  <c r="BR40" i="11"/>
  <c r="BS40" i="11"/>
  <c r="BT40" i="11"/>
  <c r="BU40" i="11"/>
  <c r="BV40" i="11"/>
  <c r="BW40" i="11"/>
  <c r="BX40" i="11"/>
  <c r="BY40" i="11"/>
  <c r="BZ40" i="11"/>
  <c r="CA40" i="11"/>
  <c r="CB40" i="11"/>
  <c r="CC40" i="11"/>
  <c r="CD40" i="11"/>
  <c r="CE40" i="11"/>
  <c r="CF40" i="11"/>
  <c r="CG40" i="11"/>
  <c r="CH40" i="11"/>
  <c r="CI40" i="11"/>
  <c r="CJ40" i="11"/>
  <c r="CK40" i="11"/>
  <c r="CL40" i="11"/>
  <c r="CM40" i="11"/>
  <c r="CN40" i="11"/>
  <c r="CO40" i="11"/>
  <c r="CP40" i="11"/>
  <c r="CQ40" i="11"/>
  <c r="CR40" i="11"/>
  <c r="AK41" i="11"/>
  <c r="AL41" i="11"/>
  <c r="AM41" i="11"/>
  <c r="AN41" i="11"/>
  <c r="AO41" i="11"/>
  <c r="AP41" i="11"/>
  <c r="AQ41" i="11"/>
  <c r="AR41" i="11"/>
  <c r="AS41" i="11"/>
  <c r="AT41" i="11"/>
  <c r="AU41" i="11"/>
  <c r="AV41" i="11"/>
  <c r="AW41" i="11"/>
  <c r="AX41" i="11"/>
  <c r="AY41" i="11"/>
  <c r="AZ41" i="11"/>
  <c r="BA41" i="11"/>
  <c r="BB41" i="11"/>
  <c r="BC41" i="11"/>
  <c r="BD41" i="11"/>
  <c r="BE41" i="11"/>
  <c r="BF41" i="11"/>
  <c r="BG41" i="11"/>
  <c r="BH41" i="11"/>
  <c r="BI41" i="11"/>
  <c r="BJ41" i="11"/>
  <c r="BK41" i="11"/>
  <c r="BL41" i="11"/>
  <c r="BM41" i="11"/>
  <c r="BN41" i="11"/>
  <c r="BO41" i="11"/>
  <c r="BP41" i="11"/>
  <c r="BQ41" i="11"/>
  <c r="BR41" i="11"/>
  <c r="BS41" i="11"/>
  <c r="BT41" i="11"/>
  <c r="BU41" i="11"/>
  <c r="BV41" i="11"/>
  <c r="BW41" i="11"/>
  <c r="BX41" i="11"/>
  <c r="BY41" i="11"/>
  <c r="BZ41" i="11"/>
  <c r="CA41" i="11"/>
  <c r="CB41" i="11"/>
  <c r="CC41" i="11"/>
  <c r="CD41" i="11"/>
  <c r="CE41" i="11"/>
  <c r="CF41" i="11"/>
  <c r="CG41" i="11"/>
  <c r="CH41" i="11"/>
  <c r="CI41" i="11"/>
  <c r="CJ41" i="11"/>
  <c r="CK41" i="11"/>
  <c r="CL41" i="11"/>
  <c r="CM41" i="11"/>
  <c r="CN41" i="11"/>
  <c r="CO41" i="11"/>
  <c r="CP41" i="11"/>
  <c r="CQ41" i="11"/>
  <c r="CR41" i="11"/>
  <c r="AK42" i="11"/>
  <c r="AL42" i="11"/>
  <c r="AM42" i="11"/>
  <c r="AN42" i="11"/>
  <c r="AO42" i="11"/>
  <c r="AP42" i="11"/>
  <c r="AQ42" i="11"/>
  <c r="AR42" i="11"/>
  <c r="AS42" i="11"/>
  <c r="AT42" i="11"/>
  <c r="AU42" i="11"/>
  <c r="AV42" i="11"/>
  <c r="AW42" i="11"/>
  <c r="AX42" i="11"/>
  <c r="AY42" i="11"/>
  <c r="AZ42" i="11"/>
  <c r="BA42" i="11"/>
  <c r="BB42" i="11"/>
  <c r="BC42" i="11"/>
  <c r="BD42" i="11"/>
  <c r="BE42" i="11"/>
  <c r="BF42" i="11"/>
  <c r="BG42" i="11"/>
  <c r="BH42" i="11"/>
  <c r="BI42" i="11"/>
  <c r="BJ42" i="11"/>
  <c r="BK42" i="11"/>
  <c r="BL42" i="11"/>
  <c r="BM42" i="11"/>
  <c r="BN42" i="11"/>
  <c r="BO42" i="11"/>
  <c r="BP42" i="11"/>
  <c r="BQ42" i="11"/>
  <c r="BR42" i="11"/>
  <c r="BS42" i="11"/>
  <c r="BT42" i="11"/>
  <c r="BU42" i="11"/>
  <c r="BV42" i="11"/>
  <c r="BW42" i="11"/>
  <c r="BX42" i="11"/>
  <c r="BY42" i="11"/>
  <c r="BZ42" i="11"/>
  <c r="CA42" i="11"/>
  <c r="CB42" i="11"/>
  <c r="CC42" i="11"/>
  <c r="CD42" i="11"/>
  <c r="CE42" i="11"/>
  <c r="CF42" i="11"/>
  <c r="CG42" i="11"/>
  <c r="CH42" i="11"/>
  <c r="CI42" i="11"/>
  <c r="CJ42" i="11"/>
  <c r="CK42" i="11"/>
  <c r="CL42" i="11"/>
  <c r="CM42" i="11"/>
  <c r="CN42" i="11"/>
  <c r="CO42" i="11"/>
  <c r="CP42" i="11"/>
  <c r="CQ42" i="11"/>
  <c r="CR42" i="11"/>
  <c r="AK43" i="11"/>
  <c r="AL43" i="11"/>
  <c r="AM43" i="11"/>
  <c r="AN43" i="11"/>
  <c r="AO43" i="11"/>
  <c r="AP43" i="11"/>
  <c r="AQ43" i="11"/>
  <c r="AR43" i="11"/>
  <c r="AS43" i="11"/>
  <c r="AT43" i="11"/>
  <c r="AU43" i="11"/>
  <c r="AV43" i="11"/>
  <c r="AW43" i="11"/>
  <c r="AX43" i="11"/>
  <c r="AY43" i="11"/>
  <c r="AZ43" i="11"/>
  <c r="BA43" i="11"/>
  <c r="BB43" i="11"/>
  <c r="BC43" i="11"/>
  <c r="BD43" i="11"/>
  <c r="BE43" i="11"/>
  <c r="BF43" i="11"/>
  <c r="BG43" i="11"/>
  <c r="BH43" i="11"/>
  <c r="BI43" i="11"/>
  <c r="BJ43" i="11"/>
  <c r="BK43" i="11"/>
  <c r="BL43" i="11"/>
  <c r="BM43" i="11"/>
  <c r="BN43" i="11"/>
  <c r="BO43" i="11"/>
  <c r="BP43" i="11"/>
  <c r="BQ43" i="11"/>
  <c r="BR43" i="11"/>
  <c r="BS43" i="11"/>
  <c r="BT43" i="11"/>
  <c r="BU43" i="11"/>
  <c r="BV43" i="11"/>
  <c r="BW43" i="11"/>
  <c r="BX43" i="11"/>
  <c r="BY43" i="11"/>
  <c r="BZ43" i="11"/>
  <c r="CA43" i="11"/>
  <c r="CB43" i="11"/>
  <c r="CC43" i="11"/>
  <c r="CD43" i="11"/>
  <c r="CE43" i="11"/>
  <c r="CF43" i="11"/>
  <c r="CG43" i="11"/>
  <c r="CH43" i="11"/>
  <c r="CI43" i="11"/>
  <c r="CJ43" i="11"/>
  <c r="CK43" i="11"/>
  <c r="CL43" i="11"/>
  <c r="CM43" i="11"/>
  <c r="CN43" i="11"/>
  <c r="CO43" i="11"/>
  <c r="CP43" i="11"/>
  <c r="CQ43" i="11"/>
  <c r="CR43" i="11"/>
  <c r="AK44" i="11"/>
  <c r="AL44" i="11"/>
  <c r="AM44" i="11"/>
  <c r="AN44" i="11"/>
  <c r="AO44" i="11"/>
  <c r="AP44" i="11"/>
  <c r="AQ44" i="11"/>
  <c r="AR44" i="11"/>
  <c r="AS44" i="11"/>
  <c r="AT44" i="11"/>
  <c r="AU44" i="11"/>
  <c r="AV44" i="11"/>
  <c r="AW44" i="11"/>
  <c r="AX44" i="11"/>
  <c r="AY44" i="11"/>
  <c r="AZ44" i="11"/>
  <c r="BA44" i="11"/>
  <c r="BB44" i="11"/>
  <c r="BC44" i="11"/>
  <c r="BD44" i="11"/>
  <c r="BE44" i="11"/>
  <c r="BF44" i="11"/>
  <c r="BG44" i="11"/>
  <c r="BH44" i="11"/>
  <c r="BI44" i="11"/>
  <c r="BJ44" i="11"/>
  <c r="BK44" i="11"/>
  <c r="BL44" i="11"/>
  <c r="BM44" i="11"/>
  <c r="BN44" i="11"/>
  <c r="BO44" i="11"/>
  <c r="BP44" i="11"/>
  <c r="BQ44" i="11"/>
  <c r="BR44" i="11"/>
  <c r="BS44" i="11"/>
  <c r="BT44" i="11"/>
  <c r="BU44" i="11"/>
  <c r="BV44" i="11"/>
  <c r="BW44" i="11"/>
  <c r="BX44" i="11"/>
  <c r="BY44" i="11"/>
  <c r="BZ44" i="11"/>
  <c r="CA44" i="11"/>
  <c r="CB44" i="11"/>
  <c r="CC44" i="11"/>
  <c r="CD44" i="11"/>
  <c r="CE44" i="11"/>
  <c r="CF44" i="11"/>
  <c r="CG44" i="11"/>
  <c r="CH44" i="11"/>
  <c r="CI44" i="11"/>
  <c r="CJ44" i="11"/>
  <c r="CK44" i="11"/>
  <c r="CL44" i="11"/>
  <c r="CM44" i="11"/>
  <c r="CN44" i="11"/>
  <c r="CO44" i="11"/>
  <c r="CP44" i="11"/>
  <c r="CQ44" i="11"/>
  <c r="CR44" i="11"/>
  <c r="AK45" i="11"/>
  <c r="AL45" i="11"/>
  <c r="AM45" i="11"/>
  <c r="AN45" i="11"/>
  <c r="AO45" i="11"/>
  <c r="AP45" i="11"/>
  <c r="AQ45" i="11"/>
  <c r="AR45" i="11"/>
  <c r="AS45" i="11"/>
  <c r="AT45" i="11"/>
  <c r="AU45" i="11"/>
  <c r="AV45" i="11"/>
  <c r="AW45" i="11"/>
  <c r="AX45" i="11"/>
  <c r="AY45" i="11"/>
  <c r="AZ45" i="11"/>
  <c r="BA45" i="11"/>
  <c r="BB45" i="11"/>
  <c r="BC45" i="11"/>
  <c r="BD45" i="11"/>
  <c r="BE45" i="11"/>
  <c r="BF45" i="11"/>
  <c r="BG45" i="11"/>
  <c r="BH45" i="11"/>
  <c r="BI45" i="11"/>
  <c r="BJ45" i="11"/>
  <c r="BK45" i="11"/>
  <c r="BL45" i="11"/>
  <c r="BM45" i="11"/>
  <c r="BN45" i="11"/>
  <c r="BO45" i="11"/>
  <c r="BP45" i="11"/>
  <c r="BQ45" i="11"/>
  <c r="BR45" i="11"/>
  <c r="BS45" i="11"/>
  <c r="BT45" i="11"/>
  <c r="BU45" i="11"/>
  <c r="BV45" i="11"/>
  <c r="BW45" i="11"/>
  <c r="BX45" i="11"/>
  <c r="BY45" i="11"/>
  <c r="BZ45" i="11"/>
  <c r="CA45" i="11"/>
  <c r="CB45" i="11"/>
  <c r="CC45" i="11"/>
  <c r="CD45" i="11"/>
  <c r="CE45" i="11"/>
  <c r="CF45" i="11"/>
  <c r="CG45" i="11"/>
  <c r="CH45" i="11"/>
  <c r="CI45" i="11"/>
  <c r="CJ45" i="11"/>
  <c r="CK45" i="11"/>
  <c r="CL45" i="11"/>
  <c r="CM45" i="11"/>
  <c r="CN45" i="11"/>
  <c r="CO45" i="11"/>
  <c r="CP45" i="11"/>
  <c r="CQ45" i="11"/>
  <c r="CR45" i="11"/>
  <c r="AK46" i="11"/>
  <c r="AL46" i="11"/>
  <c r="AM46" i="11"/>
  <c r="AN46" i="11"/>
  <c r="AO46" i="11"/>
  <c r="AP46" i="11"/>
  <c r="AQ46" i="11"/>
  <c r="AR46" i="11"/>
  <c r="AS46" i="11"/>
  <c r="AT46" i="11"/>
  <c r="AU46" i="11"/>
  <c r="AV46" i="11"/>
  <c r="AW46" i="11"/>
  <c r="AX46" i="11"/>
  <c r="AY46" i="11"/>
  <c r="AZ46" i="11"/>
  <c r="BA46" i="11"/>
  <c r="BB46" i="11"/>
  <c r="BC46" i="11"/>
  <c r="BD46" i="11"/>
  <c r="BE46" i="11"/>
  <c r="BF46" i="11"/>
  <c r="BG46" i="11"/>
  <c r="BH46" i="11"/>
  <c r="BI46" i="11"/>
  <c r="BJ46" i="11"/>
  <c r="BK46" i="11"/>
  <c r="BL46" i="11"/>
  <c r="BM46" i="11"/>
  <c r="BN46" i="11"/>
  <c r="BO46" i="11"/>
  <c r="BP46" i="11"/>
  <c r="BQ46" i="11"/>
  <c r="BR46" i="11"/>
  <c r="BS46" i="11"/>
  <c r="BT46" i="11"/>
  <c r="BU46" i="11"/>
  <c r="BV46" i="11"/>
  <c r="BW46" i="11"/>
  <c r="BX46" i="11"/>
  <c r="BY46" i="11"/>
  <c r="BZ46" i="11"/>
  <c r="CA46" i="11"/>
  <c r="CB46" i="11"/>
  <c r="CC46" i="11"/>
  <c r="CD46" i="11"/>
  <c r="CE46" i="11"/>
  <c r="CF46" i="11"/>
  <c r="CG46" i="11"/>
  <c r="CH46" i="11"/>
  <c r="CI46" i="11"/>
  <c r="CJ46" i="11"/>
  <c r="CK46" i="11"/>
  <c r="CL46" i="11"/>
  <c r="CM46" i="11"/>
  <c r="CN46" i="11"/>
  <c r="CO46" i="11"/>
  <c r="CP46" i="11"/>
  <c r="CQ46" i="11"/>
  <c r="CR46" i="11"/>
  <c r="AK47" i="11"/>
  <c r="AL47" i="11"/>
  <c r="AM47" i="11"/>
  <c r="AN47" i="11"/>
  <c r="AO47" i="11"/>
  <c r="AP47" i="11"/>
  <c r="AQ47" i="11"/>
  <c r="AR47" i="11"/>
  <c r="AS47" i="11"/>
  <c r="AT47" i="11"/>
  <c r="AU47" i="11"/>
  <c r="AV47" i="11"/>
  <c r="AW47" i="11"/>
  <c r="AX47" i="11"/>
  <c r="AY47" i="11"/>
  <c r="AZ47" i="11"/>
  <c r="BA47" i="11"/>
  <c r="BB47" i="11"/>
  <c r="BC47" i="11"/>
  <c r="BD47" i="11"/>
  <c r="BE47" i="11"/>
  <c r="BF47" i="11"/>
  <c r="BG47" i="11"/>
  <c r="BH47" i="11"/>
  <c r="BI47" i="11"/>
  <c r="BJ47" i="11"/>
  <c r="BK47" i="11"/>
  <c r="BL47" i="11"/>
  <c r="BM47" i="11"/>
  <c r="BN47" i="11"/>
  <c r="BO47" i="11"/>
  <c r="BP47" i="11"/>
  <c r="BQ47" i="11"/>
  <c r="BR47" i="11"/>
  <c r="BS47" i="11"/>
  <c r="BT47" i="11"/>
  <c r="BU47" i="11"/>
  <c r="BV47" i="11"/>
  <c r="BW47" i="11"/>
  <c r="BX47" i="11"/>
  <c r="BY47" i="11"/>
  <c r="BZ47" i="11"/>
  <c r="CA47" i="11"/>
  <c r="CB47" i="11"/>
  <c r="CC47" i="11"/>
  <c r="CD47" i="11"/>
  <c r="CE47" i="11"/>
  <c r="CF47" i="11"/>
  <c r="CG47" i="11"/>
  <c r="CH47" i="11"/>
  <c r="CI47" i="11"/>
  <c r="CJ47" i="11"/>
  <c r="CK47" i="11"/>
  <c r="CL47" i="11"/>
  <c r="CM47" i="11"/>
  <c r="CN47" i="11"/>
  <c r="CO47" i="11"/>
  <c r="CP47" i="11"/>
  <c r="CQ47" i="11"/>
  <c r="CR47" i="11"/>
  <c r="AK48" i="11"/>
  <c r="AL48" i="11"/>
  <c r="AM48" i="11"/>
  <c r="AN48" i="11"/>
  <c r="AO48" i="11"/>
  <c r="AP48" i="11"/>
  <c r="AQ48" i="11"/>
  <c r="AR48" i="11"/>
  <c r="AS48" i="11"/>
  <c r="AT48" i="11"/>
  <c r="AU48" i="11"/>
  <c r="AV48" i="11"/>
  <c r="AW48" i="11"/>
  <c r="AX48" i="11"/>
  <c r="AY48" i="11"/>
  <c r="AZ48" i="11"/>
  <c r="BA48" i="11"/>
  <c r="BB48" i="11"/>
  <c r="BC48" i="11"/>
  <c r="BD48" i="11"/>
  <c r="BE48" i="11"/>
  <c r="BF48" i="11"/>
  <c r="BG48" i="11"/>
  <c r="BH48" i="11"/>
  <c r="BI48" i="11"/>
  <c r="BJ48" i="11"/>
  <c r="BK48" i="11"/>
  <c r="BL48" i="11"/>
  <c r="BM48" i="11"/>
  <c r="BN48" i="11"/>
  <c r="BO48" i="11"/>
  <c r="BP48" i="11"/>
  <c r="BQ48" i="11"/>
  <c r="BR48" i="11"/>
  <c r="BS48" i="11"/>
  <c r="BT48" i="11"/>
  <c r="BU48" i="11"/>
  <c r="BV48" i="11"/>
  <c r="BW48" i="11"/>
  <c r="BX48" i="11"/>
  <c r="BY48" i="11"/>
  <c r="BZ48" i="11"/>
  <c r="CA48" i="11"/>
  <c r="CB48" i="11"/>
  <c r="CC48" i="11"/>
  <c r="CD48" i="11"/>
  <c r="CE48" i="11"/>
  <c r="CF48" i="11"/>
  <c r="CG48" i="11"/>
  <c r="CH48" i="11"/>
  <c r="CI48" i="11"/>
  <c r="CJ48" i="11"/>
  <c r="CK48" i="11"/>
  <c r="CL48" i="11"/>
  <c r="CM48" i="11"/>
  <c r="CN48" i="11"/>
  <c r="CO48" i="11"/>
  <c r="CP48" i="11"/>
  <c r="CQ48" i="11"/>
  <c r="CR48" i="11"/>
  <c r="AK49" i="11"/>
  <c r="AL49" i="11"/>
  <c r="AM49" i="11"/>
  <c r="AN49" i="11"/>
  <c r="AO49" i="11"/>
  <c r="AP49" i="11"/>
  <c r="AQ49" i="11"/>
  <c r="AR49" i="11"/>
  <c r="AS49" i="11"/>
  <c r="AT49" i="11"/>
  <c r="AU49" i="11"/>
  <c r="AV49" i="11"/>
  <c r="AW49" i="11"/>
  <c r="AX49" i="11"/>
  <c r="AY49" i="11"/>
  <c r="AZ49" i="11"/>
  <c r="BA49" i="11"/>
  <c r="BB49" i="11"/>
  <c r="BC49" i="11"/>
  <c r="BD49" i="11"/>
  <c r="BE49" i="11"/>
  <c r="BF49" i="11"/>
  <c r="BG49" i="11"/>
  <c r="BH49" i="11"/>
  <c r="BI49" i="11"/>
  <c r="BJ49" i="11"/>
  <c r="BK49" i="11"/>
  <c r="BL49" i="11"/>
  <c r="BM49" i="11"/>
  <c r="BN49" i="11"/>
  <c r="BO49" i="11"/>
  <c r="BP49" i="11"/>
  <c r="BQ49" i="11"/>
  <c r="BR49" i="11"/>
  <c r="BS49" i="11"/>
  <c r="BT49" i="11"/>
  <c r="BU49" i="11"/>
  <c r="BV49" i="11"/>
  <c r="BW49" i="11"/>
  <c r="BX49" i="11"/>
  <c r="BY49" i="11"/>
  <c r="BZ49" i="11"/>
  <c r="CA49" i="11"/>
  <c r="CB49" i="11"/>
  <c r="CC49" i="11"/>
  <c r="CD49" i="11"/>
  <c r="CE49" i="11"/>
  <c r="CF49" i="11"/>
  <c r="CG49" i="11"/>
  <c r="CH49" i="11"/>
  <c r="CI49" i="11"/>
  <c r="CJ49" i="11"/>
  <c r="CK49" i="11"/>
  <c r="CL49" i="11"/>
  <c r="CM49" i="11"/>
  <c r="CN49" i="11"/>
  <c r="CO49" i="11"/>
  <c r="CP49" i="11"/>
  <c r="CQ49" i="11"/>
  <c r="CR49" i="11"/>
  <c r="AK50" i="11"/>
  <c r="AL50" i="11"/>
  <c r="AM50" i="11"/>
  <c r="AN50" i="11"/>
  <c r="AO50" i="11"/>
  <c r="AP50" i="11"/>
  <c r="AQ50" i="11"/>
  <c r="AR50" i="11"/>
  <c r="AS50" i="11"/>
  <c r="AT50" i="11"/>
  <c r="AU50" i="11"/>
  <c r="AV50" i="11"/>
  <c r="AW50" i="11"/>
  <c r="AX50" i="11"/>
  <c r="AY50" i="11"/>
  <c r="AZ50" i="11"/>
  <c r="BA50" i="11"/>
  <c r="BB50" i="11"/>
  <c r="BC50" i="11"/>
  <c r="BD50" i="11"/>
  <c r="BE50" i="11"/>
  <c r="BF50" i="11"/>
  <c r="BG50" i="11"/>
  <c r="BH50" i="11"/>
  <c r="BI50" i="11"/>
  <c r="BJ50" i="11"/>
  <c r="BK50" i="11"/>
  <c r="BL50" i="11"/>
  <c r="BM50" i="11"/>
  <c r="BN50" i="11"/>
  <c r="BO50" i="11"/>
  <c r="BP50" i="11"/>
  <c r="BQ50" i="11"/>
  <c r="BR50" i="11"/>
  <c r="BS50" i="11"/>
  <c r="BT50" i="11"/>
  <c r="BU50" i="11"/>
  <c r="BV50" i="11"/>
  <c r="BW50" i="11"/>
  <c r="BX50" i="11"/>
  <c r="BY50" i="11"/>
  <c r="BZ50" i="11"/>
  <c r="CA50" i="11"/>
  <c r="CB50" i="11"/>
  <c r="CC50" i="11"/>
  <c r="CD50" i="11"/>
  <c r="CE50" i="11"/>
  <c r="CF50" i="11"/>
  <c r="CG50" i="11"/>
  <c r="CH50" i="11"/>
  <c r="CI50" i="11"/>
  <c r="CJ50" i="11"/>
  <c r="CK50" i="11"/>
  <c r="CL50" i="11"/>
  <c r="CM50" i="11"/>
  <c r="CN50" i="11"/>
  <c r="CO50" i="11"/>
  <c r="CP50" i="11"/>
  <c r="CQ50" i="11"/>
  <c r="CR50" i="11"/>
  <c r="AK51" i="11"/>
  <c r="AL51" i="11"/>
  <c r="AM51" i="11"/>
  <c r="AN51" i="11"/>
  <c r="AO51" i="11"/>
  <c r="AP51" i="11"/>
  <c r="AQ51" i="11"/>
  <c r="AR51" i="11"/>
  <c r="AS51" i="11"/>
  <c r="AT51" i="11"/>
  <c r="AU51" i="11"/>
  <c r="AV51" i="11"/>
  <c r="AW51" i="11"/>
  <c r="AX51" i="11"/>
  <c r="AY51" i="11"/>
  <c r="AZ51" i="11"/>
  <c r="BA51" i="11"/>
  <c r="BB51" i="11"/>
  <c r="BC51" i="11"/>
  <c r="BD51" i="11"/>
  <c r="BE51" i="11"/>
  <c r="BF51" i="11"/>
  <c r="BG51" i="11"/>
  <c r="BH51" i="11"/>
  <c r="BI51" i="11"/>
  <c r="BJ51" i="11"/>
  <c r="BK51" i="11"/>
  <c r="BL51" i="11"/>
  <c r="BM51" i="11"/>
  <c r="BN51" i="11"/>
  <c r="BO51" i="11"/>
  <c r="BP51" i="11"/>
  <c r="BQ51" i="11"/>
  <c r="BR51" i="11"/>
  <c r="BS51" i="11"/>
  <c r="BT51" i="11"/>
  <c r="BU51" i="11"/>
  <c r="BV51" i="11"/>
  <c r="BW51" i="11"/>
  <c r="BX51" i="11"/>
  <c r="BY51" i="11"/>
  <c r="BZ51" i="11"/>
  <c r="CA51" i="11"/>
  <c r="CB51" i="11"/>
  <c r="CC51" i="11"/>
  <c r="CD51" i="11"/>
  <c r="CE51" i="11"/>
  <c r="CF51" i="11"/>
  <c r="CG51" i="11"/>
  <c r="CH51" i="11"/>
  <c r="CI51" i="11"/>
  <c r="CJ51" i="11"/>
  <c r="CK51" i="11"/>
  <c r="CL51" i="11"/>
  <c r="CM51" i="11"/>
  <c r="CN51" i="11"/>
  <c r="CO51" i="11"/>
  <c r="CP51" i="11"/>
  <c r="CQ51" i="11"/>
  <c r="CR51" i="11"/>
  <c r="AK52" i="11"/>
  <c r="AL52" i="11"/>
  <c r="AM52" i="11"/>
  <c r="AN52" i="11"/>
  <c r="AO52" i="11"/>
  <c r="AP52" i="11"/>
  <c r="AQ52" i="11"/>
  <c r="AR52" i="11"/>
  <c r="AS52" i="11"/>
  <c r="AT52" i="11"/>
  <c r="AU52" i="11"/>
  <c r="AV52" i="11"/>
  <c r="AW52" i="11"/>
  <c r="AX52" i="11"/>
  <c r="AY52" i="11"/>
  <c r="AZ52" i="11"/>
  <c r="BA52" i="11"/>
  <c r="BB52" i="11"/>
  <c r="BC52" i="11"/>
  <c r="BD52" i="11"/>
  <c r="BE52" i="11"/>
  <c r="BF52" i="11"/>
  <c r="BG52" i="11"/>
  <c r="BH52" i="11"/>
  <c r="BI52" i="11"/>
  <c r="BJ52" i="11"/>
  <c r="BK52" i="11"/>
  <c r="BL52" i="11"/>
  <c r="BM52" i="11"/>
  <c r="BN52" i="11"/>
  <c r="BO52" i="11"/>
  <c r="BP52" i="11"/>
  <c r="BQ52" i="11"/>
  <c r="BR52" i="11"/>
  <c r="BS52" i="11"/>
  <c r="BT52" i="11"/>
  <c r="BU52" i="11"/>
  <c r="BV52" i="11"/>
  <c r="BW52" i="11"/>
  <c r="BX52" i="11"/>
  <c r="BY52" i="11"/>
  <c r="BZ52" i="11"/>
  <c r="CA52" i="11"/>
  <c r="CB52" i="11"/>
  <c r="CC52" i="11"/>
  <c r="CD52" i="11"/>
  <c r="CE52" i="11"/>
  <c r="CF52" i="11"/>
  <c r="CG52" i="11"/>
  <c r="CH52" i="11"/>
  <c r="CI52" i="11"/>
  <c r="CJ52" i="11"/>
  <c r="CK52" i="11"/>
  <c r="CL52" i="11"/>
  <c r="CM52" i="11"/>
  <c r="CN52" i="11"/>
  <c r="CO52" i="11"/>
  <c r="CP52" i="11"/>
  <c r="CQ52" i="11"/>
  <c r="CR52" i="11"/>
  <c r="AK53" i="11"/>
  <c r="AL53" i="11"/>
  <c r="AM53" i="11"/>
  <c r="AN53" i="11"/>
  <c r="AO53" i="11"/>
  <c r="AP53" i="11"/>
  <c r="AQ53" i="11"/>
  <c r="AR53" i="11"/>
  <c r="AS53" i="11"/>
  <c r="AT53" i="11"/>
  <c r="AU53" i="11"/>
  <c r="AV53" i="11"/>
  <c r="AW53" i="11"/>
  <c r="AX53" i="11"/>
  <c r="AY53" i="11"/>
  <c r="AZ53" i="11"/>
  <c r="BA53" i="11"/>
  <c r="BB53" i="11"/>
  <c r="BC53" i="11"/>
  <c r="BD53" i="11"/>
  <c r="BE53" i="11"/>
  <c r="BF53" i="11"/>
  <c r="BG53" i="11"/>
  <c r="BH53" i="11"/>
  <c r="BI53" i="11"/>
  <c r="BJ53" i="11"/>
  <c r="BK53" i="11"/>
  <c r="BL53" i="11"/>
  <c r="BM53" i="11"/>
  <c r="BN53" i="11"/>
  <c r="BO53" i="11"/>
  <c r="BP53" i="11"/>
  <c r="BQ53" i="11"/>
  <c r="BR53" i="11"/>
  <c r="BS53" i="11"/>
  <c r="BT53" i="11"/>
  <c r="BU53" i="11"/>
  <c r="BV53" i="11"/>
  <c r="BW53" i="11"/>
  <c r="BX53" i="11"/>
  <c r="BY53" i="11"/>
  <c r="BZ53" i="11"/>
  <c r="CA53" i="11"/>
  <c r="CB53" i="11"/>
  <c r="CC53" i="11"/>
  <c r="CD53" i="11"/>
  <c r="CE53" i="11"/>
  <c r="CF53" i="11"/>
  <c r="CG53" i="11"/>
  <c r="CH53" i="11"/>
  <c r="CI53" i="11"/>
  <c r="CJ53" i="11"/>
  <c r="CK53" i="11"/>
  <c r="CL53" i="11"/>
  <c r="CM53" i="11"/>
  <c r="CN53" i="11"/>
  <c r="CO53" i="11"/>
  <c r="CP53" i="11"/>
  <c r="CQ53" i="11"/>
  <c r="CR53" i="11"/>
  <c r="AK54" i="11"/>
  <c r="AL54" i="11"/>
  <c r="AM54" i="11"/>
  <c r="AN54" i="11"/>
  <c r="AO54" i="11"/>
  <c r="AP54" i="11"/>
  <c r="AQ54" i="11"/>
  <c r="AR54" i="11"/>
  <c r="AS54" i="11"/>
  <c r="AT54" i="11"/>
  <c r="AU54" i="11"/>
  <c r="AV54" i="11"/>
  <c r="AW54" i="11"/>
  <c r="AX54" i="11"/>
  <c r="AY54" i="11"/>
  <c r="AZ54" i="11"/>
  <c r="BA54" i="11"/>
  <c r="BB54" i="11"/>
  <c r="BC54" i="11"/>
  <c r="BD54" i="11"/>
  <c r="BE54" i="11"/>
  <c r="BF54" i="11"/>
  <c r="BG54" i="11"/>
  <c r="BH54" i="11"/>
  <c r="BI54" i="11"/>
  <c r="BJ54" i="11"/>
  <c r="BK54" i="11"/>
  <c r="BL54" i="11"/>
  <c r="BM54" i="11"/>
  <c r="BN54" i="11"/>
  <c r="BO54" i="11"/>
  <c r="BP54" i="11"/>
  <c r="BQ54" i="11"/>
  <c r="BR54" i="11"/>
  <c r="BS54" i="11"/>
  <c r="BT54" i="11"/>
  <c r="BU54" i="11"/>
  <c r="BV54" i="11"/>
  <c r="BW54" i="11"/>
  <c r="BX54" i="11"/>
  <c r="BY54" i="11"/>
  <c r="BZ54" i="11"/>
  <c r="CA54" i="11"/>
  <c r="CB54" i="11"/>
  <c r="CC54" i="11"/>
  <c r="CD54" i="11"/>
  <c r="CE54" i="11"/>
  <c r="CF54" i="11"/>
  <c r="CG54" i="11"/>
  <c r="CH54" i="11"/>
  <c r="CI54" i="11"/>
  <c r="CJ54" i="11"/>
  <c r="CK54" i="11"/>
  <c r="CL54" i="11"/>
  <c r="CM54" i="11"/>
  <c r="CN54" i="11"/>
  <c r="CO54" i="11"/>
  <c r="CP54" i="11"/>
  <c r="CQ54" i="11"/>
  <c r="CR54" i="11"/>
  <c r="AK55" i="11"/>
  <c r="AL55" i="11"/>
  <c r="AM55" i="11"/>
  <c r="AN55" i="11"/>
  <c r="AO55" i="11"/>
  <c r="AP55" i="11"/>
  <c r="AQ55" i="11"/>
  <c r="AR55" i="11"/>
  <c r="AS55" i="11"/>
  <c r="AT55" i="11"/>
  <c r="AU55" i="11"/>
  <c r="AV55" i="11"/>
  <c r="AW55" i="11"/>
  <c r="AX55" i="11"/>
  <c r="AY55" i="11"/>
  <c r="AZ55" i="11"/>
  <c r="BA55" i="11"/>
  <c r="BB55" i="11"/>
  <c r="BC55" i="11"/>
  <c r="BD55" i="11"/>
  <c r="BE55" i="11"/>
  <c r="BF55" i="11"/>
  <c r="BG55" i="11"/>
  <c r="BH55" i="11"/>
  <c r="BI55" i="11"/>
  <c r="BJ55" i="11"/>
  <c r="BK55" i="11"/>
  <c r="BL55" i="11"/>
  <c r="BM55" i="11"/>
  <c r="BN55" i="11"/>
  <c r="BO55" i="11"/>
  <c r="BP55" i="11"/>
  <c r="BQ55" i="11"/>
  <c r="BR55" i="11"/>
  <c r="BS55" i="11"/>
  <c r="BT55" i="11"/>
  <c r="BU55" i="11"/>
  <c r="BV55" i="11"/>
  <c r="BW55" i="11"/>
  <c r="BX55" i="11"/>
  <c r="BY55" i="11"/>
  <c r="BZ55" i="11"/>
  <c r="CA55" i="11"/>
  <c r="CB55" i="11"/>
  <c r="CC55" i="11"/>
  <c r="CD55" i="11"/>
  <c r="CE55" i="11"/>
  <c r="CF55" i="11"/>
  <c r="CG55" i="11"/>
  <c r="CH55" i="11"/>
  <c r="CI55" i="11"/>
  <c r="CJ55" i="11"/>
  <c r="CK55" i="11"/>
  <c r="CL55" i="11"/>
  <c r="CM55" i="11"/>
  <c r="CN55" i="11"/>
  <c r="CO55" i="11"/>
  <c r="CP55" i="11"/>
  <c r="CQ55" i="11"/>
  <c r="CR55" i="11"/>
  <c r="AL2" i="11"/>
  <c r="AM2" i="11"/>
  <c r="AN2" i="11"/>
  <c r="AO2" i="11"/>
  <c r="AP2" i="11"/>
  <c r="AQ2" i="11"/>
  <c r="AR2" i="11"/>
  <c r="AS2" i="11"/>
  <c r="AT2" i="11"/>
  <c r="AU2" i="11"/>
  <c r="AV2" i="11"/>
  <c r="AW2" i="11"/>
  <c r="AX2" i="11"/>
  <c r="AY2" i="11"/>
  <c r="AZ2" i="11"/>
  <c r="BA2" i="11"/>
  <c r="BB2" i="11"/>
  <c r="BC2" i="11"/>
  <c r="BD2" i="11"/>
  <c r="BE2" i="11"/>
  <c r="BF2" i="11"/>
  <c r="BG2" i="11"/>
  <c r="BH2" i="11"/>
  <c r="BI2" i="11"/>
  <c r="BJ2" i="11"/>
  <c r="BK2" i="11"/>
  <c r="BL2" i="11"/>
  <c r="BM2" i="11"/>
  <c r="BN2" i="11"/>
  <c r="BO2" i="11"/>
  <c r="BP2" i="11"/>
  <c r="BQ2" i="11"/>
  <c r="BR2" i="11"/>
  <c r="BS2" i="11"/>
  <c r="BT2" i="11"/>
  <c r="BU2" i="11"/>
  <c r="BV2" i="11"/>
  <c r="BW2" i="11"/>
  <c r="BX2" i="11"/>
  <c r="BY2" i="11"/>
  <c r="BZ2" i="11"/>
  <c r="CA2" i="11"/>
  <c r="CB2" i="11"/>
  <c r="CC2" i="11"/>
  <c r="CD2" i="11"/>
  <c r="CE2" i="11"/>
  <c r="CF2" i="11"/>
  <c r="CG2" i="11"/>
  <c r="CH2" i="11"/>
  <c r="CI2" i="11"/>
  <c r="CJ2" i="11"/>
  <c r="CK2" i="11"/>
  <c r="CL2" i="11"/>
  <c r="CM2" i="11"/>
  <c r="CN2" i="11"/>
  <c r="CO2" i="11"/>
  <c r="CP2" i="11"/>
  <c r="CQ2" i="11"/>
  <c r="CR2" i="11"/>
  <c r="AK2" i="11"/>
  <c r="CP81" i="11" l="1"/>
  <c r="CL81" i="11"/>
  <c r="CH81" i="11"/>
  <c r="CD81" i="11"/>
  <c r="BZ81" i="11"/>
  <c r="BV81" i="11"/>
  <c r="BR81" i="11"/>
  <c r="BN81" i="11"/>
  <c r="BJ81" i="11"/>
  <c r="BF81" i="11"/>
  <c r="BB81" i="11"/>
  <c r="AX81" i="11"/>
  <c r="AT81" i="11"/>
  <c r="AP81" i="11"/>
  <c r="AL81" i="11"/>
  <c r="CO81" i="11"/>
  <c r="CC81" i="11"/>
  <c r="BY81" i="11"/>
  <c r="BQ81" i="11"/>
  <c r="BI81" i="11"/>
  <c r="BA81" i="11"/>
  <c r="AS81" i="11"/>
  <c r="AK81" i="11"/>
  <c r="CG81" i="11"/>
  <c r="BU81" i="11"/>
  <c r="BM81" i="11"/>
  <c r="BE81" i="11"/>
  <c r="AW81" i="11"/>
  <c r="CK81" i="11"/>
  <c r="AO81" i="11"/>
  <c r="CQ81" i="11"/>
  <c r="CM81" i="11"/>
  <c r="CI81" i="11"/>
  <c r="CE81" i="11"/>
  <c r="CA81" i="11"/>
  <c r="BW81" i="11"/>
  <c r="BS81" i="11"/>
  <c r="BO81" i="11"/>
  <c r="BK81" i="11"/>
  <c r="BG81" i="11"/>
  <c r="BC81" i="11"/>
  <c r="AY81" i="11"/>
  <c r="AU81" i="11"/>
  <c r="AQ81" i="11"/>
  <c r="AM81" i="11"/>
  <c r="CR81" i="11"/>
  <c r="CJ81" i="11"/>
  <c r="BT81" i="11"/>
  <c r="BH81" i="11"/>
  <c r="AZ81" i="11"/>
  <c r="AR81" i="11"/>
  <c r="CF81" i="11"/>
  <c r="BX81" i="11"/>
  <c r="CN81" i="11"/>
  <c r="CB81" i="11"/>
  <c r="BP81" i="11"/>
  <c r="BL81" i="11"/>
  <c r="BD81" i="11"/>
  <c r="AV81" i="11"/>
  <c r="AN81" i="11"/>
  <c r="AN86" i="11"/>
  <c r="AN82" i="11"/>
  <c r="AM89" i="11"/>
  <c r="AM85" i="11"/>
  <c r="AL88" i="11"/>
  <c r="BV86" i="11"/>
  <c r="AL84" i="11"/>
  <c r="AK88" i="11"/>
  <c r="AK84" i="11"/>
  <c r="CQ89" i="11"/>
  <c r="CM89" i="11"/>
  <c r="CI89" i="11"/>
  <c r="CE89" i="11"/>
  <c r="CA89" i="11"/>
  <c r="BW89" i="11"/>
  <c r="BS89" i="11"/>
  <c r="BO89" i="11"/>
  <c r="BK89" i="11"/>
  <c r="BG89" i="11"/>
  <c r="BC89" i="11"/>
  <c r="AY89" i="11"/>
  <c r="AU89" i="11"/>
  <c r="AQ89" i="11"/>
  <c r="CQ88" i="11"/>
  <c r="CM88" i="11"/>
  <c r="CI88" i="11"/>
  <c r="CE88" i="11"/>
  <c r="CA88" i="11"/>
  <c r="BW88" i="11"/>
  <c r="BS88" i="11"/>
  <c r="BO88" i="11"/>
  <c r="BK88" i="11"/>
  <c r="BG88" i="11"/>
  <c r="BC88" i="11"/>
  <c r="AY88" i="11"/>
  <c r="AU88" i="11"/>
  <c r="AQ88" i="11"/>
  <c r="AM88" i="11"/>
  <c r="CQ87" i="11"/>
  <c r="CM87" i="11"/>
  <c r="CI87" i="11"/>
  <c r="CE87" i="11"/>
  <c r="CA87" i="11"/>
  <c r="BW87" i="11"/>
  <c r="BS87" i="11"/>
  <c r="BO87" i="11"/>
  <c r="BK87" i="11"/>
  <c r="BG87" i="11"/>
  <c r="BC87" i="11"/>
  <c r="AY87" i="11"/>
  <c r="AU87" i="11"/>
  <c r="AQ87" i="11"/>
  <c r="AM87" i="11"/>
  <c r="CQ86" i="11"/>
  <c r="CM86" i="11"/>
  <c r="CI86" i="11"/>
  <c r="CE86" i="11"/>
  <c r="CA86" i="11"/>
  <c r="BW86" i="11"/>
  <c r="BS86" i="11"/>
  <c r="BO86" i="11"/>
  <c r="BK86" i="11"/>
  <c r="BG86" i="11"/>
  <c r="BC86" i="11"/>
  <c r="AY86" i="11"/>
  <c r="AU86" i="11"/>
  <c r="AQ86" i="11"/>
  <c r="AM86" i="11"/>
  <c r="CQ85" i="11"/>
  <c r="CM85" i="11"/>
  <c r="CI85" i="11"/>
  <c r="CE85" i="11"/>
  <c r="CA85" i="11"/>
  <c r="BW85" i="11"/>
  <c r="BS85" i="11"/>
  <c r="BO85" i="11"/>
  <c r="BK85" i="11"/>
  <c r="BG85" i="11"/>
  <c r="BC85" i="11"/>
  <c r="AY85" i="11"/>
  <c r="AU85" i="11"/>
  <c r="AQ85" i="11"/>
  <c r="CQ84" i="11"/>
  <c r="CM84" i="11"/>
  <c r="CI84" i="11"/>
  <c r="CE84" i="11"/>
  <c r="CA84" i="11"/>
  <c r="BW84" i="11"/>
  <c r="BS84" i="11"/>
  <c r="BO84" i="11"/>
  <c r="BK84" i="11"/>
  <c r="BG84" i="11"/>
  <c r="BC84" i="11"/>
  <c r="AY84" i="11"/>
  <c r="AU84" i="11"/>
  <c r="AQ84" i="11"/>
  <c r="AM84" i="11"/>
  <c r="CQ83" i="11"/>
  <c r="CM83" i="11"/>
  <c r="CI83" i="11"/>
  <c r="CE83" i="11"/>
  <c r="CA83" i="11"/>
  <c r="BW83" i="11"/>
  <c r="BS83" i="11"/>
  <c r="BO83" i="11"/>
  <c r="BK83" i="11"/>
  <c r="BG83" i="11"/>
  <c r="BC83" i="11"/>
  <c r="AY83" i="11"/>
  <c r="AU83" i="11"/>
  <c r="AQ83" i="11"/>
  <c r="AM83" i="11"/>
  <c r="CQ82" i="11"/>
  <c r="CM82" i="11"/>
  <c r="CI82" i="11"/>
  <c r="CE82" i="11"/>
  <c r="CA82" i="11"/>
  <c r="BW82" i="11"/>
  <c r="BS82" i="11"/>
  <c r="BO82" i="11"/>
  <c r="BK82" i="11"/>
  <c r="BG82" i="11"/>
  <c r="BC82" i="11"/>
  <c r="AY82" i="11"/>
  <c r="AU82" i="11"/>
  <c r="AQ82" i="11"/>
  <c r="AM82" i="11"/>
  <c r="CP89" i="11"/>
  <c r="CD89" i="11"/>
  <c r="BR89" i="11"/>
  <c r="BF89" i="11"/>
  <c r="AT89" i="11"/>
  <c r="CH88" i="11"/>
  <c r="BV88" i="11"/>
  <c r="BJ88" i="11"/>
  <c r="AX88" i="11"/>
  <c r="BR86" i="11"/>
  <c r="BN86" i="11"/>
  <c r="BJ86" i="11"/>
  <c r="BF86" i="11"/>
  <c r="BB86" i="11"/>
  <c r="AX86" i="11"/>
  <c r="AT86" i="11"/>
  <c r="AP86" i="11"/>
  <c r="AL86" i="11"/>
  <c r="CP85" i="11"/>
  <c r="CL85" i="11"/>
  <c r="CH85" i="11"/>
  <c r="CD85" i="11"/>
  <c r="BZ85" i="11"/>
  <c r="BV85" i="11"/>
  <c r="BR85" i="11"/>
  <c r="BN85" i="11"/>
  <c r="BJ85" i="11"/>
  <c r="BF85" i="11"/>
  <c r="BB85" i="11"/>
  <c r="AX85" i="11"/>
  <c r="AT85" i="11"/>
  <c r="AP85" i="11"/>
  <c r="AL85" i="11"/>
  <c r="CP84" i="11"/>
  <c r="CL84" i="11"/>
  <c r="CH84" i="11"/>
  <c r="CD84" i="11"/>
  <c r="BZ84" i="11"/>
  <c r="BV84" i="11"/>
  <c r="BR84" i="11"/>
  <c r="BN84" i="11"/>
  <c r="BJ84" i="11"/>
  <c r="BF84" i="11"/>
  <c r="BB84" i="11"/>
  <c r="AX84" i="11"/>
  <c r="AT84" i="11"/>
  <c r="AP84" i="11"/>
  <c r="CP83" i="11"/>
  <c r="CL83" i="11"/>
  <c r="CH83" i="11"/>
  <c r="CD83" i="11"/>
  <c r="BZ83" i="11"/>
  <c r="BV83" i="11"/>
  <c r="BR83" i="11"/>
  <c r="BN83" i="11"/>
  <c r="BJ83" i="11"/>
  <c r="BF83" i="11"/>
  <c r="BB83" i="11"/>
  <c r="AX83" i="11"/>
  <c r="AT83" i="11"/>
  <c r="AP83" i="11"/>
  <c r="AL83" i="11"/>
  <c r="CP82" i="11"/>
  <c r="CL82" i="11"/>
  <c r="CH82" i="11"/>
  <c r="CD82" i="11"/>
  <c r="BZ82" i="11"/>
  <c r="BV82" i="11"/>
  <c r="BR82" i="11"/>
  <c r="BN82" i="11"/>
  <c r="BJ82" i="11"/>
  <c r="BF82" i="11"/>
  <c r="BB82" i="11"/>
  <c r="AX82" i="11"/>
  <c r="AT82" i="11"/>
  <c r="AP82" i="11"/>
  <c r="AL82" i="11"/>
  <c r="CL89" i="11"/>
  <c r="BZ89" i="11"/>
  <c r="BN89" i="11"/>
  <c r="BB89" i="11"/>
  <c r="AP89" i="11"/>
  <c r="CP88" i="11"/>
  <c r="CD88" i="11"/>
  <c r="BR88" i="11"/>
  <c r="BF88" i="11"/>
  <c r="AT88" i="11"/>
  <c r="CL87" i="11"/>
  <c r="CD87" i="11"/>
  <c r="BZ87" i="11"/>
  <c r="BV87" i="11"/>
  <c r="BR87" i="11"/>
  <c r="BN87" i="11"/>
  <c r="BJ87" i="11"/>
  <c r="BF87" i="11"/>
  <c r="BB87" i="11"/>
  <c r="AX87" i="11"/>
  <c r="AT87" i="11"/>
  <c r="AP87" i="11"/>
  <c r="AL87" i="11"/>
  <c r="CP86" i="11"/>
  <c r="CL86" i="11"/>
  <c r="CH86" i="11"/>
  <c r="CD86" i="11"/>
  <c r="BZ86" i="11"/>
  <c r="CO89" i="11"/>
  <c r="CK89" i="11"/>
  <c r="CG89" i="11"/>
  <c r="CC89" i="11"/>
  <c r="BY89" i="11"/>
  <c r="BU89" i="11"/>
  <c r="BQ89" i="11"/>
  <c r="BM89" i="11"/>
  <c r="BI89" i="11"/>
  <c r="BE89" i="11"/>
  <c r="BA89" i="11"/>
  <c r="AW89" i="11"/>
  <c r="AS89" i="11"/>
  <c r="AO89" i="11"/>
  <c r="AK89" i="11"/>
  <c r="CO88" i="11"/>
  <c r="CK88" i="11"/>
  <c r="CG88" i="11"/>
  <c r="CC88" i="11"/>
  <c r="BY88" i="11"/>
  <c r="BU88" i="11"/>
  <c r="BQ88" i="11"/>
  <c r="BM88" i="11"/>
  <c r="BI88" i="11"/>
  <c r="BE88" i="11"/>
  <c r="BA88" i="11"/>
  <c r="AW88" i="11"/>
  <c r="AS88" i="11"/>
  <c r="AO88" i="11"/>
  <c r="CO87" i="11"/>
  <c r="CK87" i="11"/>
  <c r="CG87" i="11"/>
  <c r="CC87" i="11"/>
  <c r="BY87" i="11"/>
  <c r="BU87" i="11"/>
  <c r="BQ87" i="11"/>
  <c r="BM87" i="11"/>
  <c r="BI87" i="11"/>
  <c r="BE87" i="11"/>
  <c r="BA87" i="11"/>
  <c r="AW87" i="11"/>
  <c r="AS87" i="11"/>
  <c r="AO87" i="11"/>
  <c r="AK87" i="11"/>
  <c r="CO86" i="11"/>
  <c r="CK86" i="11"/>
  <c r="CG86" i="11"/>
  <c r="CC86" i="11"/>
  <c r="BY86" i="11"/>
  <c r="BU86" i="11"/>
  <c r="BQ86" i="11"/>
  <c r="BM86" i="11"/>
  <c r="BI86" i="11"/>
  <c r="BE86" i="11"/>
  <c r="BA86" i="11"/>
  <c r="AW86" i="11"/>
  <c r="AS86" i="11"/>
  <c r="AO86" i="11"/>
  <c r="AK86" i="11"/>
  <c r="CO85" i="11"/>
  <c r="CK85" i="11"/>
  <c r="CG85" i="11"/>
  <c r="CC85" i="11"/>
  <c r="BY85" i="11"/>
  <c r="BU85" i="11"/>
  <c r="BQ85" i="11"/>
  <c r="BM85" i="11"/>
  <c r="BI85" i="11"/>
  <c r="BE85" i="11"/>
  <c r="BA85" i="11"/>
  <c r="AW85" i="11"/>
  <c r="AS85" i="11"/>
  <c r="AO85" i="11"/>
  <c r="AK85" i="11"/>
  <c r="CO84" i="11"/>
  <c r="CK84" i="11"/>
  <c r="CG84" i="11"/>
  <c r="CC84" i="11"/>
  <c r="BY84" i="11"/>
  <c r="BU84" i="11"/>
  <c r="BQ84" i="11"/>
  <c r="BM84" i="11"/>
  <c r="BI84" i="11"/>
  <c r="BE84" i="11"/>
  <c r="BA84" i="11"/>
  <c r="AW84" i="11"/>
  <c r="AS84" i="11"/>
  <c r="AO84" i="11"/>
  <c r="CO83" i="11"/>
  <c r="CK83" i="11"/>
  <c r="CG83" i="11"/>
  <c r="CC83" i="11"/>
  <c r="BY83" i="11"/>
  <c r="BU83" i="11"/>
  <c r="BQ83" i="11"/>
  <c r="BM83" i="11"/>
  <c r="BI83" i="11"/>
  <c r="BE83" i="11"/>
  <c r="BA83" i="11"/>
  <c r="AW83" i="11"/>
  <c r="AS83" i="11"/>
  <c r="AO83" i="11"/>
  <c r="AK83" i="11"/>
  <c r="CO82" i="11"/>
  <c r="CK82" i="11"/>
  <c r="CG82" i="11"/>
  <c r="CC82" i="11"/>
  <c r="BY82" i="11"/>
  <c r="BU82" i="11"/>
  <c r="BQ82" i="11"/>
  <c r="BM82" i="11"/>
  <c r="BI82" i="11"/>
  <c r="BE82" i="11"/>
  <c r="BA82" i="11"/>
  <c r="AW82" i="11"/>
  <c r="AS82" i="11"/>
  <c r="AO82" i="11"/>
  <c r="AK82" i="11"/>
  <c r="CH89" i="11"/>
  <c r="BV89" i="11"/>
  <c r="BJ89" i="11"/>
  <c r="AX89" i="11"/>
  <c r="AL89" i="11"/>
  <c r="CL88" i="11"/>
  <c r="BZ88" i="11"/>
  <c r="BN88" i="11"/>
  <c r="BB88" i="11"/>
  <c r="AP88" i="11"/>
  <c r="CP87" i="11"/>
  <c r="CH87" i="11"/>
  <c r="CR89" i="11"/>
  <c r="CN89" i="11"/>
  <c r="CJ89" i="11"/>
  <c r="CF89" i="11"/>
  <c r="CB89" i="11"/>
  <c r="BX89" i="11"/>
  <c r="BT89" i="11"/>
  <c r="BP89" i="11"/>
  <c r="BL89" i="11"/>
  <c r="BH89" i="11"/>
  <c r="BD89" i="11"/>
  <c r="AZ89" i="11"/>
  <c r="AV89" i="11"/>
  <c r="AR89" i="11"/>
  <c r="AN89" i="11"/>
  <c r="CR88" i="11"/>
  <c r="CN88" i="11"/>
  <c r="CJ88" i="11"/>
  <c r="CF88" i="11"/>
  <c r="CB88" i="11"/>
  <c r="BX88" i="11"/>
  <c r="BT88" i="11"/>
  <c r="BP88" i="11"/>
  <c r="BL88" i="11"/>
  <c r="BH88" i="11"/>
  <c r="BD88" i="11"/>
  <c r="AZ88" i="11"/>
  <c r="AV88" i="11"/>
  <c r="AR88" i="11"/>
  <c r="AN88" i="11"/>
  <c r="CR87" i="11"/>
  <c r="CN87" i="11"/>
  <c r="CJ87" i="11"/>
  <c r="CF87" i="11"/>
  <c r="CB87" i="11"/>
  <c r="BX87" i="11"/>
  <c r="BT87" i="11"/>
  <c r="BP87" i="11"/>
  <c r="BL87" i="11"/>
  <c r="BH87" i="11"/>
  <c r="BD87" i="11"/>
  <c r="AZ87" i="11"/>
  <c r="AV87" i="11"/>
  <c r="AR87" i="11"/>
  <c r="AN87" i="11"/>
  <c r="CR86" i="11"/>
  <c r="CN86" i="11"/>
  <c r="CJ86" i="11"/>
  <c r="CF86" i="11"/>
  <c r="CB86" i="11"/>
  <c r="BX86" i="11"/>
  <c r="BT86" i="11"/>
  <c r="BP86" i="11"/>
  <c r="BL86" i="11"/>
  <c r="BH86" i="11"/>
  <c r="BD86" i="11"/>
  <c r="AZ86" i="11"/>
  <c r="AV86" i="11"/>
  <c r="AR86" i="11"/>
  <c r="CR85" i="11"/>
  <c r="CN85" i="11"/>
  <c r="CJ85" i="11"/>
  <c r="CF85" i="11"/>
  <c r="CB85" i="11"/>
  <c r="BX85" i="11"/>
  <c r="BT85" i="11"/>
  <c r="BP85" i="11"/>
  <c r="BL85" i="11"/>
  <c r="BH85" i="11"/>
  <c r="BD85" i="11"/>
  <c r="AZ85" i="11"/>
  <c r="AV85" i="11"/>
  <c r="AR85" i="11"/>
  <c r="AN85" i="11"/>
  <c r="CR84" i="11"/>
  <c r="CN84" i="11"/>
  <c r="CJ84" i="11"/>
  <c r="CF84" i="11"/>
  <c r="CB84" i="11"/>
  <c r="BX84" i="11"/>
  <c r="BT84" i="11"/>
  <c r="BP84" i="11"/>
  <c r="BL84" i="11"/>
  <c r="BH84" i="11"/>
  <c r="BD84" i="11"/>
  <c r="AZ84" i="11"/>
  <c r="AV84" i="11"/>
  <c r="AR84" i="11"/>
  <c r="AN84" i="11"/>
  <c r="CR83" i="11"/>
  <c r="CN83" i="11"/>
  <c r="CJ83" i="11"/>
  <c r="CF83" i="11"/>
  <c r="CB83" i="11"/>
  <c r="BX83" i="11"/>
  <c r="BT83" i="11"/>
  <c r="BP83" i="11"/>
  <c r="BL83" i="11"/>
  <c r="BH83" i="11"/>
  <c r="BD83" i="11"/>
  <c r="AZ83" i="11"/>
  <c r="AV83" i="11"/>
  <c r="AR83" i="11"/>
  <c r="AN83" i="11"/>
  <c r="CR82" i="11"/>
  <c r="CN82" i="11"/>
  <c r="CJ82" i="11"/>
  <c r="CF82" i="11"/>
  <c r="CB82" i="11"/>
  <c r="BX82" i="11"/>
  <c r="BT82" i="11"/>
  <c r="BP82" i="11"/>
  <c r="BL82" i="11"/>
  <c r="BH82" i="11"/>
  <c r="BD82" i="11"/>
  <c r="AZ82" i="11"/>
  <c r="AV82" i="11"/>
  <c r="AR82" i="11"/>
  <c r="AQ91" i="11" l="1"/>
  <c r="CM91" i="11"/>
  <c r="AU91" i="11"/>
  <c r="CA91" i="11"/>
  <c r="CE91" i="11"/>
  <c r="BJ91" i="11"/>
  <c r="CC91" i="11"/>
  <c r="AY91" i="11"/>
  <c r="BO91" i="11"/>
  <c r="BC91" i="11"/>
  <c r="BS91" i="11"/>
  <c r="CI91" i="11"/>
  <c r="BG91" i="11"/>
  <c r="BW91" i="11"/>
  <c r="BK91" i="11"/>
  <c r="AT91" i="11"/>
  <c r="AR91" i="11"/>
  <c r="BH91" i="11"/>
  <c r="BX91" i="11"/>
  <c r="CN91" i="11"/>
  <c r="CP91" i="11"/>
  <c r="BZ91" i="11"/>
  <c r="AM91" i="11"/>
  <c r="CQ91" i="11"/>
  <c r="AW91" i="11"/>
  <c r="BM91" i="11"/>
  <c r="AZ91" i="11"/>
  <c r="CF91" i="11"/>
  <c r="BD91" i="11"/>
  <c r="BT91" i="11"/>
  <c r="CJ91" i="11"/>
  <c r="AV91" i="11"/>
  <c r="BL91" i="11"/>
  <c r="CB91" i="11"/>
  <c r="CR91" i="11"/>
  <c r="BA91" i="11"/>
  <c r="BQ91" i="11"/>
  <c r="CG91" i="11"/>
  <c r="AS91" i="11"/>
  <c r="BI91" i="11"/>
  <c r="BY91" i="11"/>
  <c r="AO91" i="11"/>
  <c r="BE91" i="11"/>
  <c r="BU91" i="11"/>
  <c r="AL91" i="11"/>
  <c r="BB91" i="11"/>
  <c r="BR91" i="11"/>
  <c r="CH91" i="11"/>
  <c r="AP91" i="11"/>
  <c r="BF91" i="11"/>
  <c r="BV91" i="11"/>
  <c r="CL91" i="11"/>
  <c r="AX91" i="11"/>
  <c r="BN91" i="11"/>
  <c r="CD91" i="11"/>
  <c r="BP91" i="11"/>
  <c r="AN91" i="11"/>
  <c r="CK91" i="11"/>
  <c r="CO91" i="11"/>
  <c r="AK91" i="11"/>
  <c r="AY68" i="11"/>
  <c r="AY95" i="11" s="1"/>
  <c r="G7" i="12" s="1"/>
  <c r="BG68" i="11"/>
  <c r="BG95" i="11" s="1"/>
  <c r="G34" i="12" s="1"/>
  <c r="CB68" i="11"/>
  <c r="CB95" i="11" s="1"/>
  <c r="G53" i="12" s="1"/>
  <c r="CJ68" i="11"/>
  <c r="CJ95" i="11" s="1"/>
  <c r="G10" i="12" s="1"/>
  <c r="BH68" i="11"/>
  <c r="BH95" i="11" s="1"/>
  <c r="G11" i="12" s="1"/>
  <c r="CA68" i="11"/>
  <c r="CA95" i="11" s="1"/>
  <c r="G56" i="12" s="1"/>
  <c r="BM68" i="11"/>
  <c r="BM95" i="11" s="1"/>
  <c r="G31" i="12" s="1"/>
  <c r="BU68" i="11"/>
  <c r="BU95" i="11" s="1"/>
  <c r="G54" i="12" s="1"/>
  <c r="CC68" i="11"/>
  <c r="CC95" i="11" s="1"/>
  <c r="G49" i="12" s="1"/>
  <c r="BL68" i="11"/>
  <c r="BL95" i="11" s="1"/>
  <c r="G12" i="12" s="1"/>
  <c r="CF68" i="11"/>
  <c r="CF95" i="11" s="1"/>
  <c r="G25" i="12" s="1"/>
  <c r="BZ68" i="11"/>
  <c r="BZ95" i="11" s="1"/>
  <c r="G58" i="12" s="1"/>
  <c r="CH68" i="11"/>
  <c r="CH95" i="11" s="1"/>
  <c r="G27" i="12" s="1"/>
  <c r="AQ68" i="11"/>
  <c r="AQ95" i="11" s="1"/>
  <c r="G26" i="12" s="1"/>
  <c r="AT68" i="11"/>
  <c r="AT95" i="11" s="1"/>
  <c r="G21" i="12" s="1"/>
  <c r="BL75" i="11"/>
  <c r="BL102" i="11" s="1"/>
  <c r="U12" i="12" s="1"/>
  <c r="BD75" i="11"/>
  <c r="BD102" i="11" s="1"/>
  <c r="U24" i="12" s="1"/>
  <c r="BB75" i="11"/>
  <c r="BB102" i="11" s="1"/>
  <c r="U46" i="12" s="1"/>
  <c r="AZ75" i="11"/>
  <c r="AZ102" i="11" s="1"/>
  <c r="U22" i="12" s="1"/>
  <c r="AW75" i="11"/>
  <c r="AW102" i="11" s="1"/>
  <c r="U47" i="12" s="1"/>
  <c r="AU75" i="11"/>
  <c r="AU102" i="11" s="1"/>
  <c r="U32" i="12" s="1"/>
  <c r="AP75" i="11"/>
  <c r="AP102" i="11" s="1"/>
  <c r="U6" i="12" s="1"/>
  <c r="AN75" i="11"/>
  <c r="AN102" i="11" s="1"/>
  <c r="U52" i="12" s="1"/>
  <c r="CH75" i="11"/>
  <c r="CH102" i="11" s="1"/>
  <c r="U27" i="12" s="1"/>
  <c r="CG75" i="11"/>
  <c r="CG102" i="11" s="1"/>
  <c r="U60" i="12" s="1"/>
  <c r="BU75" i="11"/>
  <c r="BU102" i="11" s="1"/>
  <c r="U54" i="12" s="1"/>
  <c r="BT75" i="11"/>
  <c r="BT102" i="11" s="1"/>
  <c r="U23" i="12" s="1"/>
  <c r="CQ75" i="11"/>
  <c r="CQ102" i="11" s="1"/>
  <c r="U38" i="12" s="1"/>
  <c r="CO75" i="11"/>
  <c r="CO102" i="11" s="1"/>
  <c r="U61" i="12" s="1"/>
  <c r="CL75" i="11"/>
  <c r="CL102" i="11" s="1"/>
  <c r="U8" i="12" s="1"/>
  <c r="CK75" i="11"/>
  <c r="CK102" i="11" s="1"/>
  <c r="U50" i="12" s="1"/>
  <c r="CQ76" i="11"/>
  <c r="CQ103" i="11" s="1"/>
  <c r="W38" i="12" s="1"/>
  <c r="CO76" i="11"/>
  <c r="CO103" i="11" s="1"/>
  <c r="W61" i="12" s="1"/>
  <c r="CM76" i="11"/>
  <c r="CM103" i="11" s="1"/>
  <c r="W19" i="12" s="1"/>
  <c r="CF76" i="11"/>
  <c r="CF103" i="11" s="1"/>
  <c r="W25" i="12" s="1"/>
  <c r="CE76" i="11"/>
  <c r="CE103" i="11" s="1"/>
  <c r="W41" i="12" s="1"/>
  <c r="CB76" i="11"/>
  <c r="CB103" i="11" s="1"/>
  <c r="W53" i="12" s="1"/>
  <c r="CA76" i="11"/>
  <c r="CA103" i="11" s="1"/>
  <c r="W56" i="12" s="1"/>
  <c r="BZ76" i="11"/>
  <c r="BZ103" i="11" s="1"/>
  <c r="W58" i="12" s="1"/>
  <c r="BX76" i="11"/>
  <c r="BX103" i="11" s="1"/>
  <c r="W35" i="12" s="1"/>
  <c r="BW76" i="11"/>
  <c r="BW103" i="11" s="1"/>
  <c r="W42" i="12" s="1"/>
  <c r="BV76" i="11"/>
  <c r="BV103" i="11" s="1"/>
  <c r="W13" i="12" s="1"/>
  <c r="BS76" i="11"/>
  <c r="BS103" i="11" s="1"/>
  <c r="W17" i="12" s="1"/>
  <c r="BQ76" i="11"/>
  <c r="BQ103" i="11" s="1"/>
  <c r="W55" i="12" s="1"/>
  <c r="BN76" i="11"/>
  <c r="BN103" i="11" s="1"/>
  <c r="W20" i="12" s="1"/>
  <c r="BM76" i="11"/>
  <c r="BM103" i="11" s="1"/>
  <c r="W31" i="12" s="1"/>
  <c r="BK76" i="11"/>
  <c r="BK103" i="11" s="1"/>
  <c r="W44" i="12" s="1"/>
  <c r="BI76" i="11"/>
  <c r="BI103" i="11" s="1"/>
  <c r="W48" i="12" s="1"/>
  <c r="BH76" i="11"/>
  <c r="BH103" i="11" s="1"/>
  <c r="W11" i="12" s="1"/>
  <c r="BG76" i="11"/>
  <c r="BG103" i="11" s="1"/>
  <c r="W34" i="12" s="1"/>
  <c r="BF76" i="11"/>
  <c r="BF103" i="11" s="1"/>
  <c r="W9" i="12" s="1"/>
  <c r="BC76" i="11"/>
  <c r="BC103" i="11" s="1"/>
  <c r="W4" i="12" s="1"/>
  <c r="BA76" i="11"/>
  <c r="BA103" i="11" s="1"/>
  <c r="W45" i="12" s="1"/>
  <c r="AY76" i="11"/>
  <c r="AY103" i="11" s="1"/>
  <c r="W7" i="12" s="1"/>
  <c r="AX76" i="11"/>
  <c r="AX103" i="11" s="1"/>
  <c r="W40" i="12" s="1"/>
  <c r="AV76" i="11"/>
  <c r="AV103" i="11" s="1"/>
  <c r="W28" i="12" s="1"/>
  <c r="AK75" i="11"/>
  <c r="AK102" i="11" s="1"/>
  <c r="U3" i="12" s="1"/>
  <c r="AK74" i="11"/>
  <c r="AK101" i="11" s="1"/>
  <c r="S3" i="12" s="1"/>
  <c r="AK73" i="11"/>
  <c r="AK100" i="11" s="1"/>
  <c r="Q3" i="12" s="1"/>
  <c r="AK72" i="11"/>
  <c r="AK99" i="11" s="1"/>
  <c r="O3" i="12" s="1"/>
  <c r="AK71" i="11"/>
  <c r="AK98" i="11" s="1"/>
  <c r="M3" i="12" s="1"/>
  <c r="AL75" i="11"/>
  <c r="AL102" i="11" s="1"/>
  <c r="U2" i="12" s="1"/>
  <c r="AL70" i="11"/>
  <c r="AL97" i="11" s="1"/>
  <c r="K2" i="12" s="1"/>
  <c r="CQ71" i="11"/>
  <c r="CQ98" i="11" s="1"/>
  <c r="M38" i="12" s="1"/>
  <c r="CP76" i="11"/>
  <c r="CP103" i="11" s="1"/>
  <c r="W57" i="12" s="1"/>
  <c r="CP75" i="11"/>
  <c r="CP102" i="11" s="1"/>
  <c r="U57" i="12" s="1"/>
  <c r="CN76" i="11"/>
  <c r="CN103" i="11" s="1"/>
  <c r="W59" i="12" s="1"/>
  <c r="CN75" i="11"/>
  <c r="CN102" i="11" s="1"/>
  <c r="U59" i="12" s="1"/>
  <c r="CH76" i="11"/>
  <c r="CH103" i="11" s="1"/>
  <c r="W27" i="12" s="1"/>
  <c r="CG76" i="11"/>
  <c r="CG103" i="11" s="1"/>
  <c r="W60" i="12" s="1"/>
  <c r="CD76" i="11"/>
  <c r="CD103" i="11" s="1"/>
  <c r="W15" i="12" s="1"/>
  <c r="CD75" i="11"/>
  <c r="CD102" i="11" s="1"/>
  <c r="U15" i="12" s="1"/>
  <c r="BY75" i="11"/>
  <c r="BY102" i="11" s="1"/>
  <c r="U43" i="12" s="1"/>
  <c r="BU76" i="11"/>
  <c r="BU103" i="11" s="1"/>
  <c r="W54" i="12" s="1"/>
  <c r="BT76" i="11"/>
  <c r="BT103" i="11" s="1"/>
  <c r="W23" i="12" s="1"/>
  <c r="BR75" i="11"/>
  <c r="BR102" i="11" s="1"/>
  <c r="U33" i="12" s="1"/>
  <c r="BO76" i="11"/>
  <c r="BO103" i="11" s="1"/>
  <c r="W37" i="12" s="1"/>
  <c r="BO75" i="11"/>
  <c r="BO102" i="11" s="1"/>
  <c r="U37" i="12" s="1"/>
  <c r="BL76" i="11"/>
  <c r="BL103" i="11" s="1"/>
  <c r="W12" i="12" s="1"/>
  <c r="AZ76" i="11"/>
  <c r="AZ103" i="11" s="1"/>
  <c r="W22" i="12" s="1"/>
  <c r="AW76" i="11"/>
  <c r="AW103" i="11" s="1"/>
  <c r="W47" i="12" s="1"/>
  <c r="AU76" i="11"/>
  <c r="AU103" i="11" s="1"/>
  <c r="W32" i="12" s="1"/>
  <c r="AT76" i="11"/>
  <c r="AT103" i="11" s="1"/>
  <c r="W21" i="12" s="1"/>
  <c r="AT75" i="11"/>
  <c r="AT102" i="11" s="1"/>
  <c r="U21" i="12" s="1"/>
  <c r="AS76" i="11"/>
  <c r="AS103" i="11" s="1"/>
  <c r="W51" i="12" s="1"/>
  <c r="AS75" i="11"/>
  <c r="AS102" i="11" s="1"/>
  <c r="U51" i="12" s="1"/>
  <c r="AR75" i="11"/>
  <c r="AR102" i="11" s="1"/>
  <c r="U5" i="12" s="1"/>
  <c r="AQ76" i="11"/>
  <c r="AQ103" i="11" s="1"/>
  <c r="W26" i="12" s="1"/>
  <c r="AP76" i="11"/>
  <c r="AP103" i="11" s="1"/>
  <c r="W6" i="12" s="1"/>
  <c r="AN76" i="11"/>
  <c r="AN103" i="11" s="1"/>
  <c r="W52" i="12" s="1"/>
  <c r="AK70" i="11"/>
  <c r="AK97" i="11" s="1"/>
  <c r="K3" i="12" s="1"/>
  <c r="AL73" i="11"/>
  <c r="AL100" i="11" s="1"/>
  <c r="Q2" i="12" s="1"/>
  <c r="AL72" i="11"/>
  <c r="AL99" i="11" s="1"/>
  <c r="O2" i="12" s="1"/>
  <c r="AL71" i="11"/>
  <c r="AL98" i="11" s="1"/>
  <c r="M2" i="12" s="1"/>
  <c r="AL69" i="11"/>
  <c r="AL96" i="11" s="1"/>
  <c r="I2" i="12" s="1"/>
  <c r="CR74" i="11"/>
  <c r="CR101" i="11" s="1"/>
  <c r="S29" i="12" s="1"/>
  <c r="CR73" i="11"/>
  <c r="CR100" i="11" s="1"/>
  <c r="Q29" i="12" s="1"/>
  <c r="CQ73" i="11"/>
  <c r="CQ100" i="11" s="1"/>
  <c r="Q38" i="12" s="1"/>
  <c r="CQ72" i="11"/>
  <c r="CQ99" i="11" s="1"/>
  <c r="O38" i="12" s="1"/>
  <c r="CP69" i="11"/>
  <c r="CP96" i="11" s="1"/>
  <c r="I57" i="12" s="1"/>
  <c r="CO70" i="11"/>
  <c r="CO97" i="11" s="1"/>
  <c r="K61" i="12" s="1"/>
  <c r="CN74" i="11"/>
  <c r="CN101" i="11" s="1"/>
  <c r="S59" i="12" s="1"/>
  <c r="CN73" i="11"/>
  <c r="CN100" i="11" s="1"/>
  <c r="Q59" i="12" s="1"/>
  <c r="CN72" i="11"/>
  <c r="CN99" i="11" s="1"/>
  <c r="O59" i="12" s="1"/>
  <c r="CN71" i="11"/>
  <c r="CN98" i="11" s="1"/>
  <c r="M59" i="12" s="1"/>
  <c r="CN69" i="11"/>
  <c r="CN96" i="11" s="1"/>
  <c r="I59" i="12" s="1"/>
  <c r="CM74" i="11"/>
  <c r="CM101" i="11" s="1"/>
  <c r="S19" i="12" s="1"/>
  <c r="CM73" i="11"/>
  <c r="CM100" i="11" s="1"/>
  <c r="Q19" i="12" s="1"/>
  <c r="CM72" i="11"/>
  <c r="CM99" i="11" s="1"/>
  <c r="O19" i="12" s="1"/>
  <c r="CM71" i="11"/>
  <c r="CM98" i="11" s="1"/>
  <c r="M19" i="12" s="1"/>
  <c r="CM69" i="11"/>
  <c r="CM96" i="11" s="1"/>
  <c r="I19" i="12" s="1"/>
  <c r="CK70" i="11"/>
  <c r="CK97" i="11" s="1"/>
  <c r="K50" i="12" s="1"/>
  <c r="CJ70" i="11"/>
  <c r="CJ97" i="11" s="1"/>
  <c r="K10" i="12" s="1"/>
  <c r="CI70" i="11"/>
  <c r="CI97" i="11" s="1"/>
  <c r="K30" i="12" s="1"/>
  <c r="CH74" i="11"/>
  <c r="CH101" i="11" s="1"/>
  <c r="S27" i="12" s="1"/>
  <c r="CH73" i="11"/>
  <c r="CH100" i="11" s="1"/>
  <c r="Q27" i="12" s="1"/>
  <c r="CH72" i="11"/>
  <c r="CH99" i="11" s="1"/>
  <c r="O27" i="12" s="1"/>
  <c r="CH71" i="11"/>
  <c r="CH98" i="11" s="1"/>
  <c r="M27" i="12" s="1"/>
  <c r="CH69" i="11"/>
  <c r="CH96" i="11" s="1"/>
  <c r="I27" i="12" s="1"/>
  <c r="CG74" i="11"/>
  <c r="CG101" i="11" s="1"/>
  <c r="S60" i="12" s="1"/>
  <c r="CG73" i="11"/>
  <c r="CG100" i="11" s="1"/>
  <c r="Q60" i="12" s="1"/>
  <c r="CG72" i="11"/>
  <c r="CG99" i="11" s="1"/>
  <c r="O60" i="12" s="1"/>
  <c r="CG71" i="11"/>
  <c r="CG98" i="11" s="1"/>
  <c r="M60" i="12" s="1"/>
  <c r="CG69" i="11"/>
  <c r="CG96" i="11" s="1"/>
  <c r="I60" i="12" s="1"/>
  <c r="CF70" i="11"/>
  <c r="CF97" i="11" s="1"/>
  <c r="K25" i="12" s="1"/>
  <c r="CE73" i="11"/>
  <c r="CE100" i="11" s="1"/>
  <c r="Q41" i="12" s="1"/>
  <c r="CE72" i="11"/>
  <c r="CE99" i="11" s="1"/>
  <c r="O41" i="12" s="1"/>
  <c r="CE71" i="11"/>
  <c r="CE98" i="11" s="1"/>
  <c r="M41" i="12" s="1"/>
  <c r="CD74" i="11"/>
  <c r="CD101" i="11" s="1"/>
  <c r="S15" i="12" s="1"/>
  <c r="CD73" i="11"/>
  <c r="CD100" i="11" s="1"/>
  <c r="Q15" i="12" s="1"/>
  <c r="CD72" i="11"/>
  <c r="CD99" i="11" s="1"/>
  <c r="O15" i="12" s="1"/>
  <c r="CD71" i="11"/>
  <c r="CD98" i="11" s="1"/>
  <c r="M15" i="12" s="1"/>
  <c r="CC70" i="11"/>
  <c r="CC97" i="11" s="1"/>
  <c r="K49" i="12" s="1"/>
  <c r="CB70" i="11"/>
  <c r="CB97" i="11" s="1"/>
  <c r="K53" i="12" s="1"/>
  <c r="CA70" i="11"/>
  <c r="CA97" i="11" s="1"/>
  <c r="K56" i="12" s="1"/>
  <c r="BZ73" i="11"/>
  <c r="BZ100" i="11" s="1"/>
  <c r="Q58" i="12" s="1"/>
  <c r="BZ70" i="11"/>
  <c r="BZ97" i="11" s="1"/>
  <c r="K58" i="12" s="1"/>
  <c r="BY74" i="11"/>
  <c r="BY101" i="11" s="1"/>
  <c r="S43" i="12" s="1"/>
  <c r="BY73" i="11"/>
  <c r="BY100" i="11" s="1"/>
  <c r="Q43" i="12" s="1"/>
  <c r="BY70" i="11"/>
  <c r="BY97" i="11" s="1"/>
  <c r="K43" i="12" s="1"/>
  <c r="BX69" i="11"/>
  <c r="BX96" i="11" s="1"/>
  <c r="I35" i="12" s="1"/>
  <c r="BW72" i="11"/>
  <c r="BW99" i="11" s="1"/>
  <c r="O42" i="12" s="1"/>
  <c r="BW71" i="11"/>
  <c r="BW98" i="11" s="1"/>
  <c r="M42" i="12" s="1"/>
  <c r="BW69" i="11"/>
  <c r="BW96" i="11" s="1"/>
  <c r="I42" i="12" s="1"/>
  <c r="BU74" i="11"/>
  <c r="BU101" i="11" s="1"/>
  <c r="S54" i="12" s="1"/>
  <c r="BU73" i="11"/>
  <c r="BU100" i="11" s="1"/>
  <c r="Q54" i="12" s="1"/>
  <c r="BU72" i="11"/>
  <c r="BU99" i="11" s="1"/>
  <c r="O54" i="12" s="1"/>
  <c r="BU71" i="11"/>
  <c r="BU98" i="11" s="1"/>
  <c r="M54" i="12" s="1"/>
  <c r="BU69" i="11"/>
  <c r="BU96" i="11" s="1"/>
  <c r="I54" i="12" s="1"/>
  <c r="BS69" i="11"/>
  <c r="BS96" i="11" s="1"/>
  <c r="I17" i="12" s="1"/>
  <c r="BR74" i="11"/>
  <c r="BR101" i="11" s="1"/>
  <c r="S33" i="12" s="1"/>
  <c r="BR73" i="11"/>
  <c r="BR100" i="11" s="1"/>
  <c r="Q33" i="12" s="1"/>
  <c r="BR72" i="11"/>
  <c r="BR99" i="11" s="1"/>
  <c r="O33" i="12" s="1"/>
  <c r="BR71" i="11"/>
  <c r="BR98" i="11" s="1"/>
  <c r="M33" i="12" s="1"/>
  <c r="BR69" i="11"/>
  <c r="BR96" i="11" s="1"/>
  <c r="I33" i="12" s="1"/>
  <c r="BQ70" i="11"/>
  <c r="BQ97" i="11" s="1"/>
  <c r="K55" i="12" s="1"/>
  <c r="BO74" i="11"/>
  <c r="BO101" i="11" s="1"/>
  <c r="S37" i="12" s="1"/>
  <c r="BO69" i="11"/>
  <c r="BO96" i="11" s="1"/>
  <c r="I37" i="12" s="1"/>
  <c r="BN74" i="11"/>
  <c r="BN101" i="11" s="1"/>
  <c r="S20" i="12" s="1"/>
  <c r="BN73" i="11"/>
  <c r="BN100" i="11" s="1"/>
  <c r="Q20" i="12" s="1"/>
  <c r="BN70" i="11"/>
  <c r="BN97" i="11" s="1"/>
  <c r="K20" i="12" s="1"/>
  <c r="BM74" i="11"/>
  <c r="BM101" i="11" s="1"/>
  <c r="S31" i="12" s="1"/>
  <c r="BM73" i="11"/>
  <c r="BM100" i="11" s="1"/>
  <c r="Q31" i="12" s="1"/>
  <c r="BM69" i="11"/>
  <c r="BM96" i="11" s="1"/>
  <c r="I31" i="12" s="1"/>
  <c r="BL74" i="11"/>
  <c r="BL101" i="11" s="1"/>
  <c r="S12" i="12" s="1"/>
  <c r="BL73" i="11"/>
  <c r="BL100" i="11" s="1"/>
  <c r="Q12" i="12" s="1"/>
  <c r="BL72" i="11"/>
  <c r="BL99" i="11" s="1"/>
  <c r="O12" i="12" s="1"/>
  <c r="BL71" i="11"/>
  <c r="BL98" i="11" s="1"/>
  <c r="M12" i="12" s="1"/>
  <c r="BK74" i="11"/>
  <c r="BK101" i="11" s="1"/>
  <c r="S44" i="12" s="1"/>
  <c r="BK73" i="11"/>
  <c r="BK100" i="11" s="1"/>
  <c r="Q44" i="12" s="1"/>
  <c r="BK72" i="11"/>
  <c r="BK99" i="11" s="1"/>
  <c r="O44" i="12" s="1"/>
  <c r="BK71" i="11"/>
  <c r="BK98" i="11" s="1"/>
  <c r="M44" i="12" s="1"/>
  <c r="BK69" i="11"/>
  <c r="BK96" i="11" s="1"/>
  <c r="I44" i="12" s="1"/>
  <c r="BJ70" i="11"/>
  <c r="BJ97" i="11" s="1"/>
  <c r="K39" i="12" s="1"/>
  <c r="BI73" i="11"/>
  <c r="BI100" i="11" s="1"/>
  <c r="Q48" i="12" s="1"/>
  <c r="BI72" i="11"/>
  <c r="BI99" i="11" s="1"/>
  <c r="O48" i="12" s="1"/>
  <c r="BI71" i="11"/>
  <c r="BI98" i="11" s="1"/>
  <c r="M48" i="12" s="1"/>
  <c r="BH70" i="11"/>
  <c r="BH97" i="11" s="1"/>
  <c r="K11" i="12" s="1"/>
  <c r="BG70" i="11"/>
  <c r="BG97" i="11" s="1"/>
  <c r="K34" i="12" s="1"/>
  <c r="BF70" i="11"/>
  <c r="BF97" i="11" s="1"/>
  <c r="K9" i="12" s="1"/>
  <c r="BE71" i="11"/>
  <c r="BE98" i="11" s="1"/>
  <c r="M36" i="12" s="1"/>
  <c r="BD71" i="11"/>
  <c r="BD98" i="11" s="1"/>
  <c r="M24" i="12" s="1"/>
  <c r="BD69" i="11"/>
  <c r="BD96" i="11" s="1"/>
  <c r="I24" i="12" s="1"/>
  <c r="BC69" i="11"/>
  <c r="BC96" i="11" s="1"/>
  <c r="I4" i="12" s="1"/>
  <c r="BB71" i="11"/>
  <c r="BB98" i="11" s="1"/>
  <c r="M46" i="12" s="1"/>
  <c r="BB69" i="11"/>
  <c r="BB96" i="11" s="1"/>
  <c r="I46" i="12" s="1"/>
  <c r="BA70" i="11"/>
  <c r="BA97" i="11" s="1"/>
  <c r="K45" i="12" s="1"/>
  <c r="AZ74" i="11"/>
  <c r="AZ101" i="11" s="1"/>
  <c r="S22" i="12" s="1"/>
  <c r="AZ73" i="11"/>
  <c r="AZ100" i="11" s="1"/>
  <c r="Q22" i="12" s="1"/>
  <c r="AZ70" i="11"/>
  <c r="AZ97" i="11" s="1"/>
  <c r="K22" i="12" s="1"/>
  <c r="AY71" i="11"/>
  <c r="AY98" i="11" s="1"/>
  <c r="M7" i="12" s="1"/>
  <c r="AX73" i="11"/>
  <c r="AX100" i="11" s="1"/>
  <c r="Q40" i="12" s="1"/>
  <c r="AX70" i="11"/>
  <c r="AX97" i="11" s="1"/>
  <c r="K40" i="12" s="1"/>
  <c r="AW74" i="11"/>
  <c r="AW101" i="11" s="1"/>
  <c r="S47" i="12" s="1"/>
  <c r="AW73" i="11"/>
  <c r="AW100" i="11" s="1"/>
  <c r="Q47" i="12" s="1"/>
  <c r="AW72" i="11"/>
  <c r="AW99" i="11" s="1"/>
  <c r="O47" i="12" s="1"/>
  <c r="AW71" i="11"/>
  <c r="AW98" i="11" s="1"/>
  <c r="M47" i="12" s="1"/>
  <c r="AW69" i="11"/>
  <c r="AW96" i="11" s="1"/>
  <c r="I47" i="12" s="1"/>
  <c r="AV70" i="11"/>
  <c r="AV97" i="11" s="1"/>
  <c r="K28" i="12" s="1"/>
  <c r="AU74" i="11"/>
  <c r="AU101" i="11" s="1"/>
  <c r="S32" i="12" s="1"/>
  <c r="AU73" i="11"/>
  <c r="AU100" i="11" s="1"/>
  <c r="Q32" i="12" s="1"/>
  <c r="AT74" i="11"/>
  <c r="AT101" i="11" s="1"/>
  <c r="S21" i="12" s="1"/>
  <c r="AT73" i="11"/>
  <c r="AT100" i="11" s="1"/>
  <c r="Q21" i="12" s="1"/>
  <c r="AT72" i="11"/>
  <c r="AT99" i="11" s="1"/>
  <c r="O21" i="12" s="1"/>
  <c r="AT71" i="11"/>
  <c r="AT98" i="11" s="1"/>
  <c r="M21" i="12" s="1"/>
  <c r="AT69" i="11"/>
  <c r="AT96" i="11" s="1"/>
  <c r="I21" i="12" s="1"/>
  <c r="AS74" i="11"/>
  <c r="AS101" i="11" s="1"/>
  <c r="S51" i="12" s="1"/>
  <c r="AS73" i="11"/>
  <c r="AS100" i="11" s="1"/>
  <c r="Q51" i="12" s="1"/>
  <c r="AS71" i="11"/>
  <c r="AS98" i="11" s="1"/>
  <c r="M51" i="12" s="1"/>
  <c r="AR74" i="11"/>
  <c r="AR101" i="11" s="1"/>
  <c r="S5" i="12" s="1"/>
  <c r="AR73" i="11"/>
  <c r="AR100" i="11" s="1"/>
  <c r="Q5" i="12" s="1"/>
  <c r="AR72" i="11"/>
  <c r="AR99" i="11" s="1"/>
  <c r="O5" i="12" s="1"/>
  <c r="AR71" i="11"/>
  <c r="AR98" i="11" s="1"/>
  <c r="M5" i="12" s="1"/>
  <c r="AR69" i="11"/>
  <c r="AR96" i="11" s="1"/>
  <c r="I5" i="12" s="1"/>
  <c r="AQ70" i="11"/>
  <c r="AQ97" i="11" s="1"/>
  <c r="K26" i="12" s="1"/>
  <c r="AP74" i="11"/>
  <c r="AP101" i="11" s="1"/>
  <c r="S6" i="12" s="1"/>
  <c r="AP73" i="11"/>
  <c r="AP100" i="11" s="1"/>
  <c r="Q6" i="12" s="1"/>
  <c r="AP69" i="11"/>
  <c r="AP96" i="11" s="1"/>
  <c r="I6" i="12" s="1"/>
  <c r="AO72" i="11"/>
  <c r="AO99" i="11" s="1"/>
  <c r="O18" i="12" s="1"/>
  <c r="AO71" i="11"/>
  <c r="AO98" i="11" s="1"/>
  <c r="M18" i="12" s="1"/>
  <c r="AN71" i="11"/>
  <c r="AN98" i="11" s="1"/>
  <c r="M52" i="12" s="1"/>
  <c r="AN69" i="11"/>
  <c r="AN96" i="11" s="1"/>
  <c r="I52" i="12" s="1"/>
  <c r="AM75" i="11"/>
  <c r="AM102" i="11" s="1"/>
  <c r="U14" i="12" s="1"/>
  <c r="AM69" i="11"/>
  <c r="AM96" i="11" s="1"/>
  <c r="I14" i="12" s="1"/>
  <c r="CR72" i="11"/>
  <c r="CR99" i="11" s="1"/>
  <c r="O29" i="12" s="1"/>
  <c r="CR71" i="11"/>
  <c r="CR98" i="11" s="1"/>
  <c r="M29" i="12" s="1"/>
  <c r="CR70" i="11"/>
  <c r="CR97" i="11" s="1"/>
  <c r="K29" i="12" s="1"/>
  <c r="CQ70" i="11"/>
  <c r="CQ97" i="11" s="1"/>
  <c r="K38" i="12" s="1"/>
  <c r="CP73" i="11"/>
  <c r="CP100" i="11" s="1"/>
  <c r="Q57" i="12" s="1"/>
  <c r="CP72" i="11"/>
  <c r="CP99" i="11" s="1"/>
  <c r="O57" i="12" s="1"/>
  <c r="CP70" i="11"/>
  <c r="CP97" i="11" s="1"/>
  <c r="K57" i="12" s="1"/>
  <c r="CO74" i="11"/>
  <c r="CO101" i="11" s="1"/>
  <c r="S61" i="12" s="1"/>
  <c r="CO73" i="11"/>
  <c r="CO100" i="11" s="1"/>
  <c r="Q61" i="12" s="1"/>
  <c r="CO69" i="11"/>
  <c r="CO96" i="11" s="1"/>
  <c r="I61" i="12" s="1"/>
  <c r="CN70" i="11"/>
  <c r="CN97" i="11" s="1"/>
  <c r="K59" i="12" s="1"/>
  <c r="CM70" i="11"/>
  <c r="CM97" i="11" s="1"/>
  <c r="K19" i="12" s="1"/>
  <c r="CL74" i="11"/>
  <c r="CL101" i="11" s="1"/>
  <c r="S8" i="12" s="1"/>
  <c r="CL70" i="11"/>
  <c r="CL97" i="11" s="1"/>
  <c r="K8" i="12" s="1"/>
  <c r="CK74" i="11"/>
  <c r="CK101" i="11" s="1"/>
  <c r="S50" i="12" s="1"/>
  <c r="CK73" i="11"/>
  <c r="CK100" i="11" s="1"/>
  <c r="Q50" i="12" s="1"/>
  <c r="CK72" i="11"/>
  <c r="CK99" i="11" s="1"/>
  <c r="O50" i="12" s="1"/>
  <c r="CK71" i="11"/>
  <c r="CK98" i="11" s="1"/>
  <c r="M50" i="12" s="1"/>
  <c r="CK69" i="11"/>
  <c r="CK96" i="11" s="1"/>
  <c r="I50" i="12" s="1"/>
  <c r="CJ73" i="11"/>
  <c r="CJ100" i="11" s="1"/>
  <c r="Q10" i="12" s="1"/>
  <c r="CJ72" i="11"/>
  <c r="CJ99" i="11" s="1"/>
  <c r="O10" i="12" s="1"/>
  <c r="CJ71" i="11"/>
  <c r="CJ98" i="11" s="1"/>
  <c r="M10" i="12" s="1"/>
  <c r="CJ69" i="11"/>
  <c r="CJ96" i="11" s="1"/>
  <c r="I10" i="12" s="1"/>
  <c r="CI74" i="11"/>
  <c r="CI101" i="11" s="1"/>
  <c r="S30" i="12" s="1"/>
  <c r="CI73" i="11"/>
  <c r="CI100" i="11" s="1"/>
  <c r="Q30" i="12" s="1"/>
  <c r="CI72" i="11"/>
  <c r="CI99" i="11" s="1"/>
  <c r="O30" i="12" s="1"/>
  <c r="CI71" i="11"/>
  <c r="CI98" i="11" s="1"/>
  <c r="M30" i="12" s="1"/>
  <c r="CH70" i="11"/>
  <c r="CH97" i="11" s="1"/>
  <c r="K27" i="12" s="1"/>
  <c r="CG70" i="11"/>
  <c r="CG97" i="11" s="1"/>
  <c r="K60" i="12" s="1"/>
  <c r="CF75" i="11"/>
  <c r="CF102" i="11" s="1"/>
  <c r="U25" i="12" s="1"/>
  <c r="CF74" i="11"/>
  <c r="CF101" i="11" s="1"/>
  <c r="S25" i="12" s="1"/>
  <c r="CF73" i="11"/>
  <c r="CF100" i="11" s="1"/>
  <c r="Q25" i="12" s="1"/>
  <c r="CF72" i="11"/>
  <c r="CF99" i="11" s="1"/>
  <c r="O25" i="12" s="1"/>
  <c r="CF71" i="11"/>
  <c r="CF98" i="11" s="1"/>
  <c r="M25" i="12" s="1"/>
  <c r="CF69" i="11"/>
  <c r="CF96" i="11" s="1"/>
  <c r="I25" i="12" s="1"/>
  <c r="CE75" i="11"/>
  <c r="CE102" i="11" s="1"/>
  <c r="U41" i="12" s="1"/>
  <c r="CE70" i="11"/>
  <c r="CE97" i="11" s="1"/>
  <c r="K41" i="12" s="1"/>
  <c r="CD69" i="11"/>
  <c r="CD96" i="11" s="1"/>
  <c r="I15" i="12" s="1"/>
  <c r="CC75" i="11"/>
  <c r="CC102" i="11" s="1"/>
  <c r="U49" i="12" s="1"/>
  <c r="CC74" i="11"/>
  <c r="CC101" i="11" s="1"/>
  <c r="S49" i="12" s="1"/>
  <c r="CC73" i="11"/>
  <c r="CC100" i="11" s="1"/>
  <c r="Q49" i="12" s="1"/>
  <c r="CC72" i="11"/>
  <c r="CC99" i="11" s="1"/>
  <c r="O49" i="12" s="1"/>
  <c r="CC71" i="11"/>
  <c r="CC98" i="11" s="1"/>
  <c r="M49" i="12" s="1"/>
  <c r="CC69" i="11"/>
  <c r="CC96" i="11" s="1"/>
  <c r="I49" i="12" s="1"/>
  <c r="CB75" i="11"/>
  <c r="CB102" i="11" s="1"/>
  <c r="U53" i="12" s="1"/>
  <c r="CB74" i="11"/>
  <c r="CB101" i="11" s="1"/>
  <c r="S53" i="12" s="1"/>
  <c r="CB73" i="11"/>
  <c r="CB100" i="11" s="1"/>
  <c r="Q53" i="12" s="1"/>
  <c r="CB72" i="11"/>
  <c r="CB99" i="11" s="1"/>
  <c r="O53" i="12" s="1"/>
  <c r="CB71" i="11"/>
  <c r="CB98" i="11" s="1"/>
  <c r="M53" i="12" s="1"/>
  <c r="CB69" i="11"/>
  <c r="CB96" i="11" s="1"/>
  <c r="I53" i="12" s="1"/>
  <c r="CA75" i="11"/>
  <c r="CA102" i="11" s="1"/>
  <c r="U56" i="12" s="1"/>
  <c r="CA74" i="11"/>
  <c r="CA101" i="11" s="1"/>
  <c r="S56" i="12" s="1"/>
  <c r="CA73" i="11"/>
  <c r="CA100" i="11" s="1"/>
  <c r="Q56" i="12" s="1"/>
  <c r="CA72" i="11"/>
  <c r="CA99" i="11" s="1"/>
  <c r="O56" i="12" s="1"/>
  <c r="CA71" i="11"/>
  <c r="CA98" i="11" s="1"/>
  <c r="M56" i="12" s="1"/>
  <c r="CA69" i="11"/>
  <c r="CA96" i="11" s="1"/>
  <c r="I56" i="12" s="1"/>
  <c r="BZ75" i="11"/>
  <c r="BZ102" i="11" s="1"/>
  <c r="U58" i="12" s="1"/>
  <c r="BZ71" i="11"/>
  <c r="BZ98" i="11" s="1"/>
  <c r="M58" i="12" s="1"/>
  <c r="BZ69" i="11"/>
  <c r="BZ96" i="11" s="1"/>
  <c r="I58" i="12" s="1"/>
  <c r="BY71" i="11"/>
  <c r="BY98" i="11" s="1"/>
  <c r="M43" i="12" s="1"/>
  <c r="BY69" i="11"/>
  <c r="BY96" i="11" s="1"/>
  <c r="I43" i="12" s="1"/>
  <c r="BX75" i="11"/>
  <c r="BX102" i="11" s="1"/>
  <c r="U35" i="12" s="1"/>
  <c r="BX74" i="11"/>
  <c r="BX101" i="11" s="1"/>
  <c r="S35" i="12" s="1"/>
  <c r="BX73" i="11"/>
  <c r="BX100" i="11" s="1"/>
  <c r="Q35" i="12" s="1"/>
  <c r="BX72" i="11"/>
  <c r="BX99" i="11" s="1"/>
  <c r="O35" i="12" s="1"/>
  <c r="BX70" i="11"/>
  <c r="BX97" i="11" s="1"/>
  <c r="K35" i="12" s="1"/>
  <c r="BW75" i="11"/>
  <c r="BW102" i="11" s="1"/>
  <c r="U42" i="12" s="1"/>
  <c r="BW74" i="11"/>
  <c r="BW101" i="11" s="1"/>
  <c r="S42" i="12" s="1"/>
  <c r="BW70" i="11"/>
  <c r="BW97" i="11" s="1"/>
  <c r="K42" i="12" s="1"/>
  <c r="BV75" i="11"/>
  <c r="BV102" i="11" s="1"/>
  <c r="U13" i="12" s="1"/>
  <c r="BV74" i="11"/>
  <c r="BV101" i="11" s="1"/>
  <c r="S13" i="12" s="1"/>
  <c r="BV73" i="11"/>
  <c r="BV100" i="11" s="1"/>
  <c r="Q13" i="12" s="1"/>
  <c r="BV72" i="11"/>
  <c r="BV99" i="11" s="1"/>
  <c r="O13" i="12" s="1"/>
  <c r="BV70" i="11"/>
  <c r="BV97" i="11" s="1"/>
  <c r="K13" i="12" s="1"/>
  <c r="BU70" i="11"/>
  <c r="BU97" i="11" s="1"/>
  <c r="K54" i="12" s="1"/>
  <c r="BT73" i="11"/>
  <c r="BT100" i="11" s="1"/>
  <c r="Q23" i="12" s="1"/>
  <c r="BT72" i="11"/>
  <c r="BT99" i="11" s="1"/>
  <c r="O23" i="12" s="1"/>
  <c r="BT70" i="11"/>
  <c r="BT97" i="11" s="1"/>
  <c r="K23" i="12" s="1"/>
  <c r="BS75" i="11"/>
  <c r="BS102" i="11" s="1"/>
  <c r="U17" i="12" s="1"/>
  <c r="BS74" i="11"/>
  <c r="BS101" i="11" s="1"/>
  <c r="S17" i="12" s="1"/>
  <c r="BS73" i="11"/>
  <c r="BS100" i="11" s="1"/>
  <c r="Q17" i="12" s="1"/>
  <c r="BS72" i="11"/>
  <c r="BS99" i="11" s="1"/>
  <c r="O17" i="12" s="1"/>
  <c r="BS70" i="11"/>
  <c r="BS97" i="11" s="1"/>
  <c r="K17" i="12" s="1"/>
  <c r="BR70" i="11"/>
  <c r="BR97" i="11" s="1"/>
  <c r="K33" i="12" s="1"/>
  <c r="BQ75" i="11"/>
  <c r="BQ102" i="11" s="1"/>
  <c r="U55" i="12" s="1"/>
  <c r="BQ74" i="11"/>
  <c r="BQ101" i="11" s="1"/>
  <c r="S55" i="12" s="1"/>
  <c r="BQ73" i="11"/>
  <c r="BQ100" i="11" s="1"/>
  <c r="Q55" i="12" s="1"/>
  <c r="BQ72" i="11"/>
  <c r="BQ99" i="11" s="1"/>
  <c r="O55" i="12" s="1"/>
  <c r="BQ71" i="11"/>
  <c r="BQ98" i="11" s="1"/>
  <c r="M55" i="12" s="1"/>
  <c r="BQ69" i="11"/>
  <c r="BQ96" i="11" s="1"/>
  <c r="I55" i="12" s="1"/>
  <c r="BP75" i="11"/>
  <c r="BP102" i="11" s="1"/>
  <c r="U16" i="12" s="1"/>
  <c r="BP74" i="11"/>
  <c r="BP101" i="11" s="1"/>
  <c r="S16" i="12" s="1"/>
  <c r="BP73" i="11"/>
  <c r="BP100" i="11" s="1"/>
  <c r="Q16" i="12" s="1"/>
  <c r="BP72" i="11"/>
  <c r="BP99" i="11" s="1"/>
  <c r="O16" i="12" s="1"/>
  <c r="BP70" i="11"/>
  <c r="BP97" i="11" s="1"/>
  <c r="K16" i="12" s="1"/>
  <c r="BO72" i="11"/>
  <c r="BO99" i="11" s="1"/>
  <c r="O37" i="12" s="1"/>
  <c r="BO70" i="11"/>
  <c r="BO97" i="11" s="1"/>
  <c r="K37" i="12" s="1"/>
  <c r="BN71" i="11"/>
  <c r="BN98" i="11" s="1"/>
  <c r="M20" i="12" s="1"/>
  <c r="BM70" i="11"/>
  <c r="BM97" i="11" s="1"/>
  <c r="K31" i="12" s="1"/>
  <c r="BL70" i="11"/>
  <c r="BL97" i="11" s="1"/>
  <c r="K12" i="12" s="1"/>
  <c r="BK70" i="11"/>
  <c r="BK97" i="11" s="1"/>
  <c r="K44" i="12" s="1"/>
  <c r="BJ75" i="11"/>
  <c r="BJ102" i="11" s="1"/>
  <c r="U39" i="12" s="1"/>
  <c r="BJ74" i="11"/>
  <c r="BJ101" i="11" s="1"/>
  <c r="S39" i="12" s="1"/>
  <c r="BJ73" i="11"/>
  <c r="BJ100" i="11" s="1"/>
  <c r="Q39" i="12" s="1"/>
  <c r="BJ72" i="11"/>
  <c r="BJ99" i="11" s="1"/>
  <c r="O39" i="12" s="1"/>
  <c r="BJ71" i="11"/>
  <c r="BJ98" i="11" s="1"/>
  <c r="M39" i="12" s="1"/>
  <c r="BJ69" i="11"/>
  <c r="BJ96" i="11" s="1"/>
  <c r="I39" i="12" s="1"/>
  <c r="BI75" i="11"/>
  <c r="BI102" i="11" s="1"/>
  <c r="U48" i="12" s="1"/>
  <c r="BI70" i="11"/>
  <c r="BI97" i="11" s="1"/>
  <c r="K48" i="12" s="1"/>
  <c r="BH75" i="11"/>
  <c r="BH102" i="11" s="1"/>
  <c r="U11" i="12" s="1"/>
  <c r="BH74" i="11"/>
  <c r="BH101" i="11" s="1"/>
  <c r="S11" i="12" s="1"/>
  <c r="BH73" i="11"/>
  <c r="BH100" i="11" s="1"/>
  <c r="Q11" i="12" s="1"/>
  <c r="BH72" i="11"/>
  <c r="BH99" i="11" s="1"/>
  <c r="O11" i="12" s="1"/>
  <c r="BH71" i="11"/>
  <c r="BH98" i="11" s="1"/>
  <c r="M11" i="12" s="1"/>
  <c r="BH69" i="11"/>
  <c r="BH96" i="11" s="1"/>
  <c r="I11" i="12" s="1"/>
  <c r="BG75" i="11"/>
  <c r="BG102" i="11" s="1"/>
  <c r="U34" i="12" s="1"/>
  <c r="BG74" i="11"/>
  <c r="BG101" i="11" s="1"/>
  <c r="S34" i="12" s="1"/>
  <c r="BG73" i="11"/>
  <c r="BG100" i="11" s="1"/>
  <c r="Q34" i="12" s="1"/>
  <c r="BG72" i="11"/>
  <c r="BG99" i="11" s="1"/>
  <c r="O34" i="12" s="1"/>
  <c r="BG71" i="11"/>
  <c r="BG98" i="11" s="1"/>
  <c r="M34" i="12" s="1"/>
  <c r="BG69" i="11"/>
  <c r="BG96" i="11" s="1"/>
  <c r="I34" i="12" s="1"/>
  <c r="BF73" i="11"/>
  <c r="BF100" i="11" s="1"/>
  <c r="Q9" i="12" s="1"/>
  <c r="BF72" i="11"/>
  <c r="BF99" i="11" s="1"/>
  <c r="O9" i="12" s="1"/>
  <c r="BF71" i="11"/>
  <c r="BF98" i="11" s="1"/>
  <c r="M9" i="12" s="1"/>
  <c r="BE75" i="11"/>
  <c r="BE102" i="11" s="1"/>
  <c r="U36" i="12" s="1"/>
  <c r="BE74" i="11"/>
  <c r="BE101" i="11" s="1"/>
  <c r="S36" i="12" s="1"/>
  <c r="BE73" i="11"/>
  <c r="BE100" i="11" s="1"/>
  <c r="Q36" i="12" s="1"/>
  <c r="BE70" i="11"/>
  <c r="BE97" i="11" s="1"/>
  <c r="K36" i="12" s="1"/>
  <c r="BD73" i="11"/>
  <c r="BD100" i="11" s="1"/>
  <c r="Q24" i="12" s="1"/>
  <c r="BD70" i="11"/>
  <c r="BD97" i="11" s="1"/>
  <c r="K24" i="12" s="1"/>
  <c r="BC75" i="11"/>
  <c r="BC102" i="11" s="1"/>
  <c r="U4" i="12" s="1"/>
  <c r="BC74" i="11"/>
  <c r="BC101" i="11" s="1"/>
  <c r="S4" i="12" s="1"/>
  <c r="BC73" i="11"/>
  <c r="BC100" i="11" s="1"/>
  <c r="Q4" i="12" s="1"/>
  <c r="BC72" i="11"/>
  <c r="BC99" i="11" s="1"/>
  <c r="O4" i="12" s="1"/>
  <c r="BC71" i="11"/>
  <c r="BC98" i="11" s="1"/>
  <c r="M4" i="12" s="1"/>
  <c r="BB73" i="11"/>
  <c r="BB100" i="11" s="1"/>
  <c r="Q46" i="12" s="1"/>
  <c r="BB70" i="11"/>
  <c r="BB97" i="11" s="1"/>
  <c r="K46" i="12" s="1"/>
  <c r="BA75" i="11"/>
  <c r="BA102" i="11" s="1"/>
  <c r="U45" i="12" s="1"/>
  <c r="BA74" i="11"/>
  <c r="BA101" i="11" s="1"/>
  <c r="S45" i="12" s="1"/>
  <c r="BA73" i="11"/>
  <c r="BA100" i="11" s="1"/>
  <c r="Q45" i="12" s="1"/>
  <c r="BA72" i="11"/>
  <c r="BA99" i="11" s="1"/>
  <c r="O45" i="12" s="1"/>
  <c r="BA71" i="11"/>
  <c r="BA98" i="11" s="1"/>
  <c r="M45" i="12" s="1"/>
  <c r="BA69" i="11"/>
  <c r="BA96" i="11" s="1"/>
  <c r="I45" i="12" s="1"/>
  <c r="AY75" i="11"/>
  <c r="AY102" i="11" s="1"/>
  <c r="U7" i="12" s="1"/>
  <c r="AY74" i="11"/>
  <c r="AY101" i="11" s="1"/>
  <c r="S7" i="12" s="1"/>
  <c r="AY73" i="11"/>
  <c r="AY100" i="11" s="1"/>
  <c r="Q7" i="12" s="1"/>
  <c r="AX75" i="11"/>
  <c r="AX102" i="11" s="1"/>
  <c r="U40" i="12" s="1"/>
  <c r="AX71" i="11"/>
  <c r="AX98" i="11" s="1"/>
  <c r="M40" i="12" s="1"/>
  <c r="AW70" i="11"/>
  <c r="AW97" i="11" s="1"/>
  <c r="K47" i="12" s="1"/>
  <c r="AV75" i="11"/>
  <c r="AV102" i="11" s="1"/>
  <c r="U28" i="12" s="1"/>
  <c r="AV74" i="11"/>
  <c r="AV101" i="11" s="1"/>
  <c r="S28" i="12" s="1"/>
  <c r="AV73" i="11"/>
  <c r="AV100" i="11" s="1"/>
  <c r="Q28" i="12" s="1"/>
  <c r="AV72" i="11"/>
  <c r="AV99" i="11" s="1"/>
  <c r="O28" i="12" s="1"/>
  <c r="AV71" i="11"/>
  <c r="AV98" i="11" s="1"/>
  <c r="M28" i="12" s="1"/>
  <c r="AV69" i="11"/>
  <c r="AV96" i="11" s="1"/>
  <c r="I28" i="12" s="1"/>
  <c r="AU70" i="11"/>
  <c r="AU97" i="11" s="1"/>
  <c r="K32" i="12" s="1"/>
  <c r="AT70" i="11"/>
  <c r="AT97" i="11" s="1"/>
  <c r="K21" i="12" s="1"/>
  <c r="AS70" i="11"/>
  <c r="AS97" i="11" s="1"/>
  <c r="K51" i="12" s="1"/>
  <c r="AR70" i="11"/>
  <c r="AR97" i="11" s="1"/>
  <c r="K5" i="12" s="1"/>
  <c r="AQ74" i="11"/>
  <c r="AQ101" i="11" s="1"/>
  <c r="S26" i="12" s="1"/>
  <c r="AQ73" i="11"/>
  <c r="AQ100" i="11" s="1"/>
  <c r="Q26" i="12" s="1"/>
  <c r="AQ72" i="11"/>
  <c r="AQ99" i="11" s="1"/>
  <c r="O26" i="12" s="1"/>
  <c r="AQ71" i="11"/>
  <c r="AQ98" i="11" s="1"/>
  <c r="M26" i="12" s="1"/>
  <c r="AP70" i="11"/>
  <c r="AP97" i="11" s="1"/>
  <c r="K6" i="12" s="1"/>
  <c r="AO74" i="11"/>
  <c r="AO101" i="11" s="1"/>
  <c r="S18" i="12" s="1"/>
  <c r="AO70" i="11"/>
  <c r="AO97" i="11" s="1"/>
  <c r="K18" i="12" s="1"/>
  <c r="AN73" i="11"/>
  <c r="AN100" i="11" s="1"/>
  <c r="Q52" i="12" s="1"/>
  <c r="AN70" i="11"/>
  <c r="AN97" i="11" s="1"/>
  <c r="K52" i="12" s="1"/>
  <c r="AM73" i="11"/>
  <c r="AM100" i="11" s="1"/>
  <c r="Q14" i="12" s="1"/>
  <c r="AM72" i="11"/>
  <c r="AM99" i="11" s="1"/>
  <c r="O14" i="12" s="1"/>
  <c r="AM70" i="11"/>
  <c r="AM97" i="11" s="1"/>
  <c r="K14" i="12" s="1"/>
  <c r="CH59" i="11"/>
  <c r="CH92" i="11" s="1"/>
  <c r="CH58" i="11"/>
  <c r="C27" i="12" s="1"/>
  <c r="BG59" i="11"/>
  <c r="BG58" i="11"/>
  <c r="C34" i="12" s="1"/>
  <c r="CA59" i="11"/>
  <c r="CA58" i="11"/>
  <c r="C56" i="12" s="1"/>
  <c r="BH59" i="11"/>
  <c r="BH92" i="11" s="1"/>
  <c r="BH58" i="11"/>
  <c r="C11" i="12" s="1"/>
  <c r="BU58" i="11"/>
  <c r="C54" i="12" s="1"/>
  <c r="BU59" i="11"/>
  <c r="AT59" i="11"/>
  <c r="AT58" i="11"/>
  <c r="C21" i="12" s="1"/>
  <c r="CF59" i="11"/>
  <c r="CF92" i="11" s="1"/>
  <c r="CF58" i="11"/>
  <c r="C25" i="12" s="1"/>
  <c r="CB59" i="11"/>
  <c r="CB58" i="11"/>
  <c r="C53" i="12" s="1"/>
  <c r="CB92" i="11" l="1"/>
  <c r="CA92" i="11"/>
  <c r="AT92" i="11"/>
  <c r="BU92" i="11"/>
  <c r="BG92" i="11"/>
  <c r="N18" i="12"/>
  <c r="L7" i="12"/>
  <c r="P7" i="12"/>
  <c r="J13" i="12"/>
  <c r="T13" i="12"/>
  <c r="J22" i="12"/>
  <c r="P38" i="12"/>
  <c r="V32" i="12"/>
  <c r="V7" i="12"/>
  <c r="V13" i="12"/>
  <c r="J18" i="12"/>
  <c r="R18" i="12"/>
  <c r="R7" i="12"/>
  <c r="N13" i="12"/>
  <c r="P32" i="12"/>
  <c r="P22" i="12"/>
  <c r="T32" i="12"/>
  <c r="F7" i="12"/>
  <c r="R13" i="12"/>
  <c r="N38" i="12"/>
  <c r="T22" i="12"/>
  <c r="J32" i="12"/>
  <c r="T7" i="12"/>
  <c r="P13" i="12"/>
  <c r="J38" i="12"/>
  <c r="L18" i="12"/>
  <c r="R32" i="12"/>
  <c r="R22" i="12"/>
  <c r="V22" i="12"/>
  <c r="L38" i="12"/>
  <c r="V38" i="12"/>
  <c r="T38" i="12"/>
  <c r="J5" i="12"/>
  <c r="T40" i="12"/>
  <c r="H45" i="12"/>
  <c r="R45" i="12"/>
  <c r="L4" i="12"/>
  <c r="T4" i="12"/>
  <c r="P36" i="12"/>
  <c r="N9" i="12"/>
  <c r="N34" i="12"/>
  <c r="H11" i="12"/>
  <c r="R11" i="12"/>
  <c r="H39" i="12"/>
  <c r="R39" i="12"/>
  <c r="J31" i="12"/>
  <c r="J16" i="12"/>
  <c r="T16" i="12"/>
  <c r="P55" i="12"/>
  <c r="J17" i="12"/>
  <c r="T17" i="12"/>
  <c r="J54" i="12"/>
  <c r="T42" i="12"/>
  <c r="R35" i="12"/>
  <c r="H58" i="12"/>
  <c r="L56" i="12"/>
  <c r="T56" i="12"/>
  <c r="P53" i="12"/>
  <c r="L49" i="12"/>
  <c r="T49" i="12"/>
  <c r="H25" i="12"/>
  <c r="R25" i="12"/>
  <c r="L30" i="12"/>
  <c r="H10" i="12"/>
  <c r="H50" i="12"/>
  <c r="R50" i="12"/>
  <c r="J59" i="12"/>
  <c r="J57" i="12"/>
  <c r="J29" i="12"/>
  <c r="J26" i="12"/>
  <c r="P5" i="12"/>
  <c r="R51" i="12"/>
  <c r="P21" i="12"/>
  <c r="J28" i="12"/>
  <c r="P47" i="12"/>
  <c r="J45" i="12"/>
  <c r="H24" i="12"/>
  <c r="J34" i="12"/>
  <c r="P48" i="12"/>
  <c r="N44" i="12"/>
  <c r="N12" i="12"/>
  <c r="P31" i="12"/>
  <c r="R20" i="12"/>
  <c r="H33" i="12"/>
  <c r="R33" i="12"/>
  <c r="N54" i="12"/>
  <c r="L42" i="12"/>
  <c r="P43" i="12"/>
  <c r="J56" i="12"/>
  <c r="N15" i="12"/>
  <c r="N41" i="12"/>
  <c r="L60" i="12"/>
  <c r="H27" i="12"/>
  <c r="R27" i="12"/>
  <c r="H19" i="12"/>
  <c r="R19" i="12"/>
  <c r="P59" i="12"/>
  <c r="J3" i="12"/>
  <c r="T5" i="12"/>
  <c r="V21" i="12"/>
  <c r="V12" i="12"/>
  <c r="V23" i="12"/>
  <c r="V15" i="12"/>
  <c r="V59" i="12"/>
  <c r="P3" i="12"/>
  <c r="V40" i="12"/>
  <c r="V9" i="12"/>
  <c r="V44" i="12"/>
  <c r="V17" i="12"/>
  <c r="V58" i="12"/>
  <c r="V25" i="12"/>
  <c r="T50" i="12"/>
  <c r="T23" i="12"/>
  <c r="F21" i="12"/>
  <c r="F25" i="12"/>
  <c r="F31" i="12"/>
  <c r="F53" i="12"/>
  <c r="L26" i="12"/>
  <c r="R28" i="12"/>
  <c r="N26" i="12"/>
  <c r="L28" i="12"/>
  <c r="T28" i="12"/>
  <c r="L45" i="12"/>
  <c r="T45" i="12"/>
  <c r="N4" i="12"/>
  <c r="J24" i="12"/>
  <c r="R36" i="12"/>
  <c r="P9" i="12"/>
  <c r="P34" i="12"/>
  <c r="L11" i="12"/>
  <c r="T11" i="12"/>
  <c r="L39" i="12"/>
  <c r="T39" i="12"/>
  <c r="L20" i="12"/>
  <c r="N16" i="12"/>
  <c r="H55" i="12"/>
  <c r="R55" i="12"/>
  <c r="N17" i="12"/>
  <c r="J23" i="12"/>
  <c r="J35" i="12"/>
  <c r="T35" i="12"/>
  <c r="L58" i="12"/>
  <c r="N56" i="12"/>
  <c r="H53" i="12"/>
  <c r="R53" i="12"/>
  <c r="N49" i="12"/>
  <c r="H15" i="12"/>
  <c r="L25" i="12"/>
  <c r="T25" i="12"/>
  <c r="N30" i="12"/>
  <c r="L10" i="12"/>
  <c r="L50" i="12"/>
  <c r="J8" i="12"/>
  <c r="H61" i="12"/>
  <c r="N57" i="12"/>
  <c r="L29" i="12"/>
  <c r="H6" i="12"/>
  <c r="H5" i="12"/>
  <c r="R5" i="12"/>
  <c r="H21" i="12"/>
  <c r="R21" i="12"/>
  <c r="H47" i="12"/>
  <c r="R47" i="12"/>
  <c r="H46" i="12"/>
  <c r="L24" i="12"/>
  <c r="J11" i="12"/>
  <c r="J39" i="12"/>
  <c r="P44" i="12"/>
  <c r="P12" i="12"/>
  <c r="R31" i="12"/>
  <c r="H37" i="12"/>
  <c r="L33" i="12"/>
  <c r="H17" i="12"/>
  <c r="P54" i="12"/>
  <c r="N42" i="12"/>
  <c r="R43" i="12"/>
  <c r="J53" i="12"/>
  <c r="P15" i="12"/>
  <c r="P41" i="12"/>
  <c r="N60" i="12"/>
  <c r="L27" i="12"/>
  <c r="J30" i="12"/>
  <c r="L19" i="12"/>
  <c r="H59" i="12"/>
  <c r="R59" i="12"/>
  <c r="T51" i="12"/>
  <c r="T37" i="12"/>
  <c r="V54" i="12"/>
  <c r="V60" i="12"/>
  <c r="T57" i="12"/>
  <c r="R3" i="12"/>
  <c r="V34" i="12"/>
  <c r="V31" i="12"/>
  <c r="V56" i="12"/>
  <c r="V19" i="12"/>
  <c r="T8" i="12"/>
  <c r="T54" i="12"/>
  <c r="T6" i="12"/>
  <c r="T46" i="12"/>
  <c r="F26" i="12"/>
  <c r="F12" i="12"/>
  <c r="F56" i="12"/>
  <c r="F34" i="12"/>
  <c r="H28" i="12"/>
  <c r="J51" i="12"/>
  <c r="P26" i="12"/>
  <c r="J21" i="12"/>
  <c r="N28" i="12"/>
  <c r="J47" i="12"/>
  <c r="N45" i="12"/>
  <c r="J46" i="12"/>
  <c r="P4" i="12"/>
  <c r="P24" i="12"/>
  <c r="T36" i="12"/>
  <c r="H34" i="12"/>
  <c r="R34" i="12"/>
  <c r="N11" i="12"/>
  <c r="J48" i="12"/>
  <c r="N39" i="12"/>
  <c r="J44" i="12"/>
  <c r="J37" i="12"/>
  <c r="P16" i="12"/>
  <c r="L55" i="12"/>
  <c r="T55" i="12"/>
  <c r="P17" i="12"/>
  <c r="N23" i="12"/>
  <c r="J42" i="12"/>
  <c r="N35" i="12"/>
  <c r="H43" i="12"/>
  <c r="T58" i="12"/>
  <c r="P56" i="12"/>
  <c r="L53" i="12"/>
  <c r="T53" i="12"/>
  <c r="P49" i="12"/>
  <c r="J41" i="12"/>
  <c r="N25" i="12"/>
  <c r="J60" i="12"/>
  <c r="P30" i="12"/>
  <c r="N10" i="12"/>
  <c r="N50" i="12"/>
  <c r="R8" i="12"/>
  <c r="P61" i="12"/>
  <c r="P57" i="12"/>
  <c r="N29" i="12"/>
  <c r="P6" i="12"/>
  <c r="L5" i="12"/>
  <c r="L51" i="12"/>
  <c r="L21" i="12"/>
  <c r="L47" i="12"/>
  <c r="J40" i="12"/>
  <c r="L46" i="12"/>
  <c r="L36" i="12"/>
  <c r="L48" i="12"/>
  <c r="H44" i="12"/>
  <c r="R44" i="12"/>
  <c r="R12" i="12"/>
  <c r="J20" i="12"/>
  <c r="R37" i="12"/>
  <c r="N33" i="12"/>
  <c r="H54" i="12"/>
  <c r="R54" i="12"/>
  <c r="H35" i="12"/>
  <c r="J58" i="12"/>
  <c r="J49" i="12"/>
  <c r="R15" i="12"/>
  <c r="J25" i="12"/>
  <c r="P60" i="12"/>
  <c r="N27" i="12"/>
  <c r="J10" i="12"/>
  <c r="N19" i="12"/>
  <c r="L59" i="12"/>
  <c r="J61" i="12"/>
  <c r="P29" i="12"/>
  <c r="V6" i="12"/>
  <c r="V51" i="12"/>
  <c r="V47" i="12"/>
  <c r="V37" i="12"/>
  <c r="T43" i="12"/>
  <c r="V27" i="12"/>
  <c r="V57" i="12"/>
  <c r="L3" i="12"/>
  <c r="T3" i="12"/>
  <c r="V45" i="12"/>
  <c r="V11" i="12"/>
  <c r="V20" i="12"/>
  <c r="V42" i="12"/>
  <c r="V53" i="12"/>
  <c r="V61" i="12"/>
  <c r="T61" i="12"/>
  <c r="T60" i="12"/>
  <c r="T24" i="12"/>
  <c r="F27" i="12"/>
  <c r="F49" i="12"/>
  <c r="F11" i="12"/>
  <c r="J6" i="12"/>
  <c r="R26" i="12"/>
  <c r="P28" i="12"/>
  <c r="L40" i="12"/>
  <c r="P45" i="12"/>
  <c r="P46" i="12"/>
  <c r="R4" i="12"/>
  <c r="J36" i="12"/>
  <c r="L9" i="12"/>
  <c r="L34" i="12"/>
  <c r="T34" i="12"/>
  <c r="P11" i="12"/>
  <c r="T48" i="12"/>
  <c r="P39" i="12"/>
  <c r="J12" i="12"/>
  <c r="N37" i="12"/>
  <c r="R16" i="12"/>
  <c r="N55" i="12"/>
  <c r="J33" i="12"/>
  <c r="R17" i="12"/>
  <c r="P23" i="12"/>
  <c r="R42" i="12"/>
  <c r="P35" i="12"/>
  <c r="L43" i="12"/>
  <c r="H56" i="12"/>
  <c r="R56" i="12"/>
  <c r="N53" i="12"/>
  <c r="H49" i="12"/>
  <c r="R49" i="12"/>
  <c r="T41" i="12"/>
  <c r="P25" i="12"/>
  <c r="J27" i="12"/>
  <c r="R30" i="12"/>
  <c r="P10" i="12"/>
  <c r="P50" i="12"/>
  <c r="J19" i="12"/>
  <c r="R61" i="12"/>
  <c r="R6" i="12"/>
  <c r="N5" i="12"/>
  <c r="P51" i="12"/>
  <c r="N21" i="12"/>
  <c r="N47" i="12"/>
  <c r="P40" i="12"/>
  <c r="H4" i="12"/>
  <c r="J9" i="12"/>
  <c r="N48" i="12"/>
  <c r="L44" i="12"/>
  <c r="L12" i="12"/>
  <c r="H31" i="12"/>
  <c r="P20" i="12"/>
  <c r="J55" i="12"/>
  <c r="P33" i="12"/>
  <c r="L54" i="12"/>
  <c r="H42" i="12"/>
  <c r="J43" i="12"/>
  <c r="P58" i="12"/>
  <c r="L15" i="12"/>
  <c r="L41" i="12"/>
  <c r="H60" i="12"/>
  <c r="R60" i="12"/>
  <c r="P27" i="12"/>
  <c r="J50" i="12"/>
  <c r="P19" i="12"/>
  <c r="N59" i="12"/>
  <c r="H57" i="12"/>
  <c r="R29" i="12"/>
  <c r="V26" i="12"/>
  <c r="T21" i="12"/>
  <c r="T33" i="12"/>
  <c r="T15" i="12"/>
  <c r="T59" i="12"/>
  <c r="N3" i="12"/>
  <c r="V28" i="12"/>
  <c r="V4" i="12"/>
  <c r="V48" i="12"/>
  <c r="V55" i="12"/>
  <c r="V35" i="12"/>
  <c r="V41" i="12"/>
  <c r="T27" i="12"/>
  <c r="T47" i="12"/>
  <c r="T12" i="12"/>
  <c r="F58" i="12"/>
  <c r="F54" i="12"/>
  <c r="F10" i="12"/>
  <c r="J14" i="12"/>
  <c r="T14" i="12"/>
  <c r="H2" i="12"/>
  <c r="T52" i="12"/>
  <c r="L2" i="12"/>
  <c r="T2" i="12"/>
  <c r="P14" i="12"/>
  <c r="L52" i="12"/>
  <c r="N2" i="12"/>
  <c r="P52" i="12"/>
  <c r="J2" i="12"/>
  <c r="N14" i="12"/>
  <c r="H52" i="12"/>
  <c r="V52" i="12"/>
  <c r="J52" i="12"/>
  <c r="H14" i="12"/>
  <c r="P2" i="12"/>
  <c r="BU60" i="11"/>
  <c r="D54" i="12" s="1"/>
  <c r="AA54" i="12" s="1"/>
  <c r="CH60" i="11"/>
  <c r="D27" i="12" s="1"/>
  <c r="AA27" i="12" s="1"/>
  <c r="AT60" i="11"/>
  <c r="D21" i="12" s="1"/>
  <c r="AA21" i="12" s="1"/>
  <c r="CB60" i="11"/>
  <c r="D53" i="12" s="1"/>
  <c r="AA53" i="12" s="1"/>
  <c r="BG60" i="11"/>
  <c r="D34" i="12" s="1"/>
  <c r="AA34" i="12" s="1"/>
  <c r="CF60" i="11"/>
  <c r="D25" i="12" s="1"/>
  <c r="AA25" i="12" s="1"/>
  <c r="BH60" i="11"/>
  <c r="D11" i="12" s="1"/>
  <c r="AA11" i="12" s="1"/>
  <c r="CA60" i="11"/>
  <c r="D56" i="12" s="1"/>
  <c r="AA56" i="12" s="1"/>
  <c r="BT74" i="11"/>
  <c r="BT101" i="11" s="1"/>
  <c r="S23" i="12" s="1"/>
  <c r="E21" i="12" l="1"/>
  <c r="E27" i="12"/>
  <c r="E54" i="12"/>
  <c r="R23" i="12"/>
  <c r="AP68" i="11"/>
  <c r="AP95" i="11" s="1"/>
  <c r="G6" i="12" s="1"/>
  <c r="AW68" i="11"/>
  <c r="AW95" i="11" s="1"/>
  <c r="G47" i="12" s="1"/>
  <c r="BA68" i="11"/>
  <c r="BA95" i="11" s="1"/>
  <c r="G45" i="12" s="1"/>
  <c r="BB68" i="11"/>
  <c r="BB95" i="11" s="1"/>
  <c r="G46" i="12" s="1"/>
  <c r="BE68" i="11"/>
  <c r="BE95" i="11" s="1"/>
  <c r="G36" i="12" s="1"/>
  <c r="BN68" i="11"/>
  <c r="BN95" i="11" s="1"/>
  <c r="G20" i="12" s="1"/>
  <c r="BW68" i="11"/>
  <c r="BW95" i="11" s="1"/>
  <c r="G42" i="12" s="1"/>
  <c r="BX68" i="11"/>
  <c r="BX95" i="11" s="1"/>
  <c r="G35" i="12" s="1"/>
  <c r="CE68" i="11"/>
  <c r="CE95" i="11" s="1"/>
  <c r="G41" i="12" s="1"/>
  <c r="CI68" i="11"/>
  <c r="CI95" i="11" s="1"/>
  <c r="G30" i="12" s="1"/>
  <c r="CK68" i="11"/>
  <c r="CK95" i="11" s="1"/>
  <c r="G50" i="12" s="1"/>
  <c r="CP68" i="11"/>
  <c r="CP95" i="11" s="1"/>
  <c r="G57" i="12" s="1"/>
  <c r="CQ68" i="11"/>
  <c r="CQ95" i="11" s="1"/>
  <c r="G38" i="12" s="1"/>
  <c r="AU69" i="11"/>
  <c r="AU96" i="11" s="1"/>
  <c r="I32" i="12" s="1"/>
  <c r="AO69" i="11"/>
  <c r="AO96" i="11" s="1"/>
  <c r="I18" i="12" s="1"/>
  <c r="BP69" i="11"/>
  <c r="BP96" i="11" s="1"/>
  <c r="I16" i="12" s="1"/>
  <c r="CL69" i="11"/>
  <c r="CL96" i="11" s="1"/>
  <c r="I8" i="12" s="1"/>
  <c r="CQ69" i="11"/>
  <c r="CQ96" i="11" s="1"/>
  <c r="I38" i="12" s="1"/>
  <c r="AM71" i="11"/>
  <c r="AM98" i="11" s="1"/>
  <c r="M14" i="12" s="1"/>
  <c r="AP71" i="11"/>
  <c r="AP98" i="11" s="1"/>
  <c r="M6" i="12" s="1"/>
  <c r="AU71" i="11"/>
  <c r="AU98" i="11" s="1"/>
  <c r="M32" i="12" s="1"/>
  <c r="AZ71" i="11"/>
  <c r="AZ98" i="11" s="1"/>
  <c r="M22" i="12" s="1"/>
  <c r="BM71" i="11"/>
  <c r="BM98" i="11" s="1"/>
  <c r="M31" i="12" s="1"/>
  <c r="BO71" i="11"/>
  <c r="BO98" i="11" s="1"/>
  <c r="M37" i="12" s="1"/>
  <c r="BP71" i="11"/>
  <c r="BP98" i="11" s="1"/>
  <c r="M16" i="12" s="1"/>
  <c r="BS71" i="11"/>
  <c r="BS98" i="11" s="1"/>
  <c r="M17" i="12" s="1"/>
  <c r="BT71" i="11"/>
  <c r="BT98" i="11" s="1"/>
  <c r="M23" i="12" s="1"/>
  <c r="BV71" i="11"/>
  <c r="BV98" i="11" s="1"/>
  <c r="M13" i="12" s="1"/>
  <c r="BX71" i="11"/>
  <c r="BX98" i="11" s="1"/>
  <c r="M35" i="12" s="1"/>
  <c r="CL71" i="11"/>
  <c r="CL98" i="11" s="1"/>
  <c r="M8" i="12" s="1"/>
  <c r="CO71" i="11"/>
  <c r="CO98" i="11" s="1"/>
  <c r="M61" i="12" s="1"/>
  <c r="CP71" i="11"/>
  <c r="CP98" i="11" s="1"/>
  <c r="M57" i="12" s="1"/>
  <c r="AN72" i="11"/>
  <c r="AN99" i="11" s="1"/>
  <c r="O52" i="12" s="1"/>
  <c r="AP72" i="11"/>
  <c r="AP99" i="11" s="1"/>
  <c r="O6" i="12" s="1"/>
  <c r="BB72" i="11"/>
  <c r="BB99" i="11" s="1"/>
  <c r="O46" i="12" s="1"/>
  <c r="BD72" i="11"/>
  <c r="BD99" i="11" s="1"/>
  <c r="O24" i="12" s="1"/>
  <c r="BE72" i="11"/>
  <c r="BE99" i="11" s="1"/>
  <c r="O36" i="12" s="1"/>
  <c r="BM72" i="11"/>
  <c r="BM99" i="11" s="1"/>
  <c r="O31" i="12" s="1"/>
  <c r="BN72" i="11"/>
  <c r="BN99" i="11" s="1"/>
  <c r="O20" i="12" s="1"/>
  <c r="BY72" i="11"/>
  <c r="BY99" i="11" s="1"/>
  <c r="O43" i="12" s="1"/>
  <c r="BZ72" i="11"/>
  <c r="BZ99" i="11" s="1"/>
  <c r="O58" i="12" s="1"/>
  <c r="CL72" i="11"/>
  <c r="CL99" i="11" s="1"/>
  <c r="O8" i="12" s="1"/>
  <c r="CO72" i="11"/>
  <c r="CO99" i="11" s="1"/>
  <c r="O61" i="12" s="1"/>
  <c r="AL74" i="11"/>
  <c r="AL101" i="11" s="1"/>
  <c r="S2" i="12" s="1"/>
  <c r="AM74" i="11"/>
  <c r="AM101" i="11" s="1"/>
  <c r="S14" i="12" s="1"/>
  <c r="AO75" i="11"/>
  <c r="AO102" i="11" s="1"/>
  <c r="U18" i="12" s="1"/>
  <c r="AQ75" i="11"/>
  <c r="AQ102" i="11" s="1"/>
  <c r="U26" i="12" s="1"/>
  <c r="BF75" i="11"/>
  <c r="BF102" i="11" s="1"/>
  <c r="U9" i="12" s="1"/>
  <c r="BK75" i="11"/>
  <c r="BK102" i="11" s="1"/>
  <c r="U44" i="12" s="1"/>
  <c r="BM75" i="11"/>
  <c r="BM102" i="11" s="1"/>
  <c r="U31" i="12" s="1"/>
  <c r="BN75" i="11"/>
  <c r="BN102" i="11" s="1"/>
  <c r="U20" i="12" s="1"/>
  <c r="CI75" i="11"/>
  <c r="CI102" i="11" s="1"/>
  <c r="U30" i="12" s="1"/>
  <c r="CJ75" i="11"/>
  <c r="CJ102" i="11" s="1"/>
  <c r="U10" i="12" s="1"/>
  <c r="CM75" i="11"/>
  <c r="CM102" i="11" s="1"/>
  <c r="U19" i="12" s="1"/>
  <c r="CR75" i="11"/>
  <c r="CR102" i="11" s="1"/>
  <c r="U29" i="12" s="1"/>
  <c r="BC68" i="11"/>
  <c r="BC95" i="11" s="1"/>
  <c r="G4" i="12" s="1"/>
  <c r="CN68" i="11"/>
  <c r="CN95" i="11" s="1"/>
  <c r="G59" i="12" s="1"/>
  <c r="BI69" i="11"/>
  <c r="BI96" i="11" s="1"/>
  <c r="I48" i="12" s="1"/>
  <c r="AK69" i="11"/>
  <c r="AK96" i="11" s="1"/>
  <c r="I3" i="12" s="1"/>
  <c r="AQ69" i="11"/>
  <c r="AQ96" i="11" s="1"/>
  <c r="I26" i="12" s="1"/>
  <c r="AS69" i="11"/>
  <c r="AS96" i="11" s="1"/>
  <c r="I51" i="12" s="1"/>
  <c r="BL69" i="11"/>
  <c r="BL96" i="11" s="1"/>
  <c r="I12" i="12" s="1"/>
  <c r="BN69" i="11"/>
  <c r="BN96" i="11" s="1"/>
  <c r="I20" i="12" s="1"/>
  <c r="BT69" i="11"/>
  <c r="BT96" i="11" s="1"/>
  <c r="I23" i="12" s="1"/>
  <c r="BV69" i="11"/>
  <c r="BV96" i="11" s="1"/>
  <c r="I13" i="12" s="1"/>
  <c r="BD68" i="11"/>
  <c r="BD95" i="11" s="1"/>
  <c r="G24" i="12" s="1"/>
  <c r="BF68" i="11"/>
  <c r="BF95" i="11" s="1"/>
  <c r="G9" i="12" s="1"/>
  <c r="CR68" i="11"/>
  <c r="CR95" i="11" s="1"/>
  <c r="G29" i="12" s="1"/>
  <c r="AU72" i="11"/>
  <c r="AU99" i="11" s="1"/>
  <c r="O32" i="12" s="1"/>
  <c r="AY72" i="11"/>
  <c r="AY99" i="11" s="1"/>
  <c r="O7" i="12" s="1"/>
  <c r="AO73" i="11"/>
  <c r="AO100" i="11" s="1"/>
  <c r="Q18" i="12" s="1"/>
  <c r="BO73" i="11"/>
  <c r="BO100" i="11" s="1"/>
  <c r="Q37" i="12" s="1"/>
  <c r="BW73" i="11"/>
  <c r="BW100" i="11" s="1"/>
  <c r="Q42" i="12" s="1"/>
  <c r="CL73" i="11"/>
  <c r="CL100" i="11" s="1"/>
  <c r="Q8" i="12" s="1"/>
  <c r="AN74" i="11"/>
  <c r="AN101" i="11" s="1"/>
  <c r="S52" i="12" s="1"/>
  <c r="CJ74" i="11"/>
  <c r="CJ101" i="11" s="1"/>
  <c r="S10" i="12" s="1"/>
  <c r="AL68" i="11"/>
  <c r="AL95" i="11" s="1"/>
  <c r="G2" i="12" s="1"/>
  <c r="AN68" i="11"/>
  <c r="AN95" i="11" s="1"/>
  <c r="G52" i="12" s="1"/>
  <c r="AO68" i="11"/>
  <c r="AO95" i="11" s="1"/>
  <c r="G18" i="12" s="1"/>
  <c r="AV68" i="11"/>
  <c r="AV95" i="11" s="1"/>
  <c r="G28" i="12" s="1"/>
  <c r="BO68" i="11"/>
  <c r="BO95" i="11" s="1"/>
  <c r="G37" i="12" s="1"/>
  <c r="BP68" i="11"/>
  <c r="BP95" i="11" s="1"/>
  <c r="G16" i="12" s="1"/>
  <c r="BQ68" i="11"/>
  <c r="BQ95" i="11" s="1"/>
  <c r="G55" i="12" s="1"/>
  <c r="BR68" i="11"/>
  <c r="BR95" i="11" s="1"/>
  <c r="G33" i="12" s="1"/>
  <c r="BS68" i="11"/>
  <c r="BS95" i="11" s="1"/>
  <c r="G17" i="12" s="1"/>
  <c r="BV68" i="11"/>
  <c r="BV95" i="11" s="1"/>
  <c r="G13" i="12" s="1"/>
  <c r="CD68" i="11"/>
  <c r="CD95" i="11" s="1"/>
  <c r="G15" i="12" s="1"/>
  <c r="CG68" i="11"/>
  <c r="CG95" i="11" s="1"/>
  <c r="G60" i="12" s="1"/>
  <c r="CL68" i="11"/>
  <c r="CL95" i="11" s="1"/>
  <c r="G8" i="12" s="1"/>
  <c r="BC70" i="11"/>
  <c r="BC97" i="11" s="1"/>
  <c r="K4" i="12" s="1"/>
  <c r="CD70" i="11"/>
  <c r="CD97" i="11" s="1"/>
  <c r="K15" i="12" s="1"/>
  <c r="AX74" i="11"/>
  <c r="AX101" i="11" s="1"/>
  <c r="S40" i="12" s="1"/>
  <c r="BB74" i="11"/>
  <c r="BB101" i="11" s="1"/>
  <c r="S46" i="12" s="1"/>
  <c r="BD74" i="11"/>
  <c r="BD101" i="11" s="1"/>
  <c r="S24" i="12" s="1"/>
  <c r="BF74" i="11"/>
  <c r="BF101" i="11" s="1"/>
  <c r="S9" i="12" s="1"/>
  <c r="BI74" i="11"/>
  <c r="BI101" i="11" s="1"/>
  <c r="S48" i="12" s="1"/>
  <c r="BZ74" i="11"/>
  <c r="BZ101" i="11" s="1"/>
  <c r="S58" i="12" s="1"/>
  <c r="CE74" i="11"/>
  <c r="CE101" i="11" s="1"/>
  <c r="S41" i="12" s="1"/>
  <c r="CP74" i="11"/>
  <c r="CP101" i="11" s="1"/>
  <c r="S57" i="12" s="1"/>
  <c r="CQ74" i="11"/>
  <c r="CQ101" i="11" s="1"/>
  <c r="S38" i="12" s="1"/>
  <c r="AL76" i="11"/>
  <c r="AL103" i="11" s="1"/>
  <c r="W2" i="12" s="1"/>
  <c r="AK76" i="11"/>
  <c r="AK103" i="11" s="1"/>
  <c r="W3" i="12" s="1"/>
  <c r="AM76" i="11"/>
  <c r="AM103" i="11" s="1"/>
  <c r="W14" i="12" s="1"/>
  <c r="AO76" i="11"/>
  <c r="AO103" i="11" s="1"/>
  <c r="W18" i="12" s="1"/>
  <c r="AR76" i="11"/>
  <c r="AR103" i="11" s="1"/>
  <c r="W5" i="12" s="1"/>
  <c r="BB76" i="11"/>
  <c r="BB103" i="11" s="1"/>
  <c r="W46" i="12" s="1"/>
  <c r="BD76" i="11"/>
  <c r="BD103" i="11" s="1"/>
  <c r="W24" i="12" s="1"/>
  <c r="BE76" i="11"/>
  <c r="BE103" i="11" s="1"/>
  <c r="W36" i="12" s="1"/>
  <c r="BJ76" i="11"/>
  <c r="BJ103" i="11" s="1"/>
  <c r="W39" i="12" s="1"/>
  <c r="BP76" i="11"/>
  <c r="BP103" i="11" s="1"/>
  <c r="W16" i="12" s="1"/>
  <c r="BR76" i="11"/>
  <c r="BR103" i="11" s="1"/>
  <c r="W33" i="12" s="1"/>
  <c r="BY76" i="11"/>
  <c r="BY103" i="11" s="1"/>
  <c r="W43" i="12" s="1"/>
  <c r="CC76" i="11"/>
  <c r="CC103" i="11" s="1"/>
  <c r="W49" i="12" s="1"/>
  <c r="CI76" i="11"/>
  <c r="CI103" i="11" s="1"/>
  <c r="W30" i="12" s="1"/>
  <c r="CJ76" i="11"/>
  <c r="CJ103" i="11" s="1"/>
  <c r="W10" i="12" s="1"/>
  <c r="CK76" i="11"/>
  <c r="CK103" i="11" s="1"/>
  <c r="W50" i="12" s="1"/>
  <c r="CL76" i="11"/>
  <c r="CL103" i="11" s="1"/>
  <c r="W8" i="12" s="1"/>
  <c r="CR76" i="11"/>
  <c r="CR103" i="11" s="1"/>
  <c r="W29" i="12" s="1"/>
  <c r="E11" i="12"/>
  <c r="E34" i="12"/>
  <c r="E56" i="12"/>
  <c r="E25" i="12"/>
  <c r="E53" i="12"/>
  <c r="Q63" i="12" l="1"/>
  <c r="W63" i="12"/>
  <c r="U63" i="12"/>
  <c r="S63" i="12"/>
  <c r="M63" i="12"/>
  <c r="R38" i="12"/>
  <c r="P18" i="12"/>
  <c r="H18" i="12"/>
  <c r="V18" i="12"/>
  <c r="F13" i="12"/>
  <c r="F52" i="12"/>
  <c r="N7" i="12"/>
  <c r="T18" i="12"/>
  <c r="L22" i="12"/>
  <c r="H38" i="12"/>
  <c r="H32" i="12"/>
  <c r="L13" i="12"/>
  <c r="F2" i="12"/>
  <c r="N32" i="12"/>
  <c r="H13" i="12"/>
  <c r="L32" i="12"/>
  <c r="F38" i="12"/>
  <c r="F6" i="12"/>
  <c r="V30" i="12"/>
  <c r="V16" i="12"/>
  <c r="V46" i="12"/>
  <c r="V3" i="12"/>
  <c r="R41" i="12"/>
  <c r="R24" i="12"/>
  <c r="J4" i="12"/>
  <c r="F16" i="12"/>
  <c r="P8" i="12"/>
  <c r="F24" i="12"/>
  <c r="H12" i="12"/>
  <c r="H48" i="12"/>
  <c r="T19" i="12"/>
  <c r="T31" i="12"/>
  <c r="N8" i="12"/>
  <c r="N31" i="12"/>
  <c r="N6" i="12"/>
  <c r="L8" i="12"/>
  <c r="L17" i="12"/>
  <c r="F30" i="12"/>
  <c r="F20" i="12"/>
  <c r="F47" i="12"/>
  <c r="V49" i="12"/>
  <c r="V39" i="12"/>
  <c r="V5" i="12"/>
  <c r="R58" i="12"/>
  <c r="R46" i="12"/>
  <c r="F8" i="12"/>
  <c r="F17" i="12"/>
  <c r="F37" i="12"/>
  <c r="P42" i="12"/>
  <c r="H51" i="12"/>
  <c r="F59" i="12"/>
  <c r="T10" i="12"/>
  <c r="T44" i="12"/>
  <c r="N58" i="12"/>
  <c r="N36" i="12"/>
  <c r="L35" i="12"/>
  <c r="L16" i="12"/>
  <c r="H8" i="12"/>
  <c r="F41" i="12"/>
  <c r="F36" i="12"/>
  <c r="V29" i="12"/>
  <c r="V50" i="12"/>
  <c r="V36" i="12"/>
  <c r="R48" i="12"/>
  <c r="R40" i="12"/>
  <c r="F60" i="12"/>
  <c r="F33" i="12"/>
  <c r="F28" i="12"/>
  <c r="R10" i="12"/>
  <c r="P37" i="12"/>
  <c r="F29" i="12"/>
  <c r="H23" i="12"/>
  <c r="H26" i="12"/>
  <c r="F4" i="12"/>
  <c r="T30" i="12"/>
  <c r="T9" i="12"/>
  <c r="N43" i="12"/>
  <c r="N24" i="12"/>
  <c r="L57" i="12"/>
  <c r="L37" i="12"/>
  <c r="L6" i="12"/>
  <c r="H16" i="12"/>
  <c r="F57" i="12"/>
  <c r="F35" i="12"/>
  <c r="F46" i="12"/>
  <c r="V8" i="12"/>
  <c r="V43" i="12"/>
  <c r="V10" i="12"/>
  <c r="V33" i="12"/>
  <c r="V24" i="12"/>
  <c r="R57" i="12"/>
  <c r="R9" i="12"/>
  <c r="J15" i="12"/>
  <c r="F15" i="12"/>
  <c r="F55" i="12"/>
  <c r="F18" i="12"/>
  <c r="F9" i="12"/>
  <c r="H20" i="12"/>
  <c r="H3" i="12"/>
  <c r="T29" i="12"/>
  <c r="T20" i="12"/>
  <c r="T26" i="12"/>
  <c r="N61" i="12"/>
  <c r="N20" i="12"/>
  <c r="N46" i="12"/>
  <c r="L61" i="12"/>
  <c r="L23" i="12"/>
  <c r="L31" i="12"/>
  <c r="F50" i="12"/>
  <c r="F42" i="12"/>
  <c r="F45" i="12"/>
  <c r="V14" i="12"/>
  <c r="R52" i="12"/>
  <c r="L14" i="12"/>
  <c r="R2" i="12"/>
  <c r="V2" i="12"/>
  <c r="R14" i="12"/>
  <c r="N52" i="12"/>
  <c r="CI69" i="11"/>
  <c r="CI96" i="11" s="1"/>
  <c r="I30" i="12" s="1"/>
  <c r="AX72" i="11"/>
  <c r="AX99" i="11" s="1"/>
  <c r="O40" i="12" s="1"/>
  <c r="AZ72" i="11"/>
  <c r="AZ99" i="11" s="1"/>
  <c r="O22" i="12" s="1"/>
  <c r="AY69" i="11"/>
  <c r="AY96" i="11" s="1"/>
  <c r="I7" i="12" s="1"/>
  <c r="AO78" i="11"/>
  <c r="AL78" i="11"/>
  <c r="BE69" i="11"/>
  <c r="BE96" i="11" s="1"/>
  <c r="I36" i="12" s="1"/>
  <c r="CO68" i="11"/>
  <c r="CO95" i="11" s="1"/>
  <c r="G61" i="12" s="1"/>
  <c r="AZ69" i="11"/>
  <c r="AZ96" i="11" s="1"/>
  <c r="I22" i="12" s="1"/>
  <c r="CM68" i="11"/>
  <c r="CM95" i="11" s="1"/>
  <c r="G19" i="12" s="1"/>
  <c r="BT68" i="11"/>
  <c r="BT95" i="11" s="1"/>
  <c r="G23" i="12" s="1"/>
  <c r="BK68" i="11"/>
  <c r="BK95" i="11" s="1"/>
  <c r="G44" i="12" s="1"/>
  <c r="BI68" i="11"/>
  <c r="BI95" i="11" s="1"/>
  <c r="G48" i="12" s="1"/>
  <c r="AZ68" i="11"/>
  <c r="AZ95" i="11" s="1"/>
  <c r="G22" i="12" s="1"/>
  <c r="AS68" i="11"/>
  <c r="AS95" i="11" s="1"/>
  <c r="G51" i="12" s="1"/>
  <c r="AP78" i="11"/>
  <c r="AK68" i="11"/>
  <c r="AK95" i="11" s="1"/>
  <c r="G3" i="12" s="1"/>
  <c r="AN78" i="11"/>
  <c r="BY68" i="11"/>
  <c r="BY95" i="11" s="1"/>
  <c r="G43" i="12" s="1"/>
  <c r="CR69" i="11"/>
  <c r="CR96" i="11" s="1"/>
  <c r="I29" i="12" s="1"/>
  <c r="AS72" i="11"/>
  <c r="AS99" i="11" s="1"/>
  <c r="O51" i="12" s="1"/>
  <c r="CE69" i="11"/>
  <c r="CE96" i="11" s="1"/>
  <c r="I41" i="12" s="1"/>
  <c r="AX69" i="11"/>
  <c r="AX96" i="11" s="1"/>
  <c r="I40" i="12" s="1"/>
  <c r="BF69" i="11"/>
  <c r="BF96" i="11" s="1"/>
  <c r="I9" i="12" s="1"/>
  <c r="BJ68" i="11"/>
  <c r="BJ95" i="11" s="1"/>
  <c r="G39" i="12" s="1"/>
  <c r="AX68" i="11"/>
  <c r="AX95" i="11" s="1"/>
  <c r="G40" i="12" s="1"/>
  <c r="AU68" i="11"/>
  <c r="AU95" i="11" s="1"/>
  <c r="G32" i="12" s="1"/>
  <c r="AR68" i="11"/>
  <c r="AR95" i="11" s="1"/>
  <c r="G5" i="12" s="1"/>
  <c r="AM68" i="11"/>
  <c r="AM95" i="11" s="1"/>
  <c r="G14" i="12" s="1"/>
  <c r="AQ78" i="11"/>
  <c r="CC58" i="11"/>
  <c r="C49" i="12" s="1"/>
  <c r="CC59" i="11"/>
  <c r="CC92" i="11" s="1"/>
  <c r="CG58" i="11"/>
  <c r="C60" i="12" s="1"/>
  <c r="CG59" i="11"/>
  <c r="CG92" i="11" s="1"/>
  <c r="BP59" i="11"/>
  <c r="BP92" i="11" s="1"/>
  <c r="BP58" i="11"/>
  <c r="C16" i="12" s="1"/>
  <c r="AV59" i="11"/>
  <c r="AV92" i="11" s="1"/>
  <c r="AV58" i="11"/>
  <c r="C28" i="12" s="1"/>
  <c r="AN59" i="11"/>
  <c r="AN92" i="11" s="1"/>
  <c r="AN58" i="11"/>
  <c r="C52" i="12" s="1"/>
  <c r="CJ59" i="11"/>
  <c r="CJ92" i="11" s="1"/>
  <c r="CJ58" i="11"/>
  <c r="C10" i="12" s="1"/>
  <c r="CR59" i="11"/>
  <c r="CR92" i="11" s="1"/>
  <c r="CR58" i="11"/>
  <c r="C29" i="12" s="1"/>
  <c r="BL59" i="11"/>
  <c r="BL92" i="11" s="1"/>
  <c r="BL58" i="11"/>
  <c r="C12" i="12" s="1"/>
  <c r="CN59" i="11"/>
  <c r="CN92" i="11" s="1"/>
  <c r="CN58" i="11"/>
  <c r="C59" i="12" s="1"/>
  <c r="CP59" i="11"/>
  <c r="CP92" i="11" s="1"/>
  <c r="CP58" i="11"/>
  <c r="C57" i="12" s="1"/>
  <c r="CE59" i="11"/>
  <c r="CE92" i="11" s="1"/>
  <c r="CE58" i="11"/>
  <c r="C41" i="12" s="1"/>
  <c r="BN59" i="11"/>
  <c r="BN92" i="11" s="1"/>
  <c r="BN58" i="11"/>
  <c r="C20" i="12" s="1"/>
  <c r="BE58" i="11"/>
  <c r="C36" i="12" s="1"/>
  <c r="BE59" i="11"/>
  <c r="BE92" i="11" s="1"/>
  <c r="AX59" i="11"/>
  <c r="AX92" i="11" s="1"/>
  <c r="AX58" i="11"/>
  <c r="C40" i="12" s="1"/>
  <c r="AR59" i="11"/>
  <c r="AR92" i="11" s="1"/>
  <c r="AR58" i="11"/>
  <c r="C5" i="12" s="1"/>
  <c r="CD59" i="11"/>
  <c r="CD92" i="11" s="1"/>
  <c r="CD58" i="11"/>
  <c r="C15" i="12" s="1"/>
  <c r="BS59" i="11"/>
  <c r="BS92" i="11" s="1"/>
  <c r="BS58" i="11"/>
  <c r="C17" i="12" s="1"/>
  <c r="BO59" i="11"/>
  <c r="BO92" i="11" s="1"/>
  <c r="BO58" i="11"/>
  <c r="C37" i="12" s="1"/>
  <c r="BF59" i="11"/>
  <c r="BF92" i="11" s="1"/>
  <c r="BF58" i="11"/>
  <c r="C9" i="12" s="1"/>
  <c r="BC59" i="11"/>
  <c r="BC92" i="11" s="1"/>
  <c r="BC58" i="11"/>
  <c r="C4" i="12" s="1"/>
  <c r="BZ59" i="11"/>
  <c r="BZ92" i="11" s="1"/>
  <c r="BZ58" i="11"/>
  <c r="C58" i="12" s="1"/>
  <c r="CM59" i="11"/>
  <c r="CM92" i="11" s="1"/>
  <c r="CM58" i="11"/>
  <c r="C19" i="12" s="1"/>
  <c r="BX59" i="11"/>
  <c r="BX92" i="11" s="1"/>
  <c r="BX58" i="11"/>
  <c r="C35" i="12" s="1"/>
  <c r="BK59" i="11"/>
  <c r="BK92" i="11" s="1"/>
  <c r="BK58" i="11"/>
  <c r="C44" i="12" s="1"/>
  <c r="BB59" i="11"/>
  <c r="BB92" i="11" s="1"/>
  <c r="BB58" i="11"/>
  <c r="C46" i="12" s="1"/>
  <c r="AW58" i="11"/>
  <c r="C47" i="12" s="1"/>
  <c r="AW59" i="11"/>
  <c r="AW92" i="11" s="1"/>
  <c r="AP59" i="11"/>
  <c r="AP92" i="11" s="1"/>
  <c r="AP58" i="11"/>
  <c r="C6" i="12" s="1"/>
  <c r="BR59" i="11"/>
  <c r="BR92" i="11" s="1"/>
  <c r="BR58" i="11"/>
  <c r="C33" i="12" s="1"/>
  <c r="BY58" i="11"/>
  <c r="C43" i="12" s="1"/>
  <c r="BY59" i="11"/>
  <c r="BY92" i="11" s="1"/>
  <c r="BD59" i="11"/>
  <c r="BD92" i="11" s="1"/>
  <c r="BD58" i="11"/>
  <c r="C24" i="12" s="1"/>
  <c r="AQ59" i="11"/>
  <c r="AQ92" i="11" s="1"/>
  <c r="AQ58" i="11"/>
  <c r="C26" i="12" s="1"/>
  <c r="BM58" i="11"/>
  <c r="C31" i="12" s="1"/>
  <c r="BM59" i="11"/>
  <c r="BM92" i="11" s="1"/>
  <c r="CK58" i="11"/>
  <c r="C50" i="12" s="1"/>
  <c r="CK59" i="11"/>
  <c r="CK92" i="11" s="1"/>
  <c r="BW59" i="11"/>
  <c r="BW92" i="11" s="1"/>
  <c r="BW58" i="11"/>
  <c r="C42" i="12" s="1"/>
  <c r="BJ59" i="11"/>
  <c r="BJ92" i="11" s="1"/>
  <c r="BJ58" i="11"/>
  <c r="C39" i="12" s="1"/>
  <c r="BA58" i="11"/>
  <c r="C45" i="12" s="1"/>
  <c r="BA59" i="11"/>
  <c r="BA92" i="11" s="1"/>
  <c r="AU59" i="11"/>
  <c r="AU92" i="11" s="1"/>
  <c r="AU58" i="11"/>
  <c r="C32" i="12" s="1"/>
  <c r="AM59" i="11"/>
  <c r="AM92" i="11" s="1"/>
  <c r="AM58" i="11"/>
  <c r="C14" i="12" s="1"/>
  <c r="CL59" i="11"/>
  <c r="CL92" i="11" s="1"/>
  <c r="CL58" i="11"/>
  <c r="C8" i="12" s="1"/>
  <c r="BV59" i="11"/>
  <c r="BV92" i="11" s="1"/>
  <c r="BV58" i="11"/>
  <c r="C13" i="12" s="1"/>
  <c r="BQ58" i="11"/>
  <c r="C55" i="12" s="1"/>
  <c r="BQ59" i="11"/>
  <c r="BQ92" i="11" s="1"/>
  <c r="AO58" i="11"/>
  <c r="C18" i="12" s="1"/>
  <c r="AO59" i="11"/>
  <c r="AO92" i="11" s="1"/>
  <c r="AL59" i="11"/>
  <c r="AL92" i="11" s="1"/>
  <c r="AL58" i="11"/>
  <c r="C2" i="12" s="1"/>
  <c r="CO58" i="11"/>
  <c r="C61" i="12" s="1"/>
  <c r="CO59" i="11"/>
  <c r="CO92" i="11" s="1"/>
  <c r="CQ59" i="11"/>
  <c r="CQ92" i="11" s="1"/>
  <c r="CQ58" i="11"/>
  <c r="C38" i="12" s="1"/>
  <c r="CI59" i="11"/>
  <c r="CI92" i="11" s="1"/>
  <c r="CI58" i="11"/>
  <c r="C30" i="12" s="1"/>
  <c r="BT59" i="11"/>
  <c r="BT92" i="11" s="1"/>
  <c r="BT58" i="11"/>
  <c r="C23" i="12" s="1"/>
  <c r="BI58" i="11"/>
  <c r="C48" i="12" s="1"/>
  <c r="BI59" i="11"/>
  <c r="BI92" i="11" s="1"/>
  <c r="AZ59" i="11"/>
  <c r="AZ92" i="11" s="1"/>
  <c r="AZ58" i="11"/>
  <c r="C22" i="12" s="1"/>
  <c r="AS58" i="11"/>
  <c r="C51" i="12" s="1"/>
  <c r="AS59" i="11"/>
  <c r="AS92" i="11" s="1"/>
  <c r="AK59" i="11"/>
  <c r="AK92" i="11" s="1"/>
  <c r="AK58" i="11"/>
  <c r="C3" i="12" s="1"/>
  <c r="V63" i="12" l="1"/>
  <c r="G63" i="12"/>
  <c r="I63" i="12"/>
  <c r="O63" i="12"/>
  <c r="T63" i="12"/>
  <c r="R63" i="12"/>
  <c r="P63" i="12"/>
  <c r="L63" i="12"/>
  <c r="F14" i="12"/>
  <c r="F32" i="12"/>
  <c r="N22" i="12"/>
  <c r="F3" i="12"/>
  <c r="F51" i="12"/>
  <c r="F23" i="12"/>
  <c r="F39" i="12"/>
  <c r="N51" i="12"/>
  <c r="H36" i="12"/>
  <c r="F5" i="12"/>
  <c r="H9" i="12"/>
  <c r="H29" i="12"/>
  <c r="F22" i="12"/>
  <c r="F19" i="12"/>
  <c r="H7" i="12"/>
  <c r="F43" i="12"/>
  <c r="H22" i="12"/>
  <c r="H30" i="12"/>
  <c r="H40" i="12"/>
  <c r="F48" i="12"/>
  <c r="F40" i="12"/>
  <c r="H41" i="12"/>
  <c r="F44" i="12"/>
  <c r="F61" i="12"/>
  <c r="N40" i="12"/>
  <c r="AS60" i="11"/>
  <c r="D51" i="12" s="1"/>
  <c r="AA51" i="12" s="1"/>
  <c r="BI60" i="11"/>
  <c r="D48" i="12" s="1"/>
  <c r="AA48" i="12" s="1"/>
  <c r="CO60" i="11"/>
  <c r="D61" i="12" s="1"/>
  <c r="AA61" i="12" s="1"/>
  <c r="AO60" i="11"/>
  <c r="D18" i="12" s="1"/>
  <c r="AA18" i="12" s="1"/>
  <c r="BV60" i="11"/>
  <c r="D13" i="12" s="1"/>
  <c r="AA13" i="12" s="1"/>
  <c r="BA60" i="11"/>
  <c r="D45" i="12" s="1"/>
  <c r="AA45" i="12" s="1"/>
  <c r="BM60" i="11"/>
  <c r="D31" i="12" s="1"/>
  <c r="AA31" i="12" s="1"/>
  <c r="BR60" i="11"/>
  <c r="D33" i="12" s="1"/>
  <c r="AA33" i="12" s="1"/>
  <c r="AW60" i="11"/>
  <c r="D47" i="12" s="1"/>
  <c r="AA47" i="12" s="1"/>
  <c r="CD60" i="11"/>
  <c r="D15" i="12" s="1"/>
  <c r="AA15" i="12" s="1"/>
  <c r="AX60" i="11"/>
  <c r="D40" i="12" s="1"/>
  <c r="AA40" i="12" s="1"/>
  <c r="BN60" i="11"/>
  <c r="D20" i="12" s="1"/>
  <c r="AA20" i="12" s="1"/>
  <c r="AK78" i="11"/>
  <c r="AR78" i="11"/>
  <c r="AM78" i="11"/>
  <c r="AS78" i="11"/>
  <c r="CP60" i="11"/>
  <c r="D57" i="12" s="1"/>
  <c r="AA57" i="12" s="1"/>
  <c r="AL60" i="11"/>
  <c r="D2" i="12" s="1"/>
  <c r="AA2" i="12" s="1"/>
  <c r="CL60" i="11"/>
  <c r="D8" i="12" s="1"/>
  <c r="AA8" i="12" s="1"/>
  <c r="BJ60" i="11"/>
  <c r="D39" i="12" s="1"/>
  <c r="AA39" i="12" s="1"/>
  <c r="CK60" i="11"/>
  <c r="D50" i="12" s="1"/>
  <c r="AA50" i="12" s="1"/>
  <c r="BY60" i="11"/>
  <c r="D43" i="12" s="1"/>
  <c r="AA43" i="12" s="1"/>
  <c r="AP60" i="11"/>
  <c r="D6" i="12" s="1"/>
  <c r="AA6" i="12" s="1"/>
  <c r="BB60" i="11"/>
  <c r="D46" i="12" s="1"/>
  <c r="AA46" i="12" s="1"/>
  <c r="BZ60" i="11"/>
  <c r="D58" i="12" s="1"/>
  <c r="AA58" i="12" s="1"/>
  <c r="BF60" i="11"/>
  <c r="D9" i="12" s="1"/>
  <c r="AA9" i="12" s="1"/>
  <c r="BE60" i="11"/>
  <c r="D36" i="12" s="1"/>
  <c r="AA36" i="12" s="1"/>
  <c r="BQ60" i="11"/>
  <c r="D55" i="12" s="1"/>
  <c r="AA55" i="12" s="1"/>
  <c r="CG60" i="11"/>
  <c r="D60" i="12" s="1"/>
  <c r="AA60" i="12" s="1"/>
  <c r="AK60" i="11"/>
  <c r="D3" i="12" s="1"/>
  <c r="AA3" i="12" s="1"/>
  <c r="AZ60" i="11"/>
  <c r="D22" i="12" s="1"/>
  <c r="AA22" i="12" s="1"/>
  <c r="BT60" i="11"/>
  <c r="D23" i="12" s="1"/>
  <c r="AA23" i="12" s="1"/>
  <c r="CQ60" i="11"/>
  <c r="D38" i="12" s="1"/>
  <c r="AA38" i="12" s="1"/>
  <c r="AU60" i="11"/>
  <c r="D32" i="12" s="1"/>
  <c r="AA32" i="12" s="1"/>
  <c r="AQ60" i="11"/>
  <c r="D26" i="12" s="1"/>
  <c r="AA26" i="12" s="1"/>
  <c r="BX60" i="11"/>
  <c r="D35" i="12" s="1"/>
  <c r="AA35" i="12" s="1"/>
  <c r="BS60" i="11"/>
  <c r="D17" i="12" s="1"/>
  <c r="AA17" i="12" s="1"/>
  <c r="AR60" i="11"/>
  <c r="D5" i="12" s="1"/>
  <c r="AA5" i="12" s="1"/>
  <c r="CE60" i="11"/>
  <c r="D41" i="12" s="1"/>
  <c r="AA41" i="12" s="1"/>
  <c r="CN60" i="11"/>
  <c r="D59" i="12" s="1"/>
  <c r="AA59" i="12" s="1"/>
  <c r="CR60" i="11"/>
  <c r="D29" i="12" s="1"/>
  <c r="AA29" i="12" s="1"/>
  <c r="AN60" i="11"/>
  <c r="D52" i="12" s="1"/>
  <c r="AA52" i="12" s="1"/>
  <c r="BP60" i="11"/>
  <c r="D16" i="12" s="1"/>
  <c r="AA16" i="12" s="1"/>
  <c r="CC60" i="11"/>
  <c r="D49" i="12" s="1"/>
  <c r="AA49" i="12" s="1"/>
  <c r="CI60" i="11"/>
  <c r="D30" i="12" s="1"/>
  <c r="AA30" i="12" s="1"/>
  <c r="AM60" i="11"/>
  <c r="D14" i="12" s="1"/>
  <c r="AA14" i="12" s="1"/>
  <c r="BW60" i="11"/>
  <c r="D42" i="12" s="1"/>
  <c r="AA42" i="12" s="1"/>
  <c r="BD60" i="11"/>
  <c r="D24" i="12" s="1"/>
  <c r="AA24" i="12" s="1"/>
  <c r="BK60" i="11"/>
  <c r="D44" i="12" s="1"/>
  <c r="AA44" i="12" s="1"/>
  <c r="CM60" i="11"/>
  <c r="D19" i="12" s="1"/>
  <c r="AA19" i="12" s="1"/>
  <c r="BC60" i="11"/>
  <c r="D4" i="12" s="1"/>
  <c r="AA4" i="12" s="1"/>
  <c r="BO60" i="11"/>
  <c r="D37" i="12" s="1"/>
  <c r="AA37" i="12" s="1"/>
  <c r="BL60" i="11"/>
  <c r="D12" i="12" s="1"/>
  <c r="AA12" i="12" s="1"/>
  <c r="CJ60" i="11"/>
  <c r="D10" i="12" s="1"/>
  <c r="AA10" i="12" s="1"/>
  <c r="AV60" i="11"/>
  <c r="D28" i="12" s="1"/>
  <c r="AA28" i="12" s="1"/>
  <c r="F63" i="12" l="1"/>
  <c r="H63" i="12"/>
  <c r="N63" i="12"/>
  <c r="E60" i="12"/>
  <c r="E58" i="12"/>
  <c r="E50" i="12"/>
  <c r="E57" i="12"/>
  <c r="E40" i="12"/>
  <c r="E31" i="12"/>
  <c r="E61" i="12"/>
  <c r="E55" i="12"/>
  <c r="E46" i="12"/>
  <c r="E39" i="12"/>
  <c r="E15" i="12"/>
  <c r="E45" i="12"/>
  <c r="E48" i="12"/>
  <c r="E22" i="12"/>
  <c r="E36" i="12"/>
  <c r="E6" i="12"/>
  <c r="E8" i="12"/>
  <c r="E47" i="12"/>
  <c r="E51" i="12"/>
  <c r="E9" i="12"/>
  <c r="E43" i="12"/>
  <c r="E2" i="12"/>
  <c r="E20" i="12"/>
  <c r="E33" i="12"/>
  <c r="AT78" i="11"/>
  <c r="E37" i="12"/>
  <c r="E24" i="12"/>
  <c r="E49" i="12"/>
  <c r="E59" i="12"/>
  <c r="E35" i="12"/>
  <c r="E23" i="12"/>
  <c r="E28" i="12"/>
  <c r="E4" i="12"/>
  <c r="E42" i="12"/>
  <c r="E16" i="12"/>
  <c r="E41" i="12"/>
  <c r="E26" i="12"/>
  <c r="E13" i="12"/>
  <c r="E10" i="12"/>
  <c r="E19" i="12"/>
  <c r="E14" i="12"/>
  <c r="E52" i="12"/>
  <c r="E5" i="12"/>
  <c r="E38" i="12"/>
  <c r="E3" i="12"/>
  <c r="E12" i="12"/>
  <c r="E44" i="12"/>
  <c r="E30" i="12"/>
  <c r="E29" i="12"/>
  <c r="E17" i="12"/>
  <c r="E32" i="12"/>
  <c r="AU78" i="11" l="1"/>
  <c r="AV78" i="11" l="1"/>
  <c r="AW78" i="11" l="1"/>
  <c r="AX78" i="11" l="1"/>
  <c r="AZ78" i="11" l="1"/>
  <c r="BA78" i="11" l="1"/>
  <c r="BB78" i="11" l="1"/>
  <c r="BC78" i="11" l="1"/>
  <c r="BD78" i="11" l="1"/>
  <c r="BE78" i="11" l="1"/>
  <c r="BF78" i="11" l="1"/>
  <c r="BG78" i="11" l="1"/>
  <c r="BH78" i="11" l="1"/>
  <c r="BI78" i="11" l="1"/>
  <c r="BJ78" i="11" l="1"/>
  <c r="BK78" i="11" l="1"/>
  <c r="BL78" i="11" l="1"/>
  <c r="BM78" i="11" l="1"/>
  <c r="BN78" i="11" l="1"/>
  <c r="BO78" i="11" l="1"/>
  <c r="CL78" i="11"/>
  <c r="CI78" i="11"/>
  <c r="CP78" i="11"/>
  <c r="CQ78" i="11"/>
  <c r="CM78" i="11"/>
  <c r="BT78" i="11"/>
  <c r="BV78" i="11"/>
  <c r="CK78" i="11"/>
  <c r="CD78" i="11"/>
  <c r="BP78" i="11"/>
  <c r="BX78" i="11"/>
  <c r="CB78" i="11"/>
  <c r="CF78" i="11"/>
  <c r="CJ78" i="11"/>
  <c r="CN78" i="11"/>
  <c r="BQ78" i="11"/>
  <c r="CA78" i="11"/>
  <c r="BS78" i="11"/>
  <c r="CR78" i="11"/>
  <c r="BZ78" i="11"/>
  <c r="BU78" i="11"/>
  <c r="BY78" i="11"/>
  <c r="CC78" i="11"/>
  <c r="CG78" i="11"/>
  <c r="CO78" i="11"/>
  <c r="BW78" i="11"/>
  <c r="CH78" i="11"/>
  <c r="BR78" i="11"/>
  <c r="CE78" i="11"/>
  <c r="AY59" i="11" l="1"/>
  <c r="AY92" i="11" s="1"/>
  <c r="AY70" i="11" l="1"/>
  <c r="AY97" i="11" s="1"/>
  <c r="K7" i="12" s="1"/>
  <c r="K63" i="12" s="1"/>
  <c r="AY58" i="11"/>
  <c r="C7" i="12" s="1"/>
  <c r="C63" i="12" s="1"/>
  <c r="J7" i="12" l="1"/>
  <c r="J63" i="12" s="1"/>
  <c r="AY60" i="11"/>
  <c r="AY78" i="11"/>
  <c r="E18" i="12"/>
  <c r="BE61" i="11" l="1"/>
  <c r="B36" i="12" s="1"/>
  <c r="Y36" i="12" s="1"/>
  <c r="D7" i="12"/>
  <c r="BO61" i="11"/>
  <c r="B37" i="12" s="1"/>
  <c r="Y37" i="12" s="1"/>
  <c r="AO61" i="11"/>
  <c r="B18" i="12" s="1"/>
  <c r="Y18" i="12" s="1"/>
  <c r="AT61" i="11"/>
  <c r="B21" i="12" s="1"/>
  <c r="Y21" i="12" s="1"/>
  <c r="BV61" i="11"/>
  <c r="B13" i="12" s="1"/>
  <c r="Y13" i="12" s="1"/>
  <c r="AW61" i="11"/>
  <c r="B47" i="12" s="1"/>
  <c r="Y47" i="12" s="1"/>
  <c r="BA61" i="11"/>
  <c r="B45" i="12" s="1"/>
  <c r="Y45" i="12" s="1"/>
  <c r="AZ61" i="11"/>
  <c r="B22" i="12" s="1"/>
  <c r="Y22" i="12" s="1"/>
  <c r="BH61" i="11"/>
  <c r="B11" i="12" s="1"/>
  <c r="Y11" i="12" s="1"/>
  <c r="BJ61" i="11"/>
  <c r="B39" i="12" s="1"/>
  <c r="Y39" i="12" s="1"/>
  <c r="AK61" i="11"/>
  <c r="B3" i="12" s="1"/>
  <c r="Y3" i="12" s="1"/>
  <c r="AS61" i="11"/>
  <c r="B51" i="12" s="1"/>
  <c r="Y51" i="12" s="1"/>
  <c r="AY61" i="11"/>
  <c r="B7" i="12" s="1"/>
  <c r="Y7" i="12" s="1"/>
  <c r="AP61" i="11"/>
  <c r="B6" i="12" s="1"/>
  <c r="Y6" i="12" s="1"/>
  <c r="BX61" i="11"/>
  <c r="B35" i="12" s="1"/>
  <c r="Y35" i="12" s="1"/>
  <c r="AU61" i="11"/>
  <c r="B32" i="12" s="1"/>
  <c r="Y32" i="12" s="1"/>
  <c r="BI61" i="11"/>
  <c r="B48" i="12" s="1"/>
  <c r="Y48" i="12" s="1"/>
  <c r="BL61" i="11"/>
  <c r="B12" i="12" s="1"/>
  <c r="Y12" i="12" s="1"/>
  <c r="CC61" i="11"/>
  <c r="B49" i="12" s="1"/>
  <c r="Y49" i="12" s="1"/>
  <c r="CE61" i="11"/>
  <c r="B41" i="12" s="1"/>
  <c r="Y41" i="12" s="1"/>
  <c r="BM61" i="11"/>
  <c r="B31" i="12" s="1"/>
  <c r="Y31" i="12" s="1"/>
  <c r="CO61" i="11"/>
  <c r="B61" i="12" s="1"/>
  <c r="Y61" i="12" s="1"/>
  <c r="CL61" i="11"/>
  <c r="B8" i="12" s="1"/>
  <c r="Y8" i="12" s="1"/>
  <c r="BK61" i="11"/>
  <c r="B44" i="12" s="1"/>
  <c r="Y44" i="12" s="1"/>
  <c r="BZ61" i="11"/>
  <c r="B58" i="12" s="1"/>
  <c r="Y58" i="12" s="1"/>
  <c r="BB61" i="11"/>
  <c r="B46" i="12" s="1"/>
  <c r="Y46" i="12" s="1"/>
  <c r="AL61" i="11"/>
  <c r="B2" i="12" s="1"/>
  <c r="Y2" i="12" s="1"/>
  <c r="AV61" i="11"/>
  <c r="B28" i="12" s="1"/>
  <c r="Y28" i="12" s="1"/>
  <c r="BN61" i="11"/>
  <c r="B20" i="12" s="1"/>
  <c r="Y20" i="12" s="1"/>
  <c r="BG61" i="11"/>
  <c r="B34" i="12" s="1"/>
  <c r="Y34" i="12" s="1"/>
  <c r="BF61" i="11"/>
  <c r="B9" i="12" s="1"/>
  <c r="Y9" i="12" s="1"/>
  <c r="BS61" i="11"/>
  <c r="B17" i="12" s="1"/>
  <c r="Y17" i="12" s="1"/>
  <c r="CN61" i="11"/>
  <c r="B59" i="12" s="1"/>
  <c r="Y59" i="12" s="1"/>
  <c r="BR61" i="11"/>
  <c r="B33" i="12" s="1"/>
  <c r="Y33" i="12" s="1"/>
  <c r="CR61" i="11"/>
  <c r="B29" i="12" s="1"/>
  <c r="Y29" i="12" s="1"/>
  <c r="AQ61" i="11"/>
  <c r="B26" i="12" s="1"/>
  <c r="Y26" i="12" s="1"/>
  <c r="CD61" i="11"/>
  <c r="B15" i="12" s="1"/>
  <c r="Y15" i="12" s="1"/>
  <c r="CB61" i="11"/>
  <c r="B53" i="12" s="1"/>
  <c r="Y53" i="12" s="1"/>
  <c r="BT61" i="11"/>
  <c r="B23" i="12" s="1"/>
  <c r="Y23" i="12" s="1"/>
  <c r="CA61" i="11"/>
  <c r="B56" i="12" s="1"/>
  <c r="Y56" i="12" s="1"/>
  <c r="CJ61" i="11"/>
  <c r="B10" i="12" s="1"/>
  <c r="Y10" i="12" s="1"/>
  <c r="CH61" i="11"/>
  <c r="B27" i="12" s="1"/>
  <c r="Y27" i="12" s="1"/>
  <c r="BD61" i="11"/>
  <c r="B24" i="12" s="1"/>
  <c r="Y24" i="12" s="1"/>
  <c r="AR61" i="11"/>
  <c r="B5" i="12" s="1"/>
  <c r="Y5" i="12" s="1"/>
  <c r="CP61" i="11"/>
  <c r="B57" i="12" s="1"/>
  <c r="Y57" i="12" s="1"/>
  <c r="AX61" i="11"/>
  <c r="B40" i="12" s="1"/>
  <c r="Y40" i="12" s="1"/>
  <c r="BC61" i="11"/>
  <c r="B4" i="12" s="1"/>
  <c r="Y4" i="12" s="1"/>
  <c r="CM61" i="11"/>
  <c r="B19" i="12" s="1"/>
  <c r="Y19" i="12" s="1"/>
  <c r="AN61" i="11"/>
  <c r="B52" i="12" s="1"/>
  <c r="Y52" i="12" s="1"/>
  <c r="CK61" i="11"/>
  <c r="B50" i="12" s="1"/>
  <c r="Y50" i="12" s="1"/>
  <c r="CQ61" i="11"/>
  <c r="B38" i="12" s="1"/>
  <c r="Y38" i="12" s="1"/>
  <c r="BY61" i="11"/>
  <c r="B43" i="12" s="1"/>
  <c r="Y43" i="12" s="1"/>
  <c r="CF61" i="11"/>
  <c r="B25" i="12" s="1"/>
  <c r="Y25" i="12" s="1"/>
  <c r="BW61" i="11"/>
  <c r="B42" i="12" s="1"/>
  <c r="Y42" i="12" s="1"/>
  <c r="CI61" i="11"/>
  <c r="B30" i="12" s="1"/>
  <c r="Y30" i="12" s="1"/>
  <c r="AM61" i="11"/>
  <c r="B14" i="12" s="1"/>
  <c r="Y14" i="12" s="1"/>
  <c r="BQ61" i="11"/>
  <c r="B55" i="12" s="1"/>
  <c r="Y55" i="12" s="1"/>
  <c r="BU61" i="11"/>
  <c r="B54" i="12" s="1"/>
  <c r="Y54" i="12" s="1"/>
  <c r="CG61" i="11"/>
  <c r="B60" i="12" s="1"/>
  <c r="Y60" i="12" s="1"/>
  <c r="BP61" i="11"/>
  <c r="B16" i="12" s="1"/>
  <c r="Y16" i="12" s="1"/>
  <c r="E7" i="12"/>
  <c r="D63" i="12" l="1"/>
  <c r="AA7" i="12"/>
</calcChain>
</file>

<file path=xl/comments1.xml><?xml version="1.0" encoding="utf-8"?>
<comments xmlns="http://schemas.openxmlformats.org/spreadsheetml/2006/main">
  <authors>
    <author>Автор</author>
  </authors>
  <commentList>
    <comment ref="AJ62" authorId="0" shapeId="0">
      <text>
        <r>
          <rPr>
            <b/>
            <sz val="9"/>
            <color indexed="81"/>
            <rFont val="Segoe UI"/>
            <family val="2"/>
            <charset val="238"/>
          </rPr>
          <t>Автор:</t>
        </r>
        <r>
          <rPr>
            <sz val="9"/>
            <color indexed="81"/>
            <rFont val="Segoe UI"/>
            <family val="2"/>
            <charset val="238"/>
          </rPr>
          <t xml:space="preserve">
e.g. North, Central, South...</t>
        </r>
      </text>
    </comment>
    <comment ref="AJ64" authorId="0" shapeId="0">
      <text>
        <r>
          <rPr>
            <b/>
            <sz val="9"/>
            <color indexed="81"/>
            <rFont val="Segoe UI"/>
            <family val="2"/>
            <charset val="238"/>
          </rPr>
          <t>Автор:</t>
        </r>
        <r>
          <rPr>
            <sz val="9"/>
            <color indexed="81"/>
            <rFont val="Segoe UI"/>
            <family val="2"/>
            <charset val="238"/>
          </rPr>
          <t xml:space="preserve">
Mayor - e.g. Left-wing; Centrist, Right-wing, etc. </t>
        </r>
      </text>
    </comment>
    <comment ref="AJ65" authorId="0" shapeId="0">
      <text>
        <r>
          <rPr>
            <b/>
            <sz val="9"/>
            <color indexed="81"/>
            <rFont val="Segoe UI"/>
            <family val="2"/>
            <charset val="238"/>
          </rPr>
          <t>Автор:</t>
        </r>
        <r>
          <rPr>
            <sz val="9"/>
            <color indexed="81"/>
            <rFont val="Segoe UI"/>
            <family val="2"/>
            <charset val="238"/>
          </rPr>
          <t xml:space="preserve">
GDP per capita in Purchasing Power Standards</t>
        </r>
      </text>
    </comment>
  </commentList>
</comments>
</file>

<file path=xl/comments2.xml><?xml version="1.0" encoding="utf-8"?>
<comments xmlns="http://schemas.openxmlformats.org/spreadsheetml/2006/main">
  <authors>
    <author>Автор</author>
  </authors>
  <commentList>
    <comment ref="D28" authorId="0" shapeId="0">
      <text>
        <r>
          <rPr>
            <b/>
            <sz val="9"/>
            <color indexed="81"/>
            <rFont val="Segoe UI"/>
            <charset val="1"/>
          </rPr>
          <t>Автор:</t>
        </r>
        <r>
          <rPr>
            <sz val="9"/>
            <color indexed="81"/>
            <rFont val="Segoe UI"/>
            <charset val="1"/>
          </rPr>
          <t xml:space="preserve">
Old: Is the announcement about public procurements published?</t>
        </r>
      </text>
    </comment>
    <comment ref="I28" authorId="0" shapeId="0">
      <text>
        <r>
          <rPr>
            <b/>
            <sz val="9"/>
            <color indexed="81"/>
            <rFont val="Segoe UI"/>
            <charset val="1"/>
          </rPr>
          <t>Автор:</t>
        </r>
        <r>
          <rPr>
            <sz val="9"/>
            <color indexed="81"/>
            <rFont val="Segoe UI"/>
            <charset val="1"/>
          </rPr>
          <t xml:space="preserve">
Old: Is the announcement about public procurements published?</t>
        </r>
      </text>
    </comment>
    <comment ref="N28" authorId="0" shapeId="0">
      <text>
        <r>
          <rPr>
            <b/>
            <sz val="9"/>
            <color indexed="81"/>
            <rFont val="Segoe UI"/>
            <charset val="1"/>
          </rPr>
          <t>Автор:</t>
        </r>
        <r>
          <rPr>
            <sz val="9"/>
            <color indexed="81"/>
            <rFont val="Segoe UI"/>
            <charset val="1"/>
          </rPr>
          <t xml:space="preserve">
Old: Is the announcement about public procurements published?</t>
        </r>
      </text>
    </comment>
    <comment ref="D29" authorId="0" shapeId="0">
      <text>
        <r>
          <rPr>
            <b/>
            <sz val="9"/>
            <color indexed="81"/>
            <rFont val="Segoe UI"/>
            <charset val="1"/>
          </rPr>
          <t>Автор:</t>
        </r>
        <r>
          <rPr>
            <sz val="9"/>
            <color indexed="81"/>
            <rFont val="Segoe UI"/>
            <charset val="1"/>
          </rPr>
          <t xml:space="preserve">
Old: Are the results about public procurements publicly placed?
</t>
        </r>
      </text>
    </comment>
    <comment ref="I29" authorId="0" shapeId="0">
      <text>
        <r>
          <rPr>
            <b/>
            <sz val="9"/>
            <color indexed="81"/>
            <rFont val="Segoe UI"/>
            <charset val="1"/>
          </rPr>
          <t>Автор:</t>
        </r>
        <r>
          <rPr>
            <sz val="9"/>
            <color indexed="81"/>
            <rFont val="Segoe UI"/>
            <charset val="1"/>
          </rPr>
          <t xml:space="preserve">
Old: Are the results about public procurements publicly placed?</t>
        </r>
      </text>
    </comment>
    <comment ref="N29" authorId="0" shapeId="0">
      <text>
        <r>
          <rPr>
            <b/>
            <sz val="9"/>
            <color indexed="81"/>
            <rFont val="Segoe UI"/>
            <charset val="1"/>
          </rPr>
          <t>Автор:</t>
        </r>
        <r>
          <rPr>
            <sz val="9"/>
            <color indexed="81"/>
            <rFont val="Segoe UI"/>
            <charset val="1"/>
          </rPr>
          <t xml:space="preserve">
Old: Are the results about public procurements publicly placed?</t>
        </r>
      </text>
    </comment>
    <comment ref="R29" authorId="0" shapeId="0">
      <text>
        <r>
          <rPr>
            <b/>
            <sz val="9"/>
            <color indexed="81"/>
            <rFont val="Segoe UI"/>
            <charset val="1"/>
          </rPr>
          <t>Автор:</t>
        </r>
        <r>
          <rPr>
            <sz val="9"/>
            <color indexed="81"/>
            <rFont val="Segoe UI"/>
            <charset val="1"/>
          </rPr>
          <t xml:space="preserve">
(corresponds to the point C17025 from 2017; C18025 from 2018; C 20025 from 2020)</t>
        </r>
      </text>
    </comment>
    <comment ref="S29" authorId="0" shapeId="0">
      <text>
        <r>
          <rPr>
            <b/>
            <sz val="9"/>
            <color indexed="81"/>
            <rFont val="Segoe UI"/>
            <charset val="1"/>
          </rPr>
          <t>Автор:</t>
        </r>
        <r>
          <rPr>
            <sz val="9"/>
            <color indexed="81"/>
            <rFont val="Segoe UI"/>
            <charset val="1"/>
          </rPr>
          <t xml:space="preserve">
(corresponds to the point C17025 from 2017; C18025 from 2018; C 20025 from 2020)</t>
        </r>
      </text>
    </comment>
    <comment ref="N30" authorId="0" shapeId="0">
      <text>
        <r>
          <rPr>
            <b/>
            <sz val="9"/>
            <color indexed="81"/>
            <rFont val="Segoe UI"/>
            <charset val="1"/>
          </rPr>
          <t>Автор:</t>
        </r>
        <r>
          <rPr>
            <sz val="9"/>
            <color indexed="81"/>
            <rFont val="Segoe UI"/>
            <charset val="1"/>
          </rPr>
          <t xml:space="preserve">
Old: Is the archive of procurement outcomes of (at least) the last 2 years  available on the website?</t>
        </r>
      </text>
    </comment>
    <comment ref="R31" authorId="0" shapeId="0">
      <text>
        <r>
          <rPr>
            <b/>
            <sz val="9"/>
            <color indexed="81"/>
            <rFont val="Segoe UI"/>
            <charset val="1"/>
          </rPr>
          <t>Автор:</t>
        </r>
        <r>
          <rPr>
            <sz val="9"/>
            <color indexed="81"/>
            <rFont val="Segoe UI"/>
            <charset val="1"/>
          </rPr>
          <t xml:space="preserve">
N/A (2017, 2018, 2020)</t>
        </r>
      </text>
    </comment>
    <comment ref="S31" authorId="0" shapeId="0">
      <text>
        <r>
          <rPr>
            <b/>
            <sz val="9"/>
            <color indexed="81"/>
            <rFont val="Segoe UI"/>
            <charset val="1"/>
          </rPr>
          <t>Автор:</t>
        </r>
        <r>
          <rPr>
            <sz val="9"/>
            <color indexed="81"/>
            <rFont val="Segoe UI"/>
            <charset val="1"/>
          </rPr>
          <t xml:space="preserve">
N/A (2017, 2018, 2020)</t>
        </r>
      </text>
    </comment>
    <comment ref="R32" authorId="0" shapeId="0">
      <text>
        <r>
          <rPr>
            <b/>
            <sz val="9"/>
            <color indexed="81"/>
            <rFont val="Segoe UI"/>
            <charset val="1"/>
          </rPr>
          <t>Автор:</t>
        </r>
        <r>
          <rPr>
            <sz val="9"/>
            <color indexed="81"/>
            <rFont val="Segoe UI"/>
            <charset val="1"/>
          </rPr>
          <t xml:space="preserve">
(corresponds to the point C17027 from 2017; C18027 from 2018; C 20026 from 2020)</t>
        </r>
      </text>
    </comment>
    <comment ref="S32" authorId="0" shapeId="0">
      <text>
        <r>
          <rPr>
            <b/>
            <sz val="9"/>
            <color indexed="81"/>
            <rFont val="Segoe UI"/>
            <charset val="1"/>
          </rPr>
          <t>Автор:</t>
        </r>
        <r>
          <rPr>
            <sz val="9"/>
            <color indexed="81"/>
            <rFont val="Segoe UI"/>
            <charset val="1"/>
          </rPr>
          <t xml:space="preserve">
(corresponds to the point C17027 from 2017; C18027 from 2018; C 20026 from 2020)</t>
        </r>
      </text>
    </comment>
    <comment ref="I35" authorId="0" shapeId="0">
      <text>
        <r>
          <rPr>
            <b/>
            <sz val="9"/>
            <color indexed="81"/>
            <rFont val="Segoe UI"/>
            <charset val="1"/>
          </rPr>
          <t>Автор:</t>
        </r>
        <r>
          <rPr>
            <sz val="9"/>
            <color indexed="81"/>
            <rFont val="Segoe UI"/>
            <charset val="1"/>
          </rPr>
          <t xml:space="preserve">
Old: Is published the information on the results of auctions / contests / direct negotiations selling / renting / leasing property belonging to territorial-administrative unit?</t>
        </r>
      </text>
    </comment>
    <comment ref="N35" authorId="0" shapeId="0">
      <text>
        <r>
          <rPr>
            <b/>
            <sz val="9"/>
            <color indexed="81"/>
            <rFont val="Segoe UI"/>
            <charset val="1"/>
          </rPr>
          <t>Автор:</t>
        </r>
        <r>
          <rPr>
            <sz val="9"/>
            <color indexed="81"/>
            <rFont val="Segoe UI"/>
            <charset val="1"/>
          </rPr>
          <t xml:space="preserve">
Old: Is published the information on the results of auctions / contests / direct negotiations selling / renting / leasing property belonging to territorial-administrative unit?</t>
        </r>
      </text>
    </comment>
    <comment ref="I36" authorId="0" shapeId="0">
      <text>
        <r>
          <rPr>
            <b/>
            <sz val="9"/>
            <color indexed="81"/>
            <rFont val="Segoe UI"/>
            <charset val="1"/>
          </rPr>
          <t>Автор:</t>
        </r>
        <r>
          <rPr>
            <sz val="9"/>
            <color indexed="81"/>
            <rFont val="Segoe UI"/>
            <charset val="1"/>
          </rPr>
          <t xml:space="preserve">
Old: Is published the information on the results of auctions / contests / direct negotiations selling / renting / leasing property belonging to territorial-administrative unit?</t>
        </r>
      </text>
    </comment>
    <comment ref="N36" authorId="0" shapeId="0">
      <text>
        <r>
          <rPr>
            <b/>
            <sz val="9"/>
            <color indexed="81"/>
            <rFont val="Segoe UI"/>
            <charset val="1"/>
          </rPr>
          <t>Автор:</t>
        </r>
        <r>
          <rPr>
            <sz val="9"/>
            <color indexed="81"/>
            <rFont val="Segoe UI"/>
            <charset val="1"/>
          </rPr>
          <t xml:space="preserve">
Old: Is available on the web the  auction's results archive / contests / direct negotiations of sale / rental / lease property assets of the administrative-territorial (at least) the last two years?</t>
        </r>
      </text>
    </comment>
    <comment ref="R36" authorId="0" shapeId="0">
      <text>
        <r>
          <rPr>
            <b/>
            <sz val="9"/>
            <color indexed="81"/>
            <rFont val="Segoe UI"/>
            <charset val="1"/>
          </rPr>
          <t>Автор:</t>
        </r>
        <r>
          <rPr>
            <sz val="9"/>
            <color indexed="81"/>
            <rFont val="Segoe UI"/>
            <charset val="1"/>
          </rPr>
          <t xml:space="preserve">
(Corresponds to the point C17030 from 2017; C18030 from 2018; C20030 from 2020)</t>
        </r>
      </text>
    </comment>
    <comment ref="S36" authorId="0" shapeId="0">
      <text>
        <r>
          <rPr>
            <b/>
            <sz val="9"/>
            <color indexed="81"/>
            <rFont val="Segoe UI"/>
            <charset val="1"/>
          </rPr>
          <t>Автор:</t>
        </r>
        <r>
          <rPr>
            <sz val="9"/>
            <color indexed="81"/>
            <rFont val="Segoe UI"/>
            <charset val="1"/>
          </rPr>
          <t xml:space="preserve">
(Corresponds to the point C17030 from 2017; C18030 from 2018; C20030 from 2020)</t>
        </r>
      </text>
    </comment>
    <comment ref="R37" authorId="0" shapeId="0">
      <text>
        <r>
          <rPr>
            <b/>
            <sz val="9"/>
            <color indexed="81"/>
            <rFont val="Segoe UI"/>
            <charset val="1"/>
          </rPr>
          <t>Автор:</t>
        </r>
        <r>
          <rPr>
            <sz val="9"/>
            <color indexed="81"/>
            <rFont val="Segoe UI"/>
            <charset val="1"/>
          </rPr>
          <t xml:space="preserve">
(N/A 2017, 2018, 2020)</t>
        </r>
      </text>
    </comment>
    <comment ref="S37" authorId="0" shapeId="0">
      <text>
        <r>
          <rPr>
            <b/>
            <sz val="9"/>
            <color indexed="81"/>
            <rFont val="Segoe UI"/>
            <charset val="1"/>
          </rPr>
          <t>Автор:</t>
        </r>
        <r>
          <rPr>
            <sz val="9"/>
            <color indexed="81"/>
            <rFont val="Segoe UI"/>
            <charset val="1"/>
          </rPr>
          <t xml:space="preserve">
(N/A 2017, 2018, 2020)</t>
        </r>
      </text>
    </comment>
    <comment ref="R58" authorId="0" shapeId="0">
      <text>
        <r>
          <rPr>
            <b/>
            <sz val="9"/>
            <color indexed="81"/>
            <rFont val="Segoe UI"/>
            <charset val="1"/>
          </rPr>
          <t>Автор:</t>
        </r>
        <r>
          <rPr>
            <sz val="9"/>
            <color indexed="81"/>
            <rFont val="Segoe UI"/>
            <charset val="1"/>
          </rPr>
          <t xml:space="preserve">
(N/A 2017, 2018, 2020)</t>
        </r>
      </text>
    </comment>
    <comment ref="S58" authorId="0" shapeId="0">
      <text>
        <r>
          <rPr>
            <b/>
            <sz val="9"/>
            <color indexed="81"/>
            <rFont val="Segoe UI"/>
            <charset val="1"/>
          </rPr>
          <t>Автор:</t>
        </r>
        <r>
          <rPr>
            <sz val="9"/>
            <color indexed="81"/>
            <rFont val="Segoe UI"/>
            <charset val="1"/>
          </rPr>
          <t xml:space="preserve">
(N/A 2017, 2018, 2020)</t>
        </r>
      </text>
    </comment>
    <comment ref="D59" authorId="0" shapeId="0">
      <text>
        <r>
          <rPr>
            <b/>
            <sz val="9"/>
            <color indexed="81"/>
            <rFont val="Segoe UI"/>
            <charset val="1"/>
          </rPr>
          <t>Автор:</t>
        </r>
        <r>
          <rPr>
            <sz val="9"/>
            <color indexed="81"/>
            <rFont val="Segoe UI"/>
            <charset val="1"/>
          </rPr>
          <t xml:space="preserve">
Old: Has the municipality developed a  ethics code for the employee of the LPA?</t>
        </r>
      </text>
    </comment>
    <comment ref="I59" authorId="0" shapeId="0">
      <text>
        <r>
          <rPr>
            <b/>
            <sz val="9"/>
            <color indexed="81"/>
            <rFont val="Segoe UI"/>
            <charset val="1"/>
          </rPr>
          <t>Автор:</t>
        </r>
        <r>
          <rPr>
            <sz val="9"/>
            <color indexed="81"/>
            <rFont val="Segoe UI"/>
            <charset val="1"/>
          </rPr>
          <t xml:space="preserve">
Old: Has the municipality developed a  ethics code for the employee of the state owned institutions, and also for the companies created by the municipality?</t>
        </r>
      </text>
    </comment>
    <comment ref="N59" authorId="0" shapeId="0">
      <text>
        <r>
          <rPr>
            <b/>
            <sz val="9"/>
            <color indexed="81"/>
            <rFont val="Segoe UI"/>
            <charset val="1"/>
          </rPr>
          <t>Автор:</t>
        </r>
        <r>
          <rPr>
            <sz val="9"/>
            <color indexed="81"/>
            <rFont val="Segoe UI"/>
            <charset val="1"/>
          </rPr>
          <t xml:space="preserve">
Old: Has the municipality developed a  ethics code for the employee of the state owned institutions, and also for the companies created by the municipality?</t>
        </r>
      </text>
    </comment>
  </commentList>
</comments>
</file>

<file path=xl/sharedStrings.xml><?xml version="1.0" encoding="utf-8"?>
<sst xmlns="http://schemas.openxmlformats.org/spreadsheetml/2006/main" count="18641" uniqueCount="2146">
  <si>
    <t>questionID</t>
  </si>
  <si>
    <t>question</t>
  </si>
  <si>
    <t>max points</t>
  </si>
  <si>
    <t>ans1</t>
  </si>
  <si>
    <t>ans1en</t>
  </si>
  <si>
    <t>ans2</t>
  </si>
  <si>
    <t>ans2en</t>
  </si>
  <si>
    <t>ans3</t>
  </si>
  <si>
    <t>ans3en</t>
  </si>
  <si>
    <t>ans4</t>
  </si>
  <si>
    <t>ans4en</t>
  </si>
  <si>
    <t>ans5</t>
  </si>
  <si>
    <t>ans5en</t>
  </si>
  <si>
    <t>ans6</t>
  </si>
  <si>
    <t>ans6en</t>
  </si>
  <si>
    <t>pts1</t>
  </si>
  <si>
    <t>pts2</t>
  </si>
  <si>
    <t>pts3</t>
  </si>
  <si>
    <t>pts4</t>
  </si>
  <si>
    <t>pts5</t>
  </si>
  <si>
    <t>pts6</t>
  </si>
  <si>
    <t>Code issues</t>
  </si>
  <si>
    <t>Code comment</t>
  </si>
  <si>
    <t>Q1</t>
  </si>
  <si>
    <t>Q2</t>
  </si>
  <si>
    <t>Q3</t>
  </si>
  <si>
    <t>Q4</t>
  </si>
  <si>
    <t>Q5</t>
  </si>
  <si>
    <t>Q6</t>
  </si>
  <si>
    <t>Q7</t>
  </si>
  <si>
    <t>Q8</t>
  </si>
  <si>
    <t>Q9</t>
  </si>
  <si>
    <t>Q10</t>
  </si>
  <si>
    <t>Q11</t>
  </si>
  <si>
    <t>Q12</t>
  </si>
  <si>
    <t>Q13</t>
  </si>
  <si>
    <t>Q14</t>
  </si>
  <si>
    <t>Q15</t>
  </si>
  <si>
    <t>Q16</t>
  </si>
  <si>
    <t>Q17</t>
  </si>
  <si>
    <t>Q18</t>
  </si>
  <si>
    <t>Q19</t>
  </si>
  <si>
    <t>Q20</t>
  </si>
  <si>
    <t>Q21</t>
  </si>
  <si>
    <t>Q22</t>
  </si>
  <si>
    <t>Q23</t>
  </si>
  <si>
    <t>Q24</t>
  </si>
  <si>
    <t>Q25</t>
  </si>
  <si>
    <t>Q26</t>
  </si>
  <si>
    <t>Q27</t>
  </si>
  <si>
    <t>Q28</t>
  </si>
  <si>
    <t>Q29</t>
  </si>
  <si>
    <t>Q30</t>
  </si>
  <si>
    <t>Q31</t>
  </si>
  <si>
    <t>Q32</t>
  </si>
  <si>
    <t>Q33</t>
  </si>
  <si>
    <t>Chisinau</t>
  </si>
  <si>
    <t>Chisinau_comentariu</t>
  </si>
  <si>
    <t>Balti</t>
  </si>
  <si>
    <t>Balti_comentariu</t>
  </si>
  <si>
    <t>Cahul</t>
  </si>
  <si>
    <t>Cahul_comentariu</t>
  </si>
  <si>
    <t>Ungheni</t>
  </si>
  <si>
    <t>Ungheni_comentariu</t>
  </si>
  <si>
    <t>Soroca</t>
  </si>
  <si>
    <t>Soroca_comentariu</t>
  </si>
  <si>
    <t>Orhei</t>
  </si>
  <si>
    <t>Orhei_comentariu</t>
  </si>
  <si>
    <t>Ceadir Lunga</t>
  </si>
  <si>
    <t>Ceadir Lunga_comentariu</t>
  </si>
  <si>
    <t>Straseni</t>
  </si>
  <si>
    <t>Straseni_comentariu</t>
  </si>
  <si>
    <t>Drochia_comentariu</t>
  </si>
  <si>
    <t>Durlesti</t>
  </si>
  <si>
    <t>Durlesti_comentariu</t>
  </si>
  <si>
    <t>Causeni</t>
  </si>
  <si>
    <t>Causeni_comentariu</t>
  </si>
  <si>
    <t>Edinet</t>
  </si>
  <si>
    <t>Edinet_comentariu</t>
  </si>
  <si>
    <t>Hincesti</t>
  </si>
  <si>
    <t>Hincesti_comentariu</t>
  </si>
  <si>
    <t>Vulcanesti</t>
  </si>
  <si>
    <t>Vulcanesti_comentariu</t>
  </si>
  <si>
    <t>Calarasi</t>
  </si>
  <si>
    <t>Calarasi_comentariu</t>
  </si>
  <si>
    <t>Ialoveni</t>
  </si>
  <si>
    <t>Ialoveni_comentariu</t>
  </si>
  <si>
    <t>Floresti</t>
  </si>
  <si>
    <t>Floresti_comentariu</t>
  </si>
  <si>
    <t>Taraclia</t>
  </si>
  <si>
    <t>Taraclia_comentariu</t>
  </si>
  <si>
    <t>Falesti</t>
  </si>
  <si>
    <t>Falesti_comentariu</t>
  </si>
  <si>
    <t>Singerei</t>
  </si>
  <si>
    <t>Singerei_comentariu</t>
  </si>
  <si>
    <t>Nisporeni</t>
  </si>
  <si>
    <t>Nisporeni_comentariu</t>
  </si>
  <si>
    <t>Cimislia</t>
  </si>
  <si>
    <t>Cimislia_comentariu</t>
  </si>
  <si>
    <t>Riscani</t>
  </si>
  <si>
    <t>Riscani_comentariu</t>
  </si>
  <si>
    <t>Rezina</t>
  </si>
  <si>
    <t>Rezina_comentariu</t>
  </si>
  <si>
    <t>Basarabeasca</t>
  </si>
  <si>
    <t>Basarabeasca Comentariu</t>
  </si>
  <si>
    <t>Congaz</t>
  </si>
  <si>
    <t>Congaz_comentariu</t>
  </si>
  <si>
    <t>Codru</t>
  </si>
  <si>
    <t>Codru_comentariu</t>
  </si>
  <si>
    <t>Glodeni</t>
  </si>
  <si>
    <t>Glodeni_comentariu</t>
  </si>
  <si>
    <t>Costesti</t>
  </si>
  <si>
    <t>Costesti_comentariu</t>
  </si>
  <si>
    <t>Leova</t>
  </si>
  <si>
    <t>Leova_comentariu</t>
  </si>
  <si>
    <t>Donduseni</t>
  </si>
  <si>
    <t>Donduseni_comentariu</t>
  </si>
  <si>
    <t>Carpineni</t>
  </si>
  <si>
    <t>Carpineni_comentariu</t>
  </si>
  <si>
    <t>Briceni</t>
  </si>
  <si>
    <t>Briceni_comentariu</t>
  </si>
  <si>
    <t>Copceac</t>
  </si>
  <si>
    <t>Copceac_comentariu</t>
  </si>
  <si>
    <t>Ocnita</t>
  </si>
  <si>
    <t>Ocnita_comentariu</t>
  </si>
  <si>
    <t>Anenii Noi</t>
  </si>
  <si>
    <t>Anenii Noi_comentariu</t>
  </si>
  <si>
    <t>Baurci</t>
  </si>
  <si>
    <t>Baurci_comentariu</t>
  </si>
  <si>
    <t>Cricova</t>
  </si>
  <si>
    <t>Cricova_comentariu</t>
  </si>
  <si>
    <t>Bacioi</t>
  </si>
  <si>
    <t>Bacioi_comentariu</t>
  </si>
  <si>
    <t>Stefan Voda</t>
  </si>
  <si>
    <t>Stefan Voda_comentariu</t>
  </si>
  <si>
    <t>Singera</t>
  </si>
  <si>
    <t>Singera_comentariu</t>
  </si>
  <si>
    <t>Criuleni</t>
  </si>
  <si>
    <t>Criuleni_comentariu</t>
  </si>
  <si>
    <t>Otaci</t>
  </si>
  <si>
    <t>Otaci_comentariu</t>
  </si>
  <si>
    <t>Cupcini</t>
  </si>
  <si>
    <t>Cupcini_comentariu</t>
  </si>
  <si>
    <t>Corjeuti</t>
  </si>
  <si>
    <t>Corjeuti_comentariu</t>
  </si>
  <si>
    <t>Truseni</t>
  </si>
  <si>
    <t>Truseni_comentariu</t>
  </si>
  <si>
    <t>Pelinia</t>
  </si>
  <si>
    <t>Pelinia_comentariu</t>
  </si>
  <si>
    <t>Peresecina</t>
  </si>
  <si>
    <t>Peresecina_comentariu</t>
  </si>
  <si>
    <t>Sipoteni</t>
  </si>
  <si>
    <t>Sipoteni_comentariu</t>
  </si>
  <si>
    <t>Talmaza</t>
  </si>
  <si>
    <t>Talmaza_comentariu</t>
  </si>
  <si>
    <t>Există un instrument online care permite publicului să depună și să urmărească reclamațiile/cererile lor ?</t>
  </si>
  <si>
    <t>Anunţul privind organizarea consultărilor publice este făcut public de autoritatea publică cu cel puțin 10 zile pînă la adoptarea deciziei ?</t>
  </si>
  <si>
    <t>Anunţul privind organizarea consultărilor publice conține termenul-limită de prezentare a recomandărilor, modalitatea în care părţile interesate pot prezenta sau expedia recomandări, datele de contact ale persoanelor responsabile de recepţionarea şi examinarea recomandărilor (numele şi prenumele, numărul de telefon, adresa electronică) ?</t>
  </si>
  <si>
    <t>Autoritățile publice au creat consilii consultative, grupuri de lucru permanente sau grupuri de lucru ad-hoc care participă la procesul decizional ?</t>
  </si>
  <si>
    <t>Autorităţile publice au elaborat, aprobat și adus la cunoștință regulile interne de informare, consultare şi participare în procesul de elaborare şi adoptare a deciziilor?</t>
  </si>
  <si>
    <t>Does the public authorities drafted, approved and announced the internal rules of informing, consultation and participation in the process of drafting and adoption of decisions?</t>
  </si>
  <si>
    <t>Sînt aduse la cunoștință informații despre coordonatorul procesului de consultare publică, responsabil de asigurarea transparenţei procesului decizional din autoritatea respectivă ?</t>
  </si>
  <si>
    <t>Sinteza recomandărilor parvenite cuprinde motivația autorităților publice de acceptare sau respingere a recomandărilor ?</t>
  </si>
  <si>
    <t>Autorităţile publice întocmesc şi aduc la cunoştinţa publicului rapoarte anuale privind transparenţa în procesul decizional ?</t>
  </si>
  <si>
    <t>Does the public authorities draw up and make public annual reports on transparency in decision making?</t>
  </si>
  <si>
    <t>În cazul organizării consultărilor publice şi recepţionării recomandărilor din partea părţilor interesate, autoritatea publică locală a întocmit și publicat sinteze a recomandărilor?</t>
  </si>
  <si>
    <t>Poate publicul participa la toate ședințele comisiilor de specialitate ale consiliului local ?</t>
  </si>
  <si>
    <t>Can the public participate at all meetings of the special committees of the local council?</t>
  </si>
  <si>
    <t>Poate publicul participa la toate ședințele consiliului local ?</t>
  </si>
  <si>
    <t>Can the public participate at all meetings of the local council?</t>
  </si>
  <si>
    <t>Poate fi dat cuvînt publicului în timpul ședinței consiliului local la orice punct (subiect) de pe agendă, înainte de vot, chiar și fără aprobarea prealabilă de către consilieri ?</t>
  </si>
  <si>
    <t>Deciziile adoptate de autoritățile publice sînt publicate, prin plasarea acestora pe pagina web oficială ?</t>
  </si>
  <si>
    <t>Informația cu privire la rezultatele licitațiilor/concursurilor/negocierilor directe de vînzare/locațiune/arendă a bunurilor proprietate a unităţii administrativ-teritoriale este adusă la cunoștință publică ?</t>
  </si>
  <si>
    <t>Este adoptat și publicat Regulamentul cu privire  la atribuirea terenurilor de pămînt pentru construcţia caselor individuale de locuit ?</t>
  </si>
  <si>
    <t>Este publicată lista persoanelor ce stau în rînd pentru îmbunătățirea condițiilor de trai/ atribuirea terenurilor de pămînt pentru construcţia caselor individuale de locuit ?</t>
  </si>
  <si>
    <t>Q34</t>
  </si>
  <si>
    <t>Q35</t>
  </si>
  <si>
    <t>Q36</t>
  </si>
  <si>
    <t>Q37</t>
  </si>
  <si>
    <t>Q38</t>
  </si>
  <si>
    <t>Q39</t>
  </si>
  <si>
    <t>Q40</t>
  </si>
  <si>
    <t>Q41</t>
  </si>
  <si>
    <t>Q42</t>
  </si>
  <si>
    <t>Au fost făcute publice funcţiile vacante existente în serviciul public, incluzînd descrierea postului pentru funcția vacantă și cerinţele de calificare faţă de candidaţii pentru funcţiile vacante ?</t>
  </si>
  <si>
    <t>Q43</t>
  </si>
  <si>
    <t>Q44</t>
  </si>
  <si>
    <t>Q45</t>
  </si>
  <si>
    <t>Q46</t>
  </si>
  <si>
    <t>Q47</t>
  </si>
  <si>
    <t>Q48</t>
  </si>
  <si>
    <t>Este CV-ul primarului disponibil pe pagina web, inclusiv informații cu privire la: studiile superioare, experiența de muncă, apartenența anterioară la societățile comerciale și organizațiile non-profit ?</t>
  </si>
  <si>
    <t>Is the CV of the mayor published on the web site?</t>
  </si>
  <si>
    <t>Sunt publicate declaraţiile cu privire la venituri şi proprietate ale primarului, viceprimarilor şi funcţionarilor publici?</t>
  </si>
  <si>
    <t>Are published on the official web page the income and property statements of the municipality leaders?</t>
  </si>
  <si>
    <t>Are unitatea administrativ-teritorială elaborat și publicat un Cod de etică pentru aleșii locali ?</t>
  </si>
  <si>
    <t>Există un mecanism de raportare a comportamentului lipsit de etică (linie telefonică, formular online,  etc.) în cadrul autorităților publice ? Dacă da, ce este?</t>
  </si>
  <si>
    <t>Q49</t>
  </si>
  <si>
    <t>Q50</t>
  </si>
  <si>
    <t>Au fost aduse la cunoştinţa publicului programele de asistenţă socială adoptate, informaţii despre serviciile sociale furnizate de unitatea administrativ-teritorială şi modalitatea de aplicare pentru un potenţial beneficiar?</t>
  </si>
  <si>
    <t>Q51</t>
  </si>
  <si>
    <t>Q52</t>
  </si>
  <si>
    <t>Q53</t>
  </si>
  <si>
    <t>Sînt plasate pe web datele privind programele şi proiectele, inclusiv de asistenţă tehnică, ale căror beneficiari sau executanţi sînt autorităţile administraţiei publice (denumirea, scopurile şi sarcinile de bază, beneficiarii şi executorii principali de program, termenele şi rezultatele de realizare scontate, volumul şi sursele de finanţare) ?</t>
  </si>
  <si>
    <t>Are the Cvs of all managers of municipal companies, or other companies in which municipality holds the majority of stocks, published on the web site?</t>
  </si>
  <si>
    <t>acc1</t>
  </si>
  <si>
    <t>acc1k</t>
  </si>
  <si>
    <t>acc2</t>
  </si>
  <si>
    <t>acc2k</t>
  </si>
  <si>
    <t>acc3</t>
  </si>
  <si>
    <t>acc3k</t>
  </si>
  <si>
    <t>acc4</t>
  </si>
  <si>
    <t>acc4k</t>
  </si>
  <si>
    <t>acc5</t>
  </si>
  <si>
    <t>acc5k</t>
  </si>
  <si>
    <t>acc6</t>
  </si>
  <si>
    <t>acc6k</t>
  </si>
  <si>
    <t>acc7</t>
  </si>
  <si>
    <t>acc7k</t>
  </si>
  <si>
    <t>par1</t>
  </si>
  <si>
    <t>par1k</t>
  </si>
  <si>
    <t>par2</t>
  </si>
  <si>
    <t>par2k</t>
  </si>
  <si>
    <t>par3</t>
  </si>
  <si>
    <t>par3k</t>
  </si>
  <si>
    <t>par4</t>
  </si>
  <si>
    <t>par4k</t>
  </si>
  <si>
    <t>par5</t>
  </si>
  <si>
    <t>par5k</t>
  </si>
  <si>
    <t>par6</t>
  </si>
  <si>
    <t>par6k</t>
  </si>
  <si>
    <t>par7</t>
  </si>
  <si>
    <t>par7k</t>
  </si>
  <si>
    <t>par8</t>
  </si>
  <si>
    <t>par8k</t>
  </si>
  <si>
    <t>par9</t>
  </si>
  <si>
    <t>par9k</t>
  </si>
  <si>
    <t>par10</t>
  </si>
  <si>
    <t>par10k</t>
  </si>
  <si>
    <t>par11k</t>
  </si>
  <si>
    <t>par11</t>
  </si>
  <si>
    <t>par12</t>
  </si>
  <si>
    <t>par12k</t>
  </si>
  <si>
    <t>par13k</t>
  </si>
  <si>
    <t>par13</t>
  </si>
  <si>
    <t>par14</t>
  </si>
  <si>
    <t>par14k</t>
  </si>
  <si>
    <t>par15k</t>
  </si>
  <si>
    <t>par15</t>
  </si>
  <si>
    <t>proc1</t>
  </si>
  <si>
    <t>proc1k</t>
  </si>
  <si>
    <t>proc2k</t>
  </si>
  <si>
    <t>proc3k</t>
  </si>
  <si>
    <t>proc3</t>
  </si>
  <si>
    <t>proc2</t>
  </si>
  <si>
    <t>prop1</t>
  </si>
  <si>
    <t>prop1k</t>
  </si>
  <si>
    <t>prop2k</t>
  </si>
  <si>
    <t>prop3k</t>
  </si>
  <si>
    <t>prop4k</t>
  </si>
  <si>
    <t>prop4</t>
  </si>
  <si>
    <t>prop3</t>
  </si>
  <si>
    <t>prop2</t>
  </si>
  <si>
    <t>bug1</t>
  </si>
  <si>
    <t>bug1k</t>
  </si>
  <si>
    <t>bug2k</t>
  </si>
  <si>
    <t>bug3k</t>
  </si>
  <si>
    <t>bug4k</t>
  </si>
  <si>
    <t>bug2</t>
  </si>
  <si>
    <t>bug3</t>
  </si>
  <si>
    <t>bug4</t>
  </si>
  <si>
    <t>bug5</t>
  </si>
  <si>
    <t>bug6</t>
  </si>
  <si>
    <t>bug6k</t>
  </si>
  <si>
    <t>bug5k</t>
  </si>
  <si>
    <t>hr1</t>
  </si>
  <si>
    <t>hr1k</t>
  </si>
  <si>
    <t>hr2k</t>
  </si>
  <si>
    <t>hr2</t>
  </si>
  <si>
    <t>hr3</t>
  </si>
  <si>
    <t>hr3k</t>
  </si>
  <si>
    <t>hr4k</t>
  </si>
  <si>
    <t>hr4</t>
  </si>
  <si>
    <t>et1</t>
  </si>
  <si>
    <t>et2</t>
  </si>
  <si>
    <t>et3</t>
  </si>
  <si>
    <t>et4</t>
  </si>
  <si>
    <t>et5</t>
  </si>
  <si>
    <t>et6</t>
  </si>
  <si>
    <t>et1k</t>
  </si>
  <si>
    <t>et2k</t>
  </si>
  <si>
    <t>et3k</t>
  </si>
  <si>
    <t>et4k</t>
  </si>
  <si>
    <t>et5k</t>
  </si>
  <si>
    <t>et6k</t>
  </si>
  <si>
    <t>soc1</t>
  </si>
  <si>
    <t>soc2</t>
  </si>
  <si>
    <t>soc2k</t>
  </si>
  <si>
    <t>soc1k</t>
  </si>
  <si>
    <t>inv1</t>
  </si>
  <si>
    <t>inv1k</t>
  </si>
  <si>
    <t>inv2k</t>
  </si>
  <si>
    <t>inv2</t>
  </si>
  <si>
    <t>da</t>
  </si>
  <si>
    <t>yes</t>
  </si>
  <si>
    <t>nu</t>
  </si>
  <si>
    <t>no</t>
  </si>
  <si>
    <t>0-10%</t>
  </si>
  <si>
    <t>10-30%</t>
  </si>
  <si>
    <t>30-60%</t>
  </si>
  <si>
    <t>60-90%</t>
  </si>
  <si>
    <t>ans7</t>
  </si>
  <si>
    <t>ans7en</t>
  </si>
  <si>
    <t>ans8</t>
  </si>
  <si>
    <t>ans8en</t>
  </si>
  <si>
    <t>ans9</t>
  </si>
  <si>
    <t>ans9en</t>
  </si>
  <si>
    <t>pts7</t>
  </si>
  <si>
    <t>pts8</t>
  </si>
  <si>
    <t>pts9</t>
  </si>
  <si>
    <t>partial</t>
  </si>
  <si>
    <t>partially</t>
  </si>
  <si>
    <t>Grade</t>
  </si>
  <si>
    <t>acc %</t>
  </si>
  <si>
    <t>par %</t>
  </si>
  <si>
    <t>proc %</t>
  </si>
  <si>
    <t>prop %</t>
  </si>
  <si>
    <t>bug %</t>
  </si>
  <si>
    <t>hr %</t>
  </si>
  <si>
    <t>et %</t>
  </si>
  <si>
    <t>soc %</t>
  </si>
  <si>
    <t>inv %</t>
  </si>
  <si>
    <t>Total points</t>
  </si>
  <si>
    <t>Total %</t>
  </si>
  <si>
    <t>question_en</t>
  </si>
  <si>
    <t>Drochia</t>
  </si>
  <si>
    <t>Does the official web page of the public authority contains the fields related to transparency in decision making process, where the information about the development and approval of decisions is placed?</t>
  </si>
  <si>
    <t xml:space="preserve">Are the names of the officials, contact data and political affiliation of the local counselors published on the web site? </t>
  </si>
  <si>
    <t>Is there any online tool that allows the public to follow its requests and complaints?</t>
  </si>
  <si>
    <t>Is the announcement regarding the organization of public consultations made public by the public authority at least 10 days before the decision?</t>
  </si>
  <si>
    <t>Does the announcement regarding the organization of public consultations contains deadline for submitting recommendations, the method in which interested parties may send recommendations, contact details of the persons responsible for examining the recommendations (name, phone number, email address)?</t>
  </si>
  <si>
    <t>Are created by the public authorities  advisory boards, working groups, permanent or ad hoc working groups participating in the decision making process?</t>
  </si>
  <si>
    <t>Is the information about the public consultation coordinator, responsible for ensuring the transparency of decision-making authority made public?</t>
  </si>
  <si>
    <t>After public consultations, does  the local authority compiled and published summaries of the recommendations received from stakeholders?</t>
  </si>
  <si>
    <t>Does the summary of recommendations includes public authorities' motivation of accepting or rejecting the recommendations?</t>
  </si>
  <si>
    <t>Does the public have the right to express its opinion on the subjects from the agenda, before the voting procedure?</t>
  </si>
  <si>
    <t>Are the video/audio recordings of all meetings of the local council published  at least for the last 2 years?</t>
  </si>
  <si>
    <t>Are the approved decisions of the local public authority published on the web site?</t>
  </si>
  <si>
    <t>Is the announcement about public procurements published?</t>
  </si>
  <si>
    <t>Are the results about public procurements publicly placed?</t>
  </si>
  <si>
    <t>Is published the information on the results of auctions / contests / direct negotiations selling / renting / leasing property belonging to territorial-administrative unit?</t>
  </si>
  <si>
    <t>Is approved and published the rule on the award of land plots for construction of individual residential houses?</t>
  </si>
  <si>
    <t>Is published the list of people standing in line for improvement of living conditions / assignment of land plots for construction of individual residential houses?</t>
  </si>
  <si>
    <t>Is available the current budget of the territorial-administrative unit on the website?</t>
  </si>
  <si>
    <t>Were made public existing vacancies in the public service, including the job description for the vacant position and qualification requirements to candidates for vacancies?</t>
  </si>
  <si>
    <t>Has the municipality developed and approved a code of conduct for the elected persons?</t>
  </si>
  <si>
    <t>Has the municipality developed, approved and published a ethics code for the employee of the city hall?</t>
  </si>
  <si>
    <t>Is developoed a mechanism for reporting unethical behavior (telephone line, online form, etc.) within public authorities? If so, what is it?</t>
  </si>
  <si>
    <t>Are available the informations about the social services provided and the methods to apply in case of a potential beneficiary?</t>
  </si>
  <si>
    <t>Are placed data of programs and projects on the web site, including technical assistance, whose beneficiaries or performers are public authorities (name, goals and basic tasks beneficiaries and executors main program, terms and results of achieving the expected volume and financing) ?</t>
  </si>
  <si>
    <t xml:space="preserve">Are the annual financial analysis of all enterprises whose major shareholder is the municiaplity placed on official web page of municipality? </t>
  </si>
  <si>
    <t>Pagina web oficială a autorității publice dispune de compartimente dedicate transparenţei decizionale, unde se plasează informaţia privind procesul de elaborare şi adoptare a deciziilor ?</t>
  </si>
  <si>
    <t>Sunt disponibile pe site-ul oficial numele, date de contact și afilierea politică a consilierilor locali ?</t>
  </si>
  <si>
    <t>acc8k</t>
  </si>
  <si>
    <t>acc8</t>
  </si>
  <si>
    <t>Sînt înregistrate video/audio și difuzate online ședințele consiliului local ?</t>
  </si>
  <si>
    <t>Sînt aduse la cunoștință publică anunțurile de intenție (planurile de achiziţii publice)?</t>
  </si>
  <si>
    <t>Sînt aduse la cunoștință publică anunţurile de participare la achiziţii publice?</t>
  </si>
  <si>
    <t>Sînt aduse la cunoștință publică anunțurile de atribuire (rezultatele achizițiilor publice) ?</t>
  </si>
  <si>
    <t>proc4</t>
  </si>
  <si>
    <t>proc5</t>
  </si>
  <si>
    <t>proc4k</t>
  </si>
  <si>
    <t>proc5k</t>
  </si>
  <si>
    <t>Anunțurile privind desfășurarea licitațiilor de vînzare/locațiune/arendă a bunurilor proprietate a unităţii administrativ-teritoriale sînt publicate pe pagina web oficială?</t>
  </si>
  <si>
    <t>Bugetul actual al unității administrativ-teritoriale este disponibil pe pagina web ?</t>
  </si>
  <si>
    <t>Există elaborate și publicate planuri, strategii, ghiduri, alte documente privind asigurarea integrităţii în cadrul APL?</t>
  </si>
  <si>
    <t>Sunt comunicate public CV-urile conducătorilor tuturor întreprinderilor municipale şi a societăţilor comerciale cu pachet majoritar deţinute de unitatea administrativ – teritorială (fie dețin acțiuni/părți sociale, dar nu sînt majoritare), inclusiv informații cu privire la: studiile superioare, experiența de muncă, apartenența anterioară la societățile comerciale și organizațiile non-profit ?</t>
  </si>
  <si>
    <t>Sunt făcute public analizele financiare anuale ale tuturor întreprinderilor municipale și societăţilor comerciale cu pachet majoritar, deţinute de unitatea administrativ – teritorială (fie dețin acțiuni/părți sociale, dar nu sînt majoritare)?</t>
  </si>
  <si>
    <t>http://www.primariacahul.md/images/nicolae_dandis/cv_Dandis.pdf</t>
  </si>
  <si>
    <t>Budești</t>
  </si>
  <si>
    <t>Budești_comentariu</t>
  </si>
  <si>
    <t>Varnița</t>
  </si>
  <si>
    <t>Varnița_comentariu</t>
  </si>
  <si>
    <t>Larga</t>
  </si>
  <si>
    <t>Larga_comentariu</t>
  </si>
  <si>
    <t>Telenești</t>
  </si>
  <si>
    <t>Telenești_comentariu</t>
  </si>
  <si>
    <t>Măgdăcești</t>
  </si>
  <si>
    <t>Măgdăcești_comentariu</t>
  </si>
  <si>
    <t>Gura Galbenă</t>
  </si>
  <si>
    <t>Gura Galbenă_comentariu</t>
  </si>
  <si>
    <t>Chișcăreni</t>
  </si>
  <si>
    <t>Chișcăreni_comentariu</t>
  </si>
  <si>
    <t>Ruseștii Noi</t>
  </si>
  <si>
    <t>Ruseștii Noi_comentariu</t>
  </si>
  <si>
    <t>Zaim</t>
  </si>
  <si>
    <t>Zaim_comentariu</t>
  </si>
  <si>
    <t>Comrat</t>
  </si>
  <si>
    <t>Comrat_comentariu</t>
  </si>
  <si>
    <t>Is public informed about award notices (public procurement's results)?</t>
  </si>
  <si>
    <t>POINTS</t>
  </si>
  <si>
    <t>MAX POINTS</t>
  </si>
  <si>
    <t>%</t>
  </si>
  <si>
    <t>RANK</t>
  </si>
  <si>
    <t>Town</t>
  </si>
  <si>
    <t>acc</t>
  </si>
  <si>
    <t>par</t>
  </si>
  <si>
    <t>proc</t>
  </si>
  <si>
    <t>prop</t>
  </si>
  <si>
    <t>bug</t>
  </si>
  <si>
    <t>hr</t>
  </si>
  <si>
    <t>et</t>
  </si>
  <si>
    <t>soc</t>
  </si>
  <si>
    <t>inv</t>
  </si>
  <si>
    <t>Category</t>
  </si>
  <si>
    <t>Sînt utilizate de autoritățile publice locale rețelele sociale pentru implicarea cetățenilor și diseminarea informațiilor publice ?</t>
  </si>
  <si>
    <t>Are social networks used by local public authorities to involve citizens and disseminate public information?</t>
  </si>
  <si>
    <t>Pagina web conține date de contact, informații privind programul de lucru al autorității publice și subdiviziunile sale, cu indicarea zilelor şi orelor de audienţă a funcţionarilor responsabili de furnizarea informaţiilor, documentelor oficiale?</t>
  </si>
  <si>
    <t>Does the web page contains contact information, information about the working program of the public authority and its subdivisions, including days and hours when public  officers in charge with providing information and official documents are in the office?</t>
  </si>
  <si>
    <t>Este disponibilă pe pagina web lista instituțiilor de asistență socială înființate sau susținute de unitatea administrativ-teritorială ?</t>
  </si>
  <si>
    <t>Is it available on the website list of social assistance institutions set up or supported by the municipality?</t>
  </si>
  <si>
    <t>Cuprind anunțurile referitor la desfăşurarea şedinţei publice data, ora, locul desfăşurării şedinţei şi ordinea de zi a acesteia ?</t>
  </si>
  <si>
    <t>Does the announcements related to the public session contains information about the hour, place, date, and the agenda?</t>
  </si>
  <si>
    <t>N/A</t>
  </si>
  <si>
    <t>Category %</t>
  </si>
  <si>
    <t>Category max</t>
  </si>
  <si>
    <t>Anunţul referitor la desfăşurarea şedinţei publice este adus la cunoştinţă cetăţenilor (cu cel puţin 5 zile înaintea şedinţelor ordinare şi cu cel puţin 3 zile înaintea celor extraordinare)?</t>
  </si>
  <si>
    <t>Is the announcement about the public session made public to citizens (at least 5 days before the ordinary meetings and at least 3 days before the extraordinary meeting)?</t>
  </si>
  <si>
    <t>Proiectele de decizii/dispoziţii şi materialele aferente acestora din anul 2019 au fost aduse la cunoștința publicului pînă la şedinţa autorităţii publice (cel puţin 3 zile lucrătoare înainte de data desfăşurării şedinţei)?</t>
  </si>
  <si>
    <t>Were the draft decisions/ provisions and relevant materials in 2019 of public hearings announced  before the public authority's meeting (at least 3 working days before the date of the meeting)?</t>
  </si>
  <si>
    <t>Au fost organizate consultări publice pentru proiectele de decizii/dispoziţii în anul 2019 ?</t>
  </si>
  <si>
    <t>Were any public consultations organized for the drafts of decisions/provisions for 2019?</t>
  </si>
  <si>
    <t>Sînt publicate pe web contractele de achiziții publice ?</t>
  </si>
  <si>
    <t>Are public procurement contracts published on the web?</t>
  </si>
  <si>
    <t>Sînt publicate pe pagina web oficială rapoartele de monitorizare a executării contractelor de achiziţie publică (trimestrial/semestrial şi anual) și Darea de seamă anuală privind achizițiile publice de valoare mică ?</t>
  </si>
  <si>
    <t>Are monitoring reports on the execution of public procurement contracts published on the official web page (quarterly/biannual and annual) and Annual report on low-value public procurement?</t>
  </si>
  <si>
    <t>Proiectul de buget pentru anul 2020 a fost supus consultărilor publice și adus la cunoştinţa publicului ?</t>
  </si>
  <si>
    <t>Proiectul de buget pentru anul 2020 a inclus o descriere a tuturor elementelor (programe, subprograme și alte elemente ale bugetului), inclusiv o scurtă justificare pentru fiecare element în secțiunea de venituri și secțiunea de cheltuieli ?</t>
  </si>
  <si>
    <t>Was the draft of the budget for 2020 consulted with the public?</t>
  </si>
  <si>
    <t>Is containing the draft budget for 2020 a description of all items (programs, subprograms and other parts of the budget), including a brief justification for each item in the income section and section of expenses?</t>
  </si>
  <si>
    <t>Sînt disponibile pe pagina web proiectele depuse de cetățeni în cadrul bugetării participative și proiectele cîștigătoare selectate ?</t>
  </si>
  <si>
    <t>Are the projects submitted by the citizens within the participatory budgeting and the selected winning projects available on the website?</t>
  </si>
  <si>
    <t>Sînt disponibile pe pagina web bugetele pentru cel puțin ultimii trei ani consecutivi (2018 - 2020) ?</t>
  </si>
  <si>
    <t>Is the budget available on the website for at least the last three consecutive years (2018 - 2020)?</t>
  </si>
  <si>
    <t>Raporturile privind executarea bugetului anual pentru 2019 sînt disponibile pe site-ul oficial?</t>
  </si>
  <si>
    <t>Are the annual reports on budget execution for 2019 available on the official website?</t>
  </si>
  <si>
    <t>partial/panou informativ</t>
  </si>
  <si>
    <t>partially/bilboard</t>
  </si>
  <si>
    <t>partial/alte modalități</t>
  </si>
  <si>
    <t>partially/other ways</t>
  </si>
  <si>
    <t>Au fost comunicate public numărul şi numele candidaţilor ce au participat la concursurile de selecţie pentru posturile vacante în perioada 2019 ?</t>
  </si>
  <si>
    <t>Were made public the number and names of the candidates who participated in the selection contests for vacancies in 2019?</t>
  </si>
  <si>
    <t>Are unitatea administrativ-teritorială un Cod de etică pentru angajații APL ?</t>
  </si>
  <si>
    <t>Has the municipality developed a  ethics code for the employee of the LPA?</t>
  </si>
  <si>
    <t>unele</t>
  </si>
  <si>
    <t>some</t>
  </si>
  <si>
    <t>http://primariacahul.md/index.php/2015-07-28-12-11-02</t>
  </si>
  <si>
    <t>http://primariacahul.md/index.php/consiliul-orasenesc/componenta/74-lista-consilierilor-in-consiliul-orasenesc-cahul</t>
  </si>
  <si>
    <t>http://primariacahul.md/index.php/consiliul-orasenesc/proiecte-de-decizii</t>
  </si>
  <si>
    <t>http://primariacahul.md/index.php/consiliul-orasenesc/decizii-aprobate</t>
  </si>
  <si>
    <t>http://primariacahul.md/index.php/consiliul-orasenesc/decizii-aprobate/1302-deciziile-adoptate-in-cadrul-sedintei-consiliului-municipal-cahul-din-19-12-2019</t>
  </si>
  <si>
    <t xml:space="preserve">http://primariacahul.md/index.php/consiliul-orasenesc/decizii-aprobate/1006-deciziile-adoptate-in-cadrul-sedintei-consiliului-orasenesc-cahul-din-14-12-2017
http://primariacahul.md/index.php/consiliul-orasenesc/decizii-aprobate/1132-deciziile-adoptate-in-cadrul-sedintei-consiliului-municipal-cahul-din-18-12-2018
http://primariacahul.md/index.php/consiliul-orasenesc/decizii-aprobate/1302-deciziile-adoptate-in-cadrul-sedintei-consiliului-municipal-cahul-din-19-12-2019
</t>
  </si>
  <si>
    <t>http://primariacahul.md/index.php/informatii-publice/servicii-prestate</t>
  </si>
  <si>
    <t>http://primariacahul.md/index.php/informatii-publice/proiecte/in-derulare
http://primariacahul.md/index.php/informatii-publice/proiecte/executate</t>
  </si>
  <si>
    <t>https://drive.google.com/file/d/1dxiV6dR7XaSi902guGJ_HNsttGT0FyFU/view
https://drive.google.com/file/d/1JDF-7LmE6KnhYqwSULpGzkzi2Kn-aNEt/view</t>
  </si>
  <si>
    <t>http://primariacahul.md/index.php/65-contracte-atribuite</t>
  </si>
  <si>
    <t>http://primariacahul.md/index.php/rezultate-achizitii-publice</t>
  </si>
  <si>
    <t>http://primariacahul.md/index.php/informatii-publice/achizitii-publice?start=5</t>
  </si>
  <si>
    <t>http://primariacahul.md/index.php/primaria-cahul/specialisti/384-specialisti-2</t>
  </si>
  <si>
    <t>http://primariacahul.md/index.php/reguli-interne-de-organizare/550-regulile-interne-de-organizare-a-procedurilor-de-asigurare-a-transparentei-in-procesul-de-elaborare-si-adoptare-a-deciziilor-consiliului-orasenesc-cahul-elaborate-in-cadrul-proiectului-impreuna-cu-cetatenii-pentru-o-mai-buna-guvernare-a-orasului-cahul</t>
  </si>
  <si>
    <t>http://primariacahul.md/index.php/coordonator-proces-de-consultare-publica/549-coordonator-de-consultare-publica</t>
  </si>
  <si>
    <t>http://primariacahul.md/index.php/anunturi-privind-consultari-publice</t>
  </si>
  <si>
    <t>http://primariacahul.md/index.php/anunturi-privind-consultari-publice/1281-bugetul-pentru-anul-2020</t>
  </si>
  <si>
    <t>http://primariacahul.md/index.php/informatii-publice/anunturi/1283-audieri-publice-privind-proiectul-bugetului-municipiului-cahul-pentru-anul-2020
http://primariacahul.md/index.php/anunturi-privind-consultari-publice/1281-bugetul-pentru-anul-2020</t>
  </si>
  <si>
    <t xml:space="preserve">http://primariacahul.md/index.php/consiliul-orasenesc/proiecte-de-decizii
http://primariacahul.md/index.php/20-informatii-publice/1195-se-convoaca-sedinta-ordinara-a-consiliului-municipal-cahul-la-data-de-30-mai-2019
</t>
  </si>
  <si>
    <t>https://www.facebook.com/primariamunicipuluicahul/</t>
  </si>
  <si>
    <t>https://www.youtube.com/watch?v=WiXeOFr2Vo8
https://www.youtube.com/watch?v=MvkglBMMbTg</t>
  </si>
  <si>
    <t>http://primariacahul.md/</t>
  </si>
  <si>
    <t>http://ungheni.md/</t>
  </si>
  <si>
    <t>http://ungheni.md/wp-content/uploads/2020/02/Regulament-cu-privire-la-asigurarea-transparent%CC%A7ei-decizionale.pdf</t>
  </si>
  <si>
    <t>http://ungheni.md/consilieri/</t>
  </si>
  <si>
    <t>http://ungheni.md/aparatul-primariei/
http://ungheni.md/contacte/</t>
  </si>
  <si>
    <t>https://www.facebook.com/ungheni.md/</t>
  </si>
  <si>
    <t>http://ungheni.md/rauri-fara-deseuri-pentru-o-mare-neagra-curata-waste-free-rivers-for-a-clean-black-sea-descriere-proiect/</t>
  </si>
  <si>
    <t>http://www.primsoroca.md/ro//</t>
  </si>
  <si>
    <t>http://www.primsoroca.md/uploads/article/Plan_de_achizitii_2019_srGY.pdf
http://www.primsoroca.md/uploads/article/img02386_TFwV.pdf</t>
  </si>
  <si>
    <t>http://www.primsoroca.md/uploads/article/Darea_de_seama_achizitii_yPJe.pdf
http://www.primsoroca.md/uploads/article/img02387_C1Q0.pdf</t>
  </si>
  <si>
    <t>http://www.primsoroca.md/ro/proiecte-de-decizii?ArticleFileSearch%5BYear%5D=2019&amp;ArticleFileSearch%5BMonth%5D=&amp;ArticleFileSearch%5BDay%5D=&amp;page=1&amp;per-page=10</t>
  </si>
  <si>
    <t>http://www.primsoroca.md/ro/regulamente?page=1&amp;per-page=10</t>
  </si>
  <si>
    <t>http://www.primsoroca.md/ro/regulamente?page=1&amp;per-page=11</t>
  </si>
  <si>
    <t>http://www.primsoroca.md/ro/bugetul-municipiului-soroca</t>
  </si>
  <si>
    <t>http://www.primsoroca.md/uploads/article/Bugetul_pentru_cetateni1_-_Ap.pdf
http://www.primsoroca.md/ro/bugetul-municipiului-soroca</t>
  </si>
  <si>
    <t>http://www.primsoroca.md/ro/contacte</t>
  </si>
  <si>
    <t>http://www.primsoroca.md/ro/decizii?ArticleFileSearch%5BYear%5D=2019&amp;ArticleFileSearch%5BMonth%5D=&amp;ArticleFileSearch%5BDay%5D=</t>
  </si>
  <si>
    <t>http://www.primsoroca.md/uploads/article/Decizie_nr_51_din_12032020_eElK.pdf</t>
  </si>
  <si>
    <t>http://www.primsoroca.md/ro/componenta-consiliului</t>
  </si>
  <si>
    <t>http://www.primsoroca.md/ro/contacte
http://www.primsoroca.md/ro/aparatul-primariei
http://www.primsoroca.md/ro/conducerea-primariei</t>
  </si>
  <si>
    <t>http://www.primsoroca.md/ro/dispozitiile-primarului?ArticleFileSearch%5BYear%5D=2019&amp;ArticleFileSearch%5BMonth%5D=&amp;ArticleFileSearch%5BDay%5D=
http://www.primsoroca.md/ro/sedinte-ordinea-de-zi?ArticleFileSearch%5BYear%5D=2019&amp;ArticleFileSearch%5BMonth%5D=&amp;ArticleFileSearch%5BDay%5D=</t>
  </si>
  <si>
    <t>http://www.primsoroca.md/ro/dispozitiile-primarului?ArticleFileSearch%5BYear%5D=2019&amp;ArticleFileSearch%5BMonth%5D=&amp;ArticleFileSearch%5BDay%5D=</t>
  </si>
  <si>
    <t>http://www.primsoroca.md/ro/consultari-publice-ale-proiectelor-de-decizii
http://www.primsoroca.md/ro/proiecte-de-decizii?ArticleFileSearch%5BYear%5D=2019&amp;ArticleFileSearch%5BMonth%5D=&amp;ArticleFileSearch%5BDay%5D=&amp;page=1&amp;per-page=10</t>
  </si>
  <si>
    <t>http://www.primsoroca.md/ro/audieri-publice-2
http://www.primsoroca.md/ro/audieri-publice-3
http://www.primsoroca.md/ro/consultari-publice-ale-proiectelor-de-decizii</t>
  </si>
  <si>
    <t>http://www.primsoroca.md/ro/anunt-concurs-pentru-ocuparea-functiei-vacante-mediator-comunitar-2-unitati
http://www.primsoroca.md/ro/anunt-concurs-pentru-ocuparea-functiei-vacante-director-al-institutiei-extrascolare-scoala-sportiva-pentru-copii-si-juniori</t>
  </si>
  <si>
    <t>https://www.facebook.com/primSoroca/</t>
  </si>
  <si>
    <t>https://www.youtube.com/channel/UCE_TthZwwESdQQ8Rrm1hJqw/videos</t>
  </si>
  <si>
    <t>https://www.orhei.md/index.php?pag=feedback&amp;id=561&amp;l=ro</t>
  </si>
  <si>
    <t>https://www.orhei.md/index.php?pag=page&amp;id=924&amp;l=ro</t>
  </si>
  <si>
    <t>https://www.orhei.md/index.php?pag=news&amp;id=908&amp;l=ro</t>
  </si>
  <si>
    <t>https://www.orhei.md/media/files/files/11_20_din_10_12_2019_cu_privire_la_aprobarea_bugetului_municipiului_orhei_pentru_anul_2020_1678097.pdf</t>
  </si>
  <si>
    <t>https://www.orhei.md/media/files/files/3_1_din_11_03_2020_cu_privire_la_aprobarea_raportului_privind_executarea_bugetului_primariei_municipiului_orhei_pentru_anul_2019_4822811.pdf</t>
  </si>
  <si>
    <t xml:space="preserve">https://www.orhei.md/media/files/files/13_3_cu_privire_la_aprobarea_bygetului_municipiului_orhei_pentru_anul_2018_6800910.pdf
https://www.orhei.md/media/files/files/13_4_cu_privire_la_aprobarea_bugetului_mun_orhei_p-u_2019_4290242.pdf
https://www.orhei.md/media/files/files/11_20_din_10_12_2019_cu_privire_la_aprobarea_bugetului_municipiului_orhei_pentru_anul_2020_1678097.pdf
</t>
  </si>
  <si>
    <t>https://www.orhei.md/index.php?pag=feedback&amp;id=561&amp;l=ro
https://www.orhei.md/index.php?pag=page&amp;id=681&amp;l=ro
https://www.orhei.md/index.php?pag=page&amp;id=676&amp;l=ro
https://www.orhei.md/index.php?pag=page&amp;id=922&amp;l=ro</t>
  </si>
  <si>
    <t>https://www.orhei.md/media/files/files/cu_privire_la_modul_de_atribuire_a_terenurilor___i_condi__iilor_pentru_construirea_caselor_individuale_pe_teritoriul_ora__ului_orhei_3090630.pdf</t>
  </si>
  <si>
    <t>https://www.orhei.md/index.php?pag=news&amp;id=907&amp;l=ro
https://www.orhei.md/index.php?pag=news&amp;id=737&amp;l=ro</t>
  </si>
  <si>
    <t>https://www.orhei.md/media/files/files/regulament_ajutor_material_unic_la_na__terea_copilului_5524215.pdf
https://www.orhei.md/index.php?pag=page&amp;id=708&amp;l=ro</t>
  </si>
  <si>
    <t>https://www.orhei.md/index.php?l=ro</t>
  </si>
  <si>
    <t>https://www.orhei.md/index.php?pag=news&amp;id=761&amp;rid=3182&amp;l=ro
https://www.orhei.md/index.php?pag=news&amp;id=761&amp;rid=3184&amp;l=ro</t>
  </si>
  <si>
    <t>https://www.orhei.md/index.php?pag=news&amp;id=762&amp;l=ro</t>
  </si>
  <si>
    <t>https://www.orhei.md/index.php?pag=news&amp;id=761&amp;l=ro&amp;start=40</t>
  </si>
  <si>
    <t>https://www.orhei.md/index.php?pag=news&amp;id=761&amp;l=ro&amp;start=41</t>
  </si>
  <si>
    <t>https://www.orhei.md/index.php?pag=news&amp;id=761&amp;l=ro&amp;start=42
https://www.orhei.md/index.php?pag=news&amp;id=761&amp;rid=3182&amp;l=ro</t>
  </si>
  <si>
    <t>Conform răspunsului din chestionar</t>
  </si>
  <si>
    <t>https://www.orhei.md/index.php?pag=news&amp;id=764&amp;rid=2718&amp;l=ro
https://www.orhei.md/index.php?pag=news&amp;id=764&amp;rid=3028&amp;l=ro</t>
  </si>
  <si>
    <t>https://www.orhei.md/index.php?pag=news&amp;id=764&amp;rid=2994&amp;l=ro</t>
  </si>
  <si>
    <t>https://www.orhei.md/index.php?pag=news&amp;id=764&amp;l=ro</t>
  </si>
  <si>
    <t>https://www.orhei.md/index.php?pag=news&amp;id=678&amp;l=ro</t>
  </si>
  <si>
    <t>https://www.orhei.md/index.php?pag=news&amp;id=678&amp;rid=3222&amp;l=ro
https://www.orhei.md/index.php?pag=news&amp;id=678&amp;rid=3037&amp;l=ro</t>
  </si>
  <si>
    <t>https://www.orhei.md/index.php?pag=news&amp;id=678&amp;l=ro&amp;start=20</t>
  </si>
  <si>
    <t>https://www.facebook.com/orhei.md/</t>
  </si>
  <si>
    <t>https://orhei.md/media/files/files/7_20_cu_privire_la_aprobarea_regulilor_interne_de_organizare_a_procedurilor_de_asigurare_a_transparentei_in_procesul_de_elaborare_si_adoptare_a_deciziilor_6334404.pdf</t>
  </si>
  <si>
    <t>https://ceadir-lunga.md/webportal/</t>
  </si>
  <si>
    <t>https://ceadir-lunga.md/webportal/?q=resenia</t>
  </si>
  <si>
    <t xml:space="preserve">https://ceadir-lunga.md/webportal/?q=node/360
</t>
  </si>
  <si>
    <t>https://ceadir-lunga.md/webportal/?q=node/134
https://ceadir-lunga.md/webportal/?q=node/245
https://ceadir-lunga.md/webportal/?q=node/360
https://ceadir-lunga.md/webportal/?q=biudjet-munitipia</t>
  </si>
  <si>
    <t>https://ceadir-lunga.md/webportal/?q=obiavlenia-zakupki</t>
  </si>
  <si>
    <t>https://ceadir-lunga.md/webportal/?q=node/62</t>
  </si>
  <si>
    <t>https://ceadir-lunga.md/webportal/?q=node/350</t>
  </si>
  <si>
    <t>https://ceadir-lunga.md/webportal/?q=node/34
https://ceadir-lunga.md/webportal/?q=node/34/webform-results</t>
  </si>
  <si>
    <t>https://ceadir-lunga.md/ob-yavleniya/item/2726-primeriya-munitsipiya-chadyr-lunga-ob-yavlyaet-o-provedenii-auktsiona</t>
  </si>
  <si>
    <t>https://ceadir-lunga.md/gosudarstvennye-zakupki/plan-zakupok-na-2018-god</t>
  </si>
  <si>
    <t>https://ceadir-lunga.md/munitsipalnyj-sovet/sovetniki</t>
  </si>
  <si>
    <t>https://ceadir-lunga.md/primeriya/vakansii
https://ceadir-lunga.md/ob-yavleniya/item/2963-ob-yavlen-konkurs-na-zameshchenie-vakantnoj-dolzhnosti-bukhgaltera
https://ceadir-lunga.md/ob-yavleniya/item/2840-ob-yavlen-konkurs-na-zameshchenie-vakantnoj-dolzhnosti-arkhitektora</t>
  </si>
  <si>
    <t>https://ceadir-lunga.md/primeriya/primar</t>
  </si>
  <si>
    <t>https://ceadir-lunga.md/novosti/item/3021-vnimanie-publichnye-slushaniya
https://ceadir-lunga.md/novosti/item/3030-vnimanie-publichnye-slushaniya</t>
  </si>
  <si>
    <t>https://ceadir-lunga.md/novosti/item/3064-ekstrennoe-zasedanie-soveta-chadyr-lungi-live</t>
  </si>
  <si>
    <t>https://ceadir-lunga.md/sotsialnaya-sfera
https://ceadir-lunga.md/novosti/item/3017-izmenen-spisok-poluchatelej-posobij</t>
  </si>
  <si>
    <t>https://ceadir-lunga.md/novosti/item/3035-na-sleduyushchej-nedele-sostoitsya-zasedanie-chadyr-lungskogo-soveta
https://ceadir-lunga.md/novosti/item/3040-izvestna-povestka-dnya-zasedaniya-munitsipalnogo-soveta
https://ceadir-lunga.md/novosti/item/3012-izvestna-povestka-dnya-ocherednogo-zasedaniya-munitsipalnogo-soveta
https://ceadir-lunga.md/novosti/item/2994-v-chadyr-lunge-sostoitsya-pervoe-zasedanie-novogo-soveta
https://ceadir-lunga.md/novosti/item/2944-v-pyatnitsu-sostoitsya-vneocherednoe-zasedanie-soveta</t>
  </si>
  <si>
    <t>https://ceadir-lunga.md/kontakty
https://ceadir-lunga.md/primeriya/sluzhashchie</t>
  </si>
  <si>
    <t xml:space="preserve">partially/bliboard </t>
  </si>
  <si>
    <t>http://www.straseni.md/dispozitii-si-decizii/</t>
  </si>
  <si>
    <t>http://www.straseni.md/dispozitii-si-decizii/
http://actelocale.gov.md/ral/act/cu-privire-la-aprobarea-bugetului-mun-straseni-pentru-anul-2020-in-prima-lectura-390825.html</t>
  </si>
  <si>
    <t>http://www.straseni.md/dispozitia-nr-261-cu-privire-la-convocarea-consiliului-municipal-straseni/
http://www.straseni.md/dispozitia-nr-264-cu-privire-la-convocarea-consiliului-municipal/
http://actelocale.gov.md/ral/act/cu-privire-la-convocarea-consiliului-municipal-174987.html
http://actelocale.gov.md/ral/act/cu-privire-la-convocarea-consiliului-municipal-200218.html
http://actelocale.gov.md/ral/act/cu-privire-la-convocarea-consiliului-municipal-214572.html
http://actelocale.gov.md/ral/act/cu-privire-la-convocarea-consiliului-municipal-323135.html
http://actelocale.gov.md/ral/act/cu-privire-la-convocarea-consiliului-municipal-376151.html</t>
  </si>
  <si>
    <t>http://actelocale.gov.md/ral/act/cu-privire-la-aprobarea-bugetului-mun-straseni-pe-anul-2019-in-lectura-a-doua-140180.html
http://actelocale.gov.md/ral/act/cu-privire-la-aprobarea-bugetului-mun-straseni-pentru-anul-2020-in-prima-lectura-390825.html</t>
  </si>
  <si>
    <t>http://www.straseni.md/coalitia-locala-pentru-transparenta-bugetara-din-municipiul-straseni/</t>
  </si>
  <si>
    <t>http://www.straseni.md/consultari-publice-ale-proiectelor/
http://www.straseni.md/wp-content/uploads/2019/11/dec.-nr.-din-12.2019-aprobarea-bugetului-2020.-3.pdf</t>
  </si>
  <si>
    <t>http://www.straseni.md/regulamentul-atribuirii-loturilor-de-teren/
http://www.straseni.md/regulamentul-privind-atribuirea-sectoarelor-de-teren/</t>
  </si>
  <si>
    <t>http://www.straseni.md/codul-de-etica-si-deontologie/</t>
  </si>
  <si>
    <t>http://www.straseni.md/darea-de-seama-privind-realizarea-achizitiilor-publice-de-valoare-mica-3/
http://www.straseni.md/raportul-privind-executarea-contractelor-pentru-primul-semestru-al-anului-2019/</t>
  </si>
  <si>
    <t>http://www.straseni.md/articole/achizitii-publice/page/2/</t>
  </si>
  <si>
    <t>http://www.straseni.md/planul-de-achizie-al-primariei-municipiului-straseni-pentru-anul-2019/</t>
  </si>
  <si>
    <t>http://www.straseni.md/executarea-bugetului-municipiului-straseni-pentru-anul-2019/</t>
  </si>
  <si>
    <t>http://www.straseni.md/anunt-functii-vacante-in-cadrul-primariei-municipiului-straseni-2/</t>
  </si>
  <si>
    <t>http://www.straseni.md/articole/consultari-publice/page/2/</t>
  </si>
  <si>
    <t>http://www.straseni.md/primar/</t>
  </si>
  <si>
    <t>http://www.straseni.md/contacte/
http://www.straseni.md/aparatul-primariei/</t>
  </si>
  <si>
    <t>http://www.straseni.md/consilieri/</t>
  </si>
  <si>
    <t>http://www.straseni.md/regulamente-interne-privind-procedurile-de-consultare-publica/</t>
  </si>
  <si>
    <t>http://www.straseni.md/wp-content/uploads/2019/02/CV-GUTAN-GHEORGHE.pdf
http://www.straseni.md/wp-content/uploads/2019/02/CV-COSTOV-CONSTANTIN.pdf</t>
  </si>
  <si>
    <t>https://www.facebook.com/PrimariaStraseni/</t>
  </si>
  <si>
    <t>http://www.straseni.md/</t>
  </si>
  <si>
    <t>În compartimentele destinate transparenței decizionale nu sînt publicate informatii
https://primariadrochia.md/</t>
  </si>
  <si>
    <t>http://primariadrochia.md/person-category/aparatul-primariei/</t>
  </si>
  <si>
    <t>https://primariadrochia.md/despre-primar/</t>
  </si>
  <si>
    <t>https://primariadrochia.md/scrie-primarului/</t>
  </si>
  <si>
    <t>http://primariadrochia.md/person-category/consilieri/</t>
  </si>
  <si>
    <t>https://primariadrochia.md/category/proiecte-de-decizii/</t>
  </si>
  <si>
    <t>https://primariadrochia.md/documents/darea-de-seama-autobus-urban/
https://primariadrochia.md/licitatii/
https://primariadrochia.md/rapoarte/</t>
  </si>
  <si>
    <t>https://www.facebook.com/PrimariaDrochia/</t>
  </si>
  <si>
    <t>https://www.youtube.com/watch?v=JgMCVnoWdXw&amp;list=PLbETWreOEuPo86L4Zj1IS2isMv6z7xDbf&amp;index=20
https://www.youtube.com/watch?v=uEGTi1vF0e8
https://www.youtube.com/watch?v=7TOPobny9Rs&amp;list=PLbETWreOEuPo86L4Zj1IS2isMv6z7xDbf&amp;index=21
https://www.youtube.com/watch?v=kON76cgrZdc&amp;list=PLbETWreOEuPo86L4Zj1IS2isMv6z7xDbf&amp;index=22</t>
  </si>
  <si>
    <t>http://www.durlesti.md/</t>
  </si>
  <si>
    <t>http://www.durlesti.md/ro/proiecte-de-decizii.html</t>
  </si>
  <si>
    <t>http://www.durlesti.md/images/u/15/files/2019/decizii%202%20din%2016_12_2019.pdf</t>
  </si>
  <si>
    <t>http://www.durlesti.md/ro/deciziile-consiliului.html</t>
  </si>
  <si>
    <t>http://www.durlesti.md/ro/contacte.html</t>
  </si>
  <si>
    <t>http://www.durlesti.md/ro/componenta-consiliului.html</t>
  </si>
  <si>
    <t>https://www.facebook.com/Prim%C4%83ria-or-Durle%C8%99ti-285512255690088/</t>
  </si>
  <si>
    <t>https://www.facebook.com/Primaria-Causeni-478149692315806/</t>
  </si>
  <si>
    <t>https://www.youtube.com/watch?v=g-ZLiroqSXU&amp;t=1s</t>
  </si>
  <si>
    <t>https://primaria.causeni.org/cv-ul-primarului/</t>
  </si>
  <si>
    <t xml:space="preserve">https://primaria.causeni.org/contacte/
https://primaria.causeni.org/aparatul-primariei/
</t>
  </si>
  <si>
    <t>https://primaria.causeni.org/</t>
  </si>
  <si>
    <t>https://primaria.causeni.org/consultare-publica/</t>
  </si>
  <si>
    <t>https://primaria.causeni.org/bugetul-orasului/</t>
  </si>
  <si>
    <t>https://primaria.causeni.org/posturi-vacante/</t>
  </si>
  <si>
    <t>https://primaria.causeni.org/ajutor-material/</t>
  </si>
  <si>
    <t>https://primaria.causeni.org/consiliul-orasenesc/</t>
  </si>
  <si>
    <t>https://primaria.causeni.org/wp-content/uploads/2019/06/cu-privire-la-convocarea-%c8%99edin%c8%9bei.pdf</t>
  </si>
  <si>
    <t>http://primariaedinet.md/?page_id=3540</t>
  </si>
  <si>
    <t>http://primariaedinet.md/?page_id=3540
http://actelocale.gov.md/ral/act/cu-privire-la-aprobarea-bugetului-primriei-municipiului-edine-pentru-anul-2020-n-lectura-nti-403153.html</t>
  </si>
  <si>
    <t>http://actelocale.gov.md/ral/act/cu-privire-la-aprobarea-bugetului-primriei-mun-edine-pentru-anul-2019-n-lectura-a-doua-150812.html
http://actelocale.gov.md/ral/act/cu-privire-la-aprobarea-bugetului-primriei-municipiului-edine-pentru-anul-2020-n-lectura-nti-403153.html</t>
  </si>
  <si>
    <t>http://primariaedinet.md/?page_id=296</t>
  </si>
  <si>
    <t>http://primariaedinet.md/?page_id=57</t>
  </si>
  <si>
    <t>http://primariaedinet.md/?cat=47</t>
  </si>
  <si>
    <t>http://primariaedinet.md/?cat=48</t>
  </si>
  <si>
    <t>http://primariaedinet.md/?page_id=125</t>
  </si>
  <si>
    <t xml:space="preserve">http://primariaedinet.md/?page_id=32
http://primariaedinet.md/?page_id=140
</t>
  </si>
  <si>
    <t>https://www.facebook.com/PrimariaEdinet/</t>
  </si>
  <si>
    <t>http://primariaedinet.md/?p=4937</t>
  </si>
  <si>
    <t>http://primariaedinet.md/?page_id=2243</t>
  </si>
  <si>
    <t>http://primariaedinet.md/?p=4844
http://primariaedinet.md/?p=4936</t>
  </si>
  <si>
    <t>http://primariaedinet.md/?cat=1</t>
  </si>
  <si>
    <t>http://primariaedinet.md/</t>
  </si>
  <si>
    <t>http://primariahincesti.md/cv-ul-primarului/</t>
  </si>
  <si>
    <t>https://www.facebook.com/Prim%C4%83ria-Municipiului-H%C3%A2nce%C8%99ti-1281867518499296/</t>
  </si>
  <si>
    <t>https://primariahincesti.md/contacte/</t>
  </si>
  <si>
    <t>https://primariahincesti.md/</t>
  </si>
  <si>
    <t>https://www.vulcanestimd.com/contact</t>
  </si>
  <si>
    <t>https://www.vulcanestimd.com/deputatskie-okruga</t>
  </si>
  <si>
    <t>https://www.vulcanestimd.com/protokol</t>
  </si>
  <si>
    <t>https://www.vulcanestimd.com/apparat-primerii</t>
  </si>
  <si>
    <t>https://www.vulcanestimd.com/</t>
  </si>
  <si>
    <t>https://www.youtube.com/watch?v=tVAz-VT66Lc
https://www.youtube.com/watch?v=-JAfQJjidcI</t>
  </si>
  <si>
    <t>https://ok.ru/profile/556248519419</t>
  </si>
  <si>
    <t>http://calarasi-primaria.md/buget/</t>
  </si>
  <si>
    <t>http://calarasi-primaria.md/category/functii-vacante/</t>
  </si>
  <si>
    <t>http://calarasi-primaria.md/primar/
http://calarasi-primaria.md/contacte/
http://calarasi-primaria.md/lista-colaboratorilor-primariei/</t>
  </si>
  <si>
    <t>http://calarasi-primaria.md/raport-de-transparenta/</t>
  </si>
  <si>
    <t>http://calarasi-primaria.md/achizitii-publice/</t>
  </si>
  <si>
    <t>https://www.youtube.com/channel/UCl07TgpsGovh7jGlqTMPr6g/videos</t>
  </si>
  <si>
    <t>http://calarasi-primaria.md/proiecte-investitionale/</t>
  </si>
  <si>
    <t>http://calarasi-primaria.md/</t>
  </si>
  <si>
    <t>http://calarasi-primaria.md/deciziile-consiliului/</t>
  </si>
  <si>
    <t>http://calarasi-primaria.md/2019/11/21/proiectele-de-decizii-pentru-sedinta-ordinara-a-consiliului-orasenesc-din-06-decembrie-2019/</t>
  </si>
  <si>
    <t>http://calarasi-primaria.md/category/proiecte-de-decizii/
http://calarasi-primaria.md/consultari-publice/</t>
  </si>
  <si>
    <t>http://calarasi-primaria.md/consilieri/</t>
  </si>
  <si>
    <t>http://calarasi-primaria.md/2019/12/27/sedinta-extraordinara-a-consiliului-orasenesc-calarasi/
http://calarasi-primaria.md/2019/12/17/convocare-sedinta-extraordinara-a-consiliului-orasenesc-calarasi-20-decembrie-2019/
http://calarasi-primaria.md/2019/11/29/convocare-sedinta-ordinara-a-consiliului-orasenesc-calarasi-06-decembrie-2019/</t>
  </si>
  <si>
    <t>http://calarasi-primaria.md/2019/11/29/convocare-sedinta-ordinara-a-consiliului-orasenesc-calarasi-06-decembrie-2019/</t>
  </si>
  <si>
    <t>https://www.facebook.com/PrimariaCalarasiMD</t>
  </si>
  <si>
    <t>https://www.facebook.com/Prim%C4%83ria-Ialoveni-438740852928129/</t>
  </si>
  <si>
    <t>http://ialoveni.md/write-to-mayor/</t>
  </si>
  <si>
    <t>http://ialoveni.md/lista-consilierilor/</t>
  </si>
  <si>
    <t>http://ialoveni.md/primar/</t>
  </si>
  <si>
    <t>http://ialoveni.md/phone-numbers/
http://ialoveni.md/primar/</t>
  </si>
  <si>
    <t>http://ialoveni.md/wp-content/uploads/2020/02/Raportul-de-activitate-al-primarului-orasului-Ialoveni-pentru-anul-2019.pdf</t>
  </si>
  <si>
    <t>http://ialoveni.md/decizii-ale-consiliului/</t>
  </si>
  <si>
    <t>http://ialoveni.md/wp-content/uploads/2020/01/Decizii-Consiliului-or%C4%83%C8%99enesc-din-20.12.2019-%C3%AEn-prima-lectur%C4%83-1.pdf
http://ialoveni.md/wp-content/uploads/2019/12/Decizii-Consiliului-or%C4%83%C8%99enesc-din-20.12.2019-%C3%AEn-a-doua-lectur%C4%83.pdf</t>
  </si>
  <si>
    <t>http://ialoveni.md/sedintele-consiliului/</t>
  </si>
  <si>
    <t>https://bugetareparticipativa.viitorul.org/ialoveni/
http://ialoveni.md/wp-content/uploads/2020/02/Raportul-de-activitate-al-primarului-orasului-Ialoveni-pentru-anul-2019.pdf</t>
  </si>
  <si>
    <t>http://ialoveni.md/news/page/16/</t>
  </si>
  <si>
    <t>http://ialoveni.md/audieri-publice/
https://www.youtube.com/watch?v=UpmZgLHhGbE</t>
  </si>
  <si>
    <t>http://ialoveni.md/invitatie-la-consultari-publice-2/
http://ialoveni.md/anunt-2/</t>
  </si>
  <si>
    <t>http://ialoveni.md/</t>
  </si>
  <si>
    <t>http://ialoveni.md/wp-content/uploads/2018/01/Deciziile-Consiliului-or%C4%83%C8%99enesc-Ialoveni-din-13-decembrie-2017.pdf
http://ialoveni.md/bugetul-local-2016/</t>
  </si>
  <si>
    <t>http://primariafloresti.md/proiecte-de-decizii/</t>
  </si>
  <si>
    <t>http://primariafloresti.md/contacte/</t>
  </si>
  <si>
    <t>http://primariafloresti.md/functii-vacante/</t>
  </si>
  <si>
    <t>http://primariafloresti.md/proiecte-de-decizii/
http://primariafloresti.md/dispozitiile-primarului/</t>
  </si>
  <si>
    <t>http://primariafloresti.md/deciziile-consiliului/</t>
  </si>
  <si>
    <t>https://www.youtube.com/watch?v=snGSWYAVz0s</t>
  </si>
  <si>
    <t>http://primariafloresti.md/consilieri/</t>
  </si>
  <si>
    <t>http://primariafloresti.md/bugetul-local/</t>
  </si>
  <si>
    <t>http://primariafloresti.md/</t>
  </si>
  <si>
    <t>http://primariafloresti.md/licitatii-si-achizitii/</t>
  </si>
  <si>
    <t>https://www.facebook.com/primariataraclia/</t>
  </si>
  <si>
    <t>http://taraclia.md/ro/page/contacte</t>
  </si>
  <si>
    <t>http://taraclia.md/ru/page/mstny-sovt/mstny-sovt-215/mstn-sovtniki-i-sfr-otvtstvnnosti</t>
  </si>
  <si>
    <t>http://taraclia.md/ru/page/mstny-sovt/mstny-sovt-215/zasdaniya-sovta/vnochrdno-zasdani-sovta-09092019</t>
  </si>
  <si>
    <t>http://taraclia.md/ru/page/mstny-sovt/mstny-sovt-215/zasdaniya-sovta/vnochrdno-zasdani-sovta-09092020</t>
  </si>
  <si>
    <t>http://taraclia.md/ru/page/grazhdan-i-bizns/sotsialyn-lygot-i-pomoshty/sotsialynaya-poddrzhka-smy</t>
  </si>
  <si>
    <t>http://taraclia.md/ro/page/contacte
http://taraclia.md/ru/page/grazhdan-i-bizns/prim-grazhdan/zargistriruytsy-na-prim</t>
  </si>
  <si>
    <t>Compartimentele destinate transparentei decizionale nu contin informatiile prevăzute de lege
http://taraclia.md/ru/page/prozrachnosty#hm</t>
  </si>
  <si>
    <t>https://www.facebook.com/tuk.md/videos/%D0%B7%D0%B0%D1%81%D0%B5%D0%B4%D0%B0%D0%BD%D0%B8%D0%B5-%D0%B3%D0%BE%D1%80%D0%BE%D0%B4%D1%81%D0%BA%D0%BE%D0%B3%D0%BE-%D1%81%D0%BE%D0%B2%D0%B5%D1%82%D0%B0-%D1%82%D0%B0%D1%80%D0%B0%D0%BA%D0%BB%D0%B8%D0%B8-131219-live-tuk/718827101856545/</t>
  </si>
  <si>
    <t>http://taraclia.md/ru/page/primriya/sbor-i-nalogi-108/utvrzhdnny-byudzhtnalogi-i-mstn-sbor-2020</t>
  </si>
  <si>
    <t>https://www.facebook.com/falestimd/</t>
  </si>
  <si>
    <t>https://falesti.md/index.php/functii-vacante.html?start=7</t>
  </si>
  <si>
    <t>https://falesti.md/index.php/regulamentul.html</t>
  </si>
  <si>
    <t>https://falesti.md/index.php/contacte.html
https://falesti.md/index.php/primar.html
https://falesti.md/index.php/secretarul-consiliului.html</t>
  </si>
  <si>
    <t>https://falesti.md/index.php/consilieri.html</t>
  </si>
  <si>
    <t>https://falesti.md/index.php/cp.html</t>
  </si>
  <si>
    <t>https://falesti.md/index.php/achizitii-publice/513-rp-monitorizare.html
https://falesti.md/index.php/achizitii-publice/504-dare-de-seama.html</t>
  </si>
  <si>
    <t>https://falesti.md/index.php/achizitii-publice/380-plan-achizitii-2019.html</t>
  </si>
  <si>
    <t>https://falesti.md/index.php/achizitii-publice.html</t>
  </si>
  <si>
    <t>https://drive.google.com/file/d/0B8tcouSfQ_3VMUwwekNhSkkxY3c/view</t>
  </si>
  <si>
    <t>https://falesti.md/index.php/proiecte-de-decizii.html</t>
  </si>
  <si>
    <t>https://falesti.md/index.php/deciziile-consiliului-local/475-decizii-adoptate-la-sedinta-ordinara-a-consiliului-local-falesti-din-24-12-2019.html</t>
  </si>
  <si>
    <t>https://falesti.md/index.php/deciziile-consiliului-local.html</t>
  </si>
  <si>
    <t>https://falesti.md/index.php/deciziile-consiliului-local/510-scl-28-02-2020.html</t>
  </si>
  <si>
    <t xml:space="preserve">https://falesti.md/index.php/deciziile-consiliului-local/252-dec-29-12-2017.html
https://falesti.md/index.php/deciziile-consiliului-local/368-scl-27-12-2018.html
https://falesti.md/index.php/deciziile-consiliului-local/475-decizii-adoptate-la-sedinta-ordinara-a-consiliului-local-falesti-din-24-12-2019.html
</t>
  </si>
  <si>
    <t>https://falesti.md/index.php/dpgcl/514-sit-fin-2019-gpgcl.html</t>
  </si>
  <si>
    <t>https://falesti.md/index.php/achizitii-publice/447-info-nr-md-1555942588946.html</t>
  </si>
  <si>
    <t>https://falesti.md/index.php</t>
  </si>
  <si>
    <t>https://drive.google.com/file/d/0B8tcouSfQ_3VWmcySTJwQVBVdVU/view
https://drive.google.com/file/d/1oql2fK_zp58WQsZREci9oed_Jfz5W_D8/view</t>
  </si>
  <si>
    <t>https://falesti.md/index.php/im-asociatia-pietilor-or-falesti.html
https://falesti.md/index.php/dpgcl/279-im-dpgcl.html</t>
  </si>
  <si>
    <t>http://primariasingerei.md/ro/page/primaria-or-sangerei/rapoarte-si-planuri-de-activitate/rapoarte-anuale</t>
  </si>
  <si>
    <t>http://primariasingerei.md/ro/page/consiliul-local/consilieri-si-programul-de-audienta</t>
  </si>
  <si>
    <t>http://primariasingerei.md/ro/page/consiliul-local/consilieri-si-programul-de-audienta/arhiva-deciziilor-consiliului-local?year=2019&amp;month=1</t>
  </si>
  <si>
    <t>http://primariasingerei.md/upload/actelocale/Decizia%208.1-%208.2.%20din%2028.11.2018.PDF
http://primariasingerei.md/upload/actelocale/Proiect%20de%20decizie%20%202%20.PDF</t>
  </si>
  <si>
    <t>http://primariasingerei.md/ro/page/consiliul-local/sedintele-consiliului</t>
  </si>
  <si>
    <t>http://primariasingerei.md/ro/page/cos-cu-pagini-sterse/contacte/contacte-si-adrese-utile
http://primariasingerei.md/ro/page/transparenta1/dialogul-cu-cetatenii</t>
  </si>
  <si>
    <t>http://primariasingerei.md/upload/actelocale/Pr.%20de%20dec.%203%20.PDF
http://primariasingerei.md/upload/darea-de-seama-pdf-5e41650611f52.PDF</t>
  </si>
  <si>
    <t>http://primariasingerei.md/ro/page/transparenta1/informatii-de-interes-public/achizitii-publice?item=raport-cu-privire-la-monitorizarea-contractelor-de-achizitii-publice
http://primariasingerei.md/upload/Darea%20%20de%20%20seam%C4%83%20%20contracte%20%20de%20%20mic%C4%83%20%20valoare%20%202019.pdf</t>
  </si>
  <si>
    <t>http://primariasingerei.md/ro/page/transparenta1/informatii-de-interes-public/achizitii-publice</t>
  </si>
  <si>
    <t>http://primariasingerei.md/ro/page/noutatile-primariei-384?item=audieri-publice-3256
http://primariasingerei.md/upload/actelocale/Pr.%20de%20dc.%202%20.PDF</t>
  </si>
  <si>
    <t>https://www.facebook.com/primariaorasuluisingerei/</t>
  </si>
  <si>
    <t>http://primariasingerei.md/ro/page/consiliul-local/consilieri-si-programul-de-audienta/arhiva-deciziilor-consiliului-local?year=2017&amp;month=1</t>
  </si>
  <si>
    <t>http://primariasingerei.md</t>
  </si>
  <si>
    <t>http://primarianisporeni.md/contacte/lista-contacte/</t>
  </si>
  <si>
    <t>http://primarianisporeni.md/note-informative/</t>
  </si>
  <si>
    <t>http://primarianisporeni.md/docs/decisions/</t>
  </si>
  <si>
    <t>http://primarianisporeni.md/docs/</t>
  </si>
  <si>
    <t>https://www.facebook.com/primariaorasului.nisporeni/?fref=ts</t>
  </si>
  <si>
    <t>http://primarianisporeni.md/structura/consiliul-orasenesc/</t>
  </si>
  <si>
    <t>http://cimislia.md/upload/plan%20de%20achizitii.pdf</t>
  </si>
  <si>
    <t>http://cimislia.md/upload/regulament-inter-privind-conditiile-de-atribuire-a-sectoarelor-de-teren-pentru-constructiipdf-5ce7ed493e751.pdf</t>
  </si>
  <si>
    <t>http://cimislia.md/ro/page/cetateni-si-business/beneficii-sociale-si-ajutoare</t>
  </si>
  <si>
    <t>http://cimislia.md/ro/page/primaria/primaria-208/aparatul-primariei
http://cimislia.md/ro/page/cetateni-si-business/audierea-cetatenilor/orarul-audierilor</t>
  </si>
  <si>
    <t>http://cimislia.md/ro/page/cetateni-si-business/audierea-cetatenilor/depune-o-plangere</t>
  </si>
  <si>
    <t>http://cimislia.md/ro/page/consiliul-local/consiliul-local-214/sedintele-consiliului/proiecte-de-decizii</t>
  </si>
  <si>
    <t>http://cimislia.md/upload/Doc%20audieri.pdf
http://cimislia.md/upload/82pdf-5dfb1a1700bd6.pdf</t>
  </si>
  <si>
    <t>http://cimislia.md/upload/87pdf-5dfb1a40aba63.pdf</t>
  </si>
  <si>
    <t>http://cimislia.md/upload/actelocale/dec%202-4%20raport%20executare%20buget%20(1).pdf</t>
  </si>
  <si>
    <t>http://cimislia.md/ro/page/consiliul-local/consiliul-local-214/arhiva-deciziilor-anterioare?year=2019&amp;month=1</t>
  </si>
  <si>
    <t>http://cimislia.md/upload/actelocale/dECIIA-NR.-11.1-DIN-2812.2017.pdf
http://cimislia.md/upload/actelocale/dec%20buget%209-5.pdf
http://cimislia.md/upload/87pdf-5dfb1a40aba63.pdf</t>
  </si>
  <si>
    <t>http://cimislia.md/ro/page/consiliul-local/consiliul-local-214/consilieri-locali-si-domeniile-de-responsabilitate</t>
  </si>
  <si>
    <t>http://cimislia.md/ro/page/transparenta/informatii-de-interes-public/posturi-vacante-curente
http://cimislia.md/upload/Dispoz%20angajare.pdf
http://cimislia.md/upload/Cu%20privire%20la%20angajarea%20specialistului%20pe%20patrimoniu.pdf
http://cimislia.md/upload/disp%2037%20p%20concurs%20achizitii%20pub.pdf</t>
  </si>
  <si>
    <t>http://cimislia.md/ro/page/primaria/noutatile-primariei-384?item=sedinta-extraordinara-a-consiliului-orasenesc-cimislia-18112019
http://cimislia.md/ro/page/primaria/noutatile-primariei-384?item=in-data-de-18-septembrie-2019-se-convoaca-sedinta-extraordinara-a-consiliului-orasenesc-cimislia
http://cimislia.md/ro/page/primaria/noutatile-primariei-384?item=sedinta-ordinara-a-consiliului-orasenesc-cimislia-20-august-2019-ora-0900
http://cimislia.md/ro/page/primaria/noutatile-primariei-384?item=in-data-de-05-iulie-2019-ora-0900-primarul-gheorghe-raileanu-convoaca-sedinta-extraordinara-a-consiliului-orasenesc-cimislia
http://cimislia.md/ro/page/primaria/noutatile-primariei-384?item=se-convoaca-consiliul-orasenesc-cimislia-in-sedinta-ordinara-23052019-ora-1400
http://cimislia.md/ro/page/primaria/noutatile-primariei-384?item=sedinta-ordinara-a-cosiliului-orasenesc-cimislia-22032019
http://cimislia.md/ro/page/primaria/noutatile-primariei-384?item=sedinta-ordinara-a-consiliului-orasenesc-cimislia-18012019
http://cimislia.md/ro/page/primaria/noutatile-primariei-384?item=se-anunta-sedinta-consiliului-orasenesc-cimislia-5476&amp;fbclid=IwAR1BbSqHNrL7HGJHHOUlCq4gZP9aNfXJJ-UjQRp8MPTBzzNNirfHCKWlQq4
http://cimislia.md/ro/page/primaria/noutatile-primariei-384?item=sedinta-de-inaugurare-a-consiliului-orasenesc-cimislia-12-noiembrie</t>
  </si>
  <si>
    <t>http://cimislia.md/upload/Anunt.%20Consultare%20publica.%20Dezbateri.pdf
http://cimislia.md/ro/page/transparenta/consultari-publice/proiecte-de-decizii-propuse-spre-consultare-cu-publicul-si-materialele-aferente
http://cimislia.md/ro/page/primaria/noutatile-primariei-384?item=va-invitam-sa-participati-la-dezbateri-publice-24-mai-ora-1000
http://cimislia.md/ro/page/primaria/noutatile-primariei-384?item=primaria-cimislia-lanseaza-un-nou-proces-de-consultarea-publica-parerea-ta-conteaza</t>
  </si>
  <si>
    <t>http://cimislia.md/upload/Proces%20verbal%20Audieri%20Publice.pdf</t>
  </si>
  <si>
    <t>http://cimislia.md/ro/page/primaria/achizitii-publice-locale/anunturi-achizitii-publice</t>
  </si>
  <si>
    <t>https://www.facebook.com/primaria.cimislia/?ref=br_rs</t>
  </si>
  <si>
    <t>http://cimislia.md/ro/page/transparenta
http://cimislia.md/ro/page/consiliul-local/consiliul-local-214</t>
  </si>
  <si>
    <t>http://cimislia.md/ro/page/primaria/strategii-planuri-si-politici/plan-strategic-local-de-actiuni-anticoruptie-2016-2020</t>
  </si>
  <si>
    <t>http://cimislia.md/ro/page/cetateni-si-business/beneficii-sociale-si-ajutoare/adaposturi-sociale-si-case-de-batrani</t>
  </si>
  <si>
    <t>http://cimislia.md/ro/page/primaria/primaria-208/primarul/biografia-primarului</t>
  </si>
  <si>
    <t>http://riscani.com/ro/page/primaria-208-115-104-104/noutatile-primariei-384?item=decizie-nr-09-21-din-19122019-cu-privire-la-aprobarea-bugetului-local-or-riscani-photo-pdf-</t>
  </si>
  <si>
    <t>http://riscani.com/ro/page/primaria-208-115-104-104/noutatile-primariei-384?item=audieri-publice-privind-proiectul-bugetului-2020</t>
  </si>
  <si>
    <t>http://riscani.com/ro/page/primaria-208-115-104-104/primaria-208/primarul/biografia-primarului</t>
  </si>
  <si>
    <t>http://riscani.com/ro/page/primaria-208-115-104-104/primaria-208/regulamente-interne</t>
  </si>
  <si>
    <t>http://riscani.com/ro/page/consiliul-local/consiliul-local-2015-2019/consilieri-locali-si-domeniile-de-responsabilitate</t>
  </si>
  <si>
    <t>http://riscani.com/ro/page/consiliul-local/consiliul-local-2015-2019/sedintele-consiliului/ordinea-de-zi</t>
  </si>
  <si>
    <t>http://riscani.com/ro/page/consiliul-local/arhiva-deciziilor?year=2019&amp;month=1</t>
  </si>
  <si>
    <t>http://riscani.com/upload/actelocale/planul%20de%20achizi%C8%9Bii.pdf
http://riscani.com/upload/actelocale/anun%C8%9B%20de%20inten%C8%9Bie.PDF</t>
  </si>
  <si>
    <t>http://riscani.com/ro/page/contacte</t>
  </si>
  <si>
    <t>http://riscani.com/ro/page/cetateni-si-business/beneficii-sociale-si-ajutoare</t>
  </si>
  <si>
    <t>http://riscani.com/ro/page/contacte
http://riscani.com/ro/page/transparenta/dialogul-cu-cetatenii/adreseaza-o-intrebare-primarului</t>
  </si>
  <si>
    <t>https://www.facebook.com/Prim%C4%83ria-R%C3%AE%C5%9Fcani-663133227099939/</t>
  </si>
  <si>
    <t>http://riscani.com/ro/page/transparenta#hm</t>
  </si>
  <si>
    <t>https://www.facebook.com/PrimariaRezina/</t>
  </si>
  <si>
    <t>http://primaria-rezina.md/contacte/
http://primaria-rezina.md/zile-de-audienta/</t>
  </si>
  <si>
    <t>http://primaria-rezina.md/componenta/</t>
  </si>
  <si>
    <t>http://primaria-rezina.md/rapoarte/</t>
  </si>
  <si>
    <t>http://primaria-rezina.md/plan-de-achizitii/</t>
  </si>
  <si>
    <t>http://primaria-rezina.md/proceduri/</t>
  </si>
  <si>
    <t>http://primaria-rezina.md/wp-content/uploads/sites/19/2019/11/Nota-explicativa-la-proiectul-bugetului-or.Rezina-pe-anul-2020.pdf</t>
  </si>
  <si>
    <t>http://primaria-rezina.md/consultari-publice/</t>
  </si>
  <si>
    <t>http://primaria-rezina.md/posturi-vacante/</t>
  </si>
  <si>
    <t>http://primaria-rezina.md/dispozitiile-primarului/</t>
  </si>
  <si>
    <t>http://primaria-rezina.md/bugetul-orasului/</t>
  </si>
  <si>
    <t>http://primaria-rezina.md/bugetul-orasului/
http://primaria-rezina.md/wp-content/uploads/sites/19/2018/07/aprobarea-bugetului-2018.pdf</t>
  </si>
  <si>
    <t>http://primaria-rezina.md/deciziile-consiliului/</t>
  </si>
  <si>
    <t>http://primaria-rezina.md/wp-content/uploads/sites/19/2020/03/decizia-nr.2.5-din-09.03.20-Cu-privire-la-executarea-bugetului-orasului-Rezina-pentru-12-luni-ale-anului-2019.pdf</t>
  </si>
  <si>
    <t>http://primaria-rezina.md/2019/11/25/anunt-privind-organizarea-audierilor-publice-a-proiectelor-de-decizie/
http://primaria-rezina.md/wp-content/uploads/sites/19/2019/11/Decizie-cu-privire-la-aprobarea-bugetului-orasului-pentru-anul-2020-in-I-lectura.pdf</t>
  </si>
  <si>
    <t>https://www.youtube.com/watch?v=W95rjxowjtE
https://www.youtube.com/watch?v=wD_jLdYqgfE&amp;t=5s
https://www.youtube.com/watch?v=FTtS3fznBhw&amp;t=2s</t>
  </si>
  <si>
    <t>http://www.primariabessarabka.md/ru/page/grazhdan-i-bizns/sotsialyn-lygot-i-pomoshty</t>
  </si>
  <si>
    <t>http://www.primariabessarabka.md/ru/page/primriya/primriya-209/primar/biografiya-primara</t>
  </si>
  <si>
    <t>http://www.primariabessarabka.md/ru/page/primriya/primriya-209/vnutrnni-rglamnt</t>
  </si>
  <si>
    <t>http://www.primariabessarabka.md/ru/page/mstny-sovt/mstny-sovt-215/mstn-sovtniki-i-sfr-otvtstvnnosti</t>
  </si>
  <si>
    <t>http://www.primariabessarabka.md/ru/page/grazhdan-i-bizns/prim-grazhdan/zargistriruytsy-onlayn-na-prim
http://www.primariabessarabka.md/ru/page/prozrachnosty/dialog-s-grazhdanami/zadayt-vopros-primaru</t>
  </si>
  <si>
    <t>http://www.primariabessarabka.md/ru/page/kontaktn-dann
http://www.primariabessarabka.md/ru/page/primriya/primriya-209/apparat-primrii</t>
  </si>
  <si>
    <t>Compartimentele destinate transparenței decizionale nu sînt completate</t>
  </si>
  <si>
    <t>https://www.facebook.com/PrimariaBasarabeasca/</t>
  </si>
  <si>
    <t>https://www.youtube.com/channel/UCGFNR4IVP-gj_GWTDCrvKJQ
https://www.youtube.com/watch?v=JhcoViDYnGM</t>
  </si>
  <si>
    <t>https://www.congaz.md/kontaktnaya-informatsiya/</t>
  </si>
  <si>
    <t>https://www.congaz.md/napisat-v-meriyu/</t>
  </si>
  <si>
    <t>https://www.congaz.md/spetsializirovannye-komitety/</t>
  </si>
  <si>
    <t>https://www.congaz.md/primeriya-kongaza-provedet-publichnye-slushaniya-po-utverzhdeniyu-byudzheta-na-2020-god/</t>
  </si>
  <si>
    <t>https://www.congaz.md/ekstrennoe-zasedanie-kongazskogo-selskogo-soveta-sostoitsya-27-noyabrya/
https://www.congaz.md/ocherednoe-zasedanie-selskogo-soveta-sostoitsya-4-sentyabrya/
https://www.congaz.md/povestka-dnya-zasedaniya-kongazskogo-selskogo-soveta-15-07-2019/
https://www.congaz.md/zasedanie-kongaszkogo-selskogo-soveta-sostoitsya-25-marta-v-povestke-23-voprosa/</t>
  </si>
  <si>
    <t>Compartimentele nu sînt completate</t>
  </si>
  <si>
    <t>http://actelocale.gov.md/widget_src/eyJzaG93X3BhZ2luYXRpb24iOnRydWUsInNob3dfc2VhcmNoIjpmYWxzZSwicmVzdWx0c19vbl9wYWdlIjoyOSwib2Zmc2V0IjowLCJmb250X2NvbG9yIjoicmdiYSgwLDAsMCwxKSIsImZvbnRfc2l6ZSI6MTQsImFwbCI6IjE4ODgyIiwidHlwZXMiOlsiMSJdfQ%3D%3D</t>
  </si>
  <si>
    <t>http://actelocale.gov.md/widget_src/eyJzaG93X3BhZ2luYXRpb24iOnRydWUsInNob3dfc2VhcmNoIjpmYWxzZSwicmVzdWx0c19vbl9wYWdlIjoyOSwib2Zmc2V0IjowLCJmb250X2NvbG9yIjoicmdiYSgwLDAsMCwxKSIsImZvbnRfc2l6ZSI6MTQsImFwbCI6IjE4ODgyIiwidHlwZXMiOlsiMSJdfQ%3D%3D/12
http://actelocale.gov.md/widget_src/eyJzaG93X3BhZ2luYXRpb24iOnRydWUsInNob3dfc2VhcmNoIjpmYWxzZSwicmVzdWx0c19vbl9wYWdlIjoyOSwib2Zmc2V0IjowLCJmb250X2NvbG9yIjoicmdiYSgwLDAsMCwxKSIsImZvbnRfc2l6ZSI6MTQsImFwbCI6IjE4ODgyIiwidHlwZXMiOlsiMSJdfQ%3D%3D</t>
  </si>
  <si>
    <t>https://primariacodru.md/contacte-codru/</t>
  </si>
  <si>
    <t>https://primariacodru.md/2020/02/11/darea-de-seama-privind-contractele-de-valoare-mica-pentru-anul-2019/</t>
  </si>
  <si>
    <t>https://primariacodru.md/2020/02/04/raport-din-03-februarie-2020-privind-transparenta-in-procesul-decizional-in-autoritatea-administratiei-publice-locale-pentru-anul-2019/</t>
  </si>
  <si>
    <t>https://primariacodru.md/primar-codru/</t>
  </si>
  <si>
    <t>https://primariacodru.md/consiliul-local/</t>
  </si>
  <si>
    <t>https://primariacodru.md/wp-content/uploads/2020/01/BUGET-2020-lectura-II.pdf</t>
  </si>
  <si>
    <t>http://primaria-glodeni.md/ro/page/primaria/primarul/biografia-primarului</t>
  </si>
  <si>
    <t>http://primaria-glodeni.md/ro/page/contacte
http://primaria-glodeni.md/ro/page/primaria/primaria-208/aparatul-primariei
http://primaria-glodeni.md/ro/page/primaria/primarul/biografia-primarului
http://primaria-glodeni.md/ro/page/primaria/primaria-208/viceprimari</t>
  </si>
  <si>
    <t>http://primaria-glodeni.md/ro/page/consilieri-locali-si-domeniile-de-responsabilitate-216/sedintele-consiliului/ordinea-de-zi
http://primaria-glodeni.md/ro/page/primaria/activitatea-curenta/noutatile-primariei?item=sedinta-ordinara-a-consiliului-orasenesc-glodeni-din-28062019</t>
  </si>
  <si>
    <t>http://primaria-glodeni.md/upload/actelocale/1.1%20dec.pdf</t>
  </si>
  <si>
    <t>http://primaria-glodeni.md/upload/actelocale/10.1.pdf
http://primaria-glodeni.md/upload/actelocale/10.4.pdf
http://primaria-glodeni.md/ro/page/consilieri-locali-si-domeniile-de-responsabilitate-216/arhiva-deciziilor-anterioare?year=2019&amp;month=1</t>
  </si>
  <si>
    <t>http://primaria-glodeni.md/upload/actelocale/Untitled.FR125.pdf
http://primaria-glodeni.md/upload/actelocale/Decizia%207-4.pdf
http://primaria-glodeni.md/upload/actelocale/10.1.pdf
http://primaria-glodeni.md/upload/actelocale/10.4.pdf</t>
  </si>
  <si>
    <t>http://primaria-glodeni.md/ro/page/consilieri-locali-si-domeniile-de-responsabilitate-216/arhiva-deciziilor-anterioare?year=2019&amp;month=1</t>
  </si>
  <si>
    <t>http://primaria-glodeni.md/ro/page/consilieri-locali-si-domeniile-de-responsabilitate-216/desopre-consiliul-local/consilieri-locali-si-domeniile-de-responsabilitate</t>
  </si>
  <si>
    <t>http://primaria-glodeni.md/ro/page/primaria/activitatea-curenta/noutatile-primariei?item=primaria-orasului-glodeni-va-invita-la-audieri-publice
http://primaria-glodeni.md/ro/page/primaria/activitatea-curenta/noutatile-primariei?item=primaria-orasului-glodeni-va-prezinta-spre-informare-proiectul-bugetului-pentru-anul-2020
http://primaria-glodeni.md/ro/page/transparenta/proiecte-de-decizii-propuse-spre-consultare-cu-publicul-si-materialele-aferente</t>
  </si>
  <si>
    <t>http://primaria-glodeni.md/ro/page/transparenta/proiecte-de-decizii-propuse-spre-consultare-cu-publicul-si-materialele-aferente
http://primaria-glodeni.md/upload/nota%20informativa.pdf</t>
  </si>
  <si>
    <t>http://primaria-glodeni.md/ro/page/transparenta/proiecte-de-decizii-propuse-spre-consultare-cu-publicul-si-materialele-aferente</t>
  </si>
  <si>
    <t>http://primaria-glodeni.md/ro/page/cetateni-si-business/beneficii-sociale-si-ajutoare/adaposturi-sociale-si-case-de-batrani</t>
  </si>
  <si>
    <t>http://primaria-glodeni.md/ro/page/cetateni-si-business/beneficii-sociale-si-ajutoare/ajutorul-de-deces</t>
  </si>
  <si>
    <t>http://primaria-glodeni.md/ro/page/cetateni-si-business/audierea-cetatenilor/depune-o-plangere</t>
  </si>
  <si>
    <t>https://www.facebook.com/PrimariaGlodeni</t>
  </si>
  <si>
    <t>http://primaria-glodeni.md/upload/regulament%20cod%20etic%C4%83.pdf</t>
  </si>
  <si>
    <t>regulament anexat la chestionarul completat</t>
  </si>
  <si>
    <t>https://www.facebook.com/primariacostesti/</t>
  </si>
  <si>
    <t>http://primarialeova.md/contacte/</t>
  </si>
  <si>
    <t>http://primarialeova.md/consilieri/</t>
  </si>
  <si>
    <t>http://primarialeova.md/primarul/</t>
  </si>
  <si>
    <t>www.primaria-glodeni.md</t>
  </si>
  <si>
    <t>http://primarialeova.md/achizitii-publice/</t>
  </si>
  <si>
    <t>http://primarialeova.md/wp-content/uploads/sites/10/2019/12/Decizia-nr.-3.1_compressed.pdf</t>
  </si>
  <si>
    <t>http://primarialeova.md/deciziile-consiliului/</t>
  </si>
  <si>
    <t>Regulamentul anexat la chestionarul completat</t>
  </si>
  <si>
    <t>Pe pagina web este publicată doar Darea de seamă pentru achizițiile de valoare mică, iar Raportul pentru monitorizarea executării contractelor de achiziții a fost anexat la chestionarul completat
http://primarialeova.md/wp-content/uploads/sites/10/2020/01/DS-2019-corect-1.pdf</t>
  </si>
  <si>
    <t>https://www.youtube.com/channel/UCd1MntVmkigyRzDWc_52rug/videos</t>
  </si>
  <si>
    <t>https://www.facebook.com/PrimariaLeova/</t>
  </si>
  <si>
    <t>https://www.facebook.com/PrimariaDonduseni/</t>
  </si>
  <si>
    <t>http://primarialeova.md</t>
  </si>
  <si>
    <t>http://www.carpineni.md/scrieti-adresa-primariei/</t>
  </si>
  <si>
    <t>https://www.facebook.com/Prim%C4%83ria-comunei-C%C4%83rpineni-117719162186601/</t>
  </si>
  <si>
    <t>http://www.carpineni.md/wp-content/uploads/2020/02/Raport-narativ-trimestrul-4-anul-2019.pdf</t>
  </si>
  <si>
    <t>http://www.carpineni.md/articole/proiecte-de-documente/</t>
  </si>
  <si>
    <t>http://www.carpineni.md/articole/consultari-publice/</t>
  </si>
  <si>
    <t>http://www.carpineni.md/wp-content/uploads/2019/12/Cu-privire-la-aprobarea-proiectului-de-bugetului-comunei-pentru-anul-2020-2022.pdf</t>
  </si>
  <si>
    <t>http://www.carpineni.md/concurs-pentru-ocuparea-functiei-publice-vacante-de-specialist-in-cadrul-serviciului-de-colectare-a-impozitelor-si-taxelor-locale/</t>
  </si>
  <si>
    <t>http://www.carpineni.md/wp-content/uploads/2019/11/Dispozi-ie-4-Cu-privire-la-convocarea-consiliului.pdf
http://www.carpineni.md/wp-content/uploads/2019/11/Dispozi-ie-59-Cu-privire-la-convocarea-consiliului.pdf
http://www.carpineni.md/wp-content/uploads/2019/03/Dispozi-ie-consiliu.pdf
http://www.carpineni.md/dispozitie-cu-privire-la-sedinta-consiliului-local-carpineni/
http://www.carpineni.md/wp-content/uploads/2019/12/Dispozi-ie-172-cu-privire-la-convocarea-consiliului.pdf</t>
  </si>
  <si>
    <t>http://www.carpineni.md/licitatie-cu-strigare-privind-vanzarea-si-darea-in-arenda-a-terenurilor-din-domeniul-public-si-privat-al-comunei-carpineni/</t>
  </si>
  <si>
    <t>http://www.carpineni.md/wp-content/uploads/2019/11/Raport-narativ-privind-executarea-bugetului-Institu-iei-Publice-Prim-ria-C-rpineni-pentru-trimestrul-III-anul-2019.pdf</t>
  </si>
  <si>
    <t>http://www.carpineni.md/articole/transparenta/page/5/#</t>
  </si>
  <si>
    <t>http://www.carpineni.md/articole/transparenta/page/3/
http://www.carpineni.md/articole/achizitii-publice/page/2/</t>
  </si>
  <si>
    <t>http://www.carpineni.md/casa-de-tip-familial/
http://www.carpineni.md/centrul-de-zi-pentru-copii-din-comuna-carpineni/</t>
  </si>
  <si>
    <t>http://www.carpineni.md/articole/pensii-si-indemnizatii/</t>
  </si>
  <si>
    <t>http://www.carpineni.md/consilieri-in-perioada-2019-2023/</t>
  </si>
  <si>
    <t>http://www.carpineni.md/contacte/
http://www.carpineni.md/secretar/
http://www.carpineni.md/viceprimar/</t>
  </si>
  <si>
    <t>http://www.carpineni.md/
http://actelocale.gov.md/ral/search?q=&amp;type=2</t>
  </si>
  <si>
    <t>http://primbriceni.md/proiecte-in-derulare/</t>
  </si>
  <si>
    <t>http://primbriceni.md/componenta-consiliului/</t>
  </si>
  <si>
    <t>http://primbriceni.md/contacte/
http://primbriceni.md/primarul/
http://primbriceni.md/viceprimar/
http://primbriceni.md/secretarul-consiliului/
http://primbriceni.md/aparatulprimariei/</t>
  </si>
  <si>
    <t>http://primbriceni.md/institutii-intreprinderi-subordonate/</t>
  </si>
  <si>
    <t>http://primbriceni.md/bugetul-orasului-2018/</t>
  </si>
  <si>
    <t>http://primbriceni.md/2019/06/03/primaria-or-briceni-raionul-briceni-anunta-concursul-pentru-ocuparea-functiei-vacante-de-director-al-gradinitei-de-copii-nr-1-nr-2-nr-3-or-briceni/</t>
  </si>
  <si>
    <t>https://www.facebook.com/copceac/</t>
  </si>
  <si>
    <t>nu sînt completate corespunzător</t>
  </si>
  <si>
    <t>http://www.copceac.md/kontakty/</t>
  </si>
  <si>
    <t>http://www.copceac.md/primar/</t>
  </si>
  <si>
    <t>http://www.copceac.md/selskij-sovet/</t>
  </si>
  <si>
    <t>http://webportal.copceac.md/?q=node/81
http://webportal.copceac.md/?q=node/82</t>
  </si>
  <si>
    <t>http://webportal.copceac.md/?q=dialog</t>
  </si>
  <si>
    <t>http://www.copceac.md/2019/12/03/rasporyazheniem-primara-ocherednoe-zasedanie-mestnogo-soveta-sozyvaetsya-6-dekabrya-v-1400-ch/
http://www.copceac.md/2019/11/15/pervoe-uchreditelnoe-zasedanie-mestnogo-soveta-naznacheno-na-18-noyabrya-v-1500-ch/
http://www.copceac.md/2019/04/09/rasporyazheniem-primara-ot-5-aprelya-2019-goda-vneocherednoe-zasedanie-mestnogo-soveta-sozyvaetsya-12-aprelya-v-1500-ch-so-sleduyushhej-povestkoj-dnya/
http://www.copceac.md/2019/02/04/rasporyazheniem-primara-zasedanie-mestnogo-soveta-sozyvaetsya-8-fevralya-v-1500/</t>
  </si>
  <si>
    <t>http://www.copceac.md/2019/01/17/obyavlenie-primeriya-s-kopchak-provodit-konkurs-na-zameshhenie-vakantnyx-dolzhnostej/
http://www.copceac.md/2019/07/03/obyavlenie-otkryta-dolzhnost-sekretarya-referenta-primerii/</t>
  </si>
  <si>
    <t>https://www.youtube.com/channel/UC6vTpgf2EQMe9luv0QziFHg/videos</t>
  </si>
  <si>
    <t>https://www.facebook.com/PrimariaOrasuluiOcnita/?fref=ts</t>
  </si>
  <si>
    <t>http://primariaocnita.md/lista-consilierilor-in-consiliul-orasenesc-ocnita-2015-2019/</t>
  </si>
  <si>
    <t>http://primariaocnita.md/iluminat-stradal-modern-si-eficient-la-ocnita/</t>
  </si>
  <si>
    <t>http://primariaocnita.md/audieri-publice-pe-marginea-proiectului-bugetului-local-pentru-anul-2020/
http://primariaocnita.md/audieri-publice-pe-marginea-proiectului-bugetului-local-pentru-anul-2020-2/</t>
  </si>
  <si>
    <t>http://primariaocnita.md/realizarea-achizitiilor-publice-de-valoare-mica-2019/</t>
  </si>
  <si>
    <t>http://primariaocnita.md/decizii-2020/</t>
  </si>
  <si>
    <t>http://primariaocnita.md/decizii-2019/</t>
  </si>
  <si>
    <t>http://primariaocnita.md/dispozitii-2019/</t>
  </si>
  <si>
    <t>http://primariaocnita.md/</t>
  </si>
  <si>
    <t>http://primariaocnita.md/lista-functionarilor-publici-din-cadrul-primariei-orasului-ocnita/
http://primariaocnita.md/zile-de-audienta-si-date-de-contact/</t>
  </si>
  <si>
    <t>Regulamentul anxat la chestionarul completat</t>
  </si>
  <si>
    <t>https://anenii-noi.com/index.php/consiliul-local/lista-membrilor/</t>
  </si>
  <si>
    <t>https://anenii-noi.com/index.php/primaria/scrie-primarului/</t>
  </si>
  <si>
    <t>https://anenii-noi.com/index.php/primaria/contacte/
https://anenii-noi.com/index.php/primaria/primarul-anenii-noi/
https://anenii-noi.com/index.php/consiliul-local/secretarul-consiliului/</t>
  </si>
  <si>
    <t>https://www.youtube.com/channel/UChZG7H5cPlwF65oF74N-BcA</t>
  </si>
  <si>
    <t>https://anenii-noi.com/index.php/consultarea-publica-a-bugetului-pentru-anul-2020-a-primariei-or-anenii-noi/</t>
  </si>
  <si>
    <t>https://anenii-noi.com/index.php/consultare-publica-a-proiectelor-de-decizii/</t>
  </si>
  <si>
    <t>https://anenii-noi.com/index.php/anunt-privind-functiile-vacante-a-primariei-or-anenii-noi/</t>
  </si>
  <si>
    <t>https://anenii-noi.com/index.php/2019/03/</t>
  </si>
  <si>
    <t>https://anenii-noi.com/index.php/cu-privire-la-convocarea-sedintei-ordinare-a-consiliului-orasenesc/
https://anenii-noi.com/index.php/dispozitie-nr-48-din-24-mai-2019-cu-privire-la-convocarea-sedintei-a-consiliului-orasenesc/
https://anenii-noi.com/wp-content/uploads/2019/06/1.pdf
https://anenii-noi.com/index.php/dispozitia-primarului-cu-privire-la-convocarea-sedintei-extraordinare-a-consiliului-orasenesc/
https://anenii-noi.com/index.php/dispozitia-primarului-cu-privire-la-convocarea-sedintei-extraordinare-a-consiliului-orasenesc-4/
https://anenii-noi.com/index.php/cu-privire-la-convocarea-sedintei-extraordinare-a-consiliului-orasenesc-4/
https://anenii-noi.com/index.php/cu-privire-la-convocarea-sedintei-extraordinare-a-consiliului-orasenesc-5/
https://anenii-noi.com/wp-content/uploads/2019/11/1.pdf
https://anenii-noi.com/index.php/cu-privire-la-convocarea-sedintei-extraordinare-a-consiliului-orasenesc-6/</t>
  </si>
  <si>
    <t>https://www.facebook.com/primaria.aneniinoi.16</t>
  </si>
  <si>
    <t>https://www.facebook.com/profile.php?id=100033923633765</t>
  </si>
  <si>
    <t>https://anenii-noi.com/index.php</t>
  </si>
  <si>
    <t>http://www.primariacricova.md/images/u/12/files/2019/10/Consult%c4%83ri%20publice%20la%20proiectul%20de%20buget%20al%20or_%20Cricova%20pe%20a_%202020.pdf</t>
  </si>
  <si>
    <t>http://www.primariacricova.md/images/u/12/files/2017/Decizia%209-17%20Aprobarea%20bugetului%20pe%20an_%202018%20a%202-a%20lectura.PDF
http://www.primariacricova.md/images/u/12/files/2019/04/DECIZIA%20%207-8%20Aprobarea%20Bugetului%20%c3%aen%202%20lectura.PDF
http://www.primariacricova.md/images/u/12/files/2019/Decizia%204-12%20din%2019_12_2019%20Aprobarea%20Bugetului%20pe%20an_%202020%20%c3%aen%20lectura%20a%20II.pdf</t>
  </si>
  <si>
    <t>http://www.primariacricova.md/images/u/12/files/2019/Decizia%204-12%20din%2019_12_2019%20Aprobarea%20Bugetului%20pe%20an_%202020%20%c3%aen%20lectura%20a%20II.pdf</t>
  </si>
  <si>
    <t>http://www.primariacricova.md/ro/primar.html</t>
  </si>
  <si>
    <t>http://www.primariacricova.md/ro/contacte.html
http://www.primariacricova.md/ro/aparatul-primariei--personalul-primariei-.html</t>
  </si>
  <si>
    <t>http://www.primariacricova.md/ro/intrebari-pentru-primar.html</t>
  </si>
  <si>
    <t>http://www.primariacricova.md/ro/componenta-consiliului.html</t>
  </si>
  <si>
    <t>http://www.primariacricova.md/ro/proiecte-de-decizii.html</t>
  </si>
  <si>
    <t>http://www.primariacricova.md/ro/deciziile-consiliului.html</t>
  </si>
  <si>
    <t>http://www.primariacricova.md/images/u/12/files/2020/02/Decizia%201-2%20Cu%20privire%20la%20executarea%20bugetului%20or_%20Cricova%20pe%20an_%202019.pdf</t>
  </si>
  <si>
    <t>http://www.primariacricova.md/ro/dispozitii.html
http://www.primariacricova.md/images/u/12/files/2019/09/DISPOZITIA%20CONVOCARE%20SEDINTA%20EXTRAORDINARA.pdf</t>
  </si>
  <si>
    <t>http://www.primariacricova.md/ro/anunturi-achizitii-publice.html</t>
  </si>
  <si>
    <t>http://www.primariacricova.md/images/u/12/files/2019/06/Semestrul%20I%202019.PDF</t>
  </si>
  <si>
    <t>http://www.primariacricova.md/ro/plan-achizi-ii.html</t>
  </si>
  <si>
    <t>http://www.primariacricova.md/ro/contracte-atribuite.html</t>
  </si>
  <si>
    <t>Confprm răspunsului din chestionar</t>
  </si>
  <si>
    <t>https://www.facebook.com/primcricova/?ref=br_rs</t>
  </si>
  <si>
    <t>http://www.primariacricova.md/ro/</t>
  </si>
  <si>
    <t>http://www.primariacricova.md/images/u/12/files/Regulament%20cu%20privire%20la%20modul%20de%20atribuire%20a%20terenurilor.PDF</t>
  </si>
  <si>
    <t>https://bacioi.md/buget/</t>
  </si>
  <si>
    <t>https://bacioi.md/decizii/</t>
  </si>
  <si>
    <t>https://bacioi.md/consilieri-locali/</t>
  </si>
  <si>
    <t>https://bacioi.md/primar/</t>
  </si>
  <si>
    <t>https://bacioi.md/contacte/
https://bacioi.md/aparatul-primariei/</t>
  </si>
  <si>
    <t>https://bacioi.md/</t>
  </si>
  <si>
    <t>https://www.facebook.com/PrimariaComuneiBacioi/</t>
  </si>
  <si>
    <t>https://www.facebook.com/satulTalmaza/?ref=search&amp;__tn__=%2Cd%2CP-R&amp;eid=ARCeCmZXIuTYLhBMtrAez5ji7LRXJ_MWnAS-uhnnMoMhnyssI4A6TDaJaPYs665iibhzRiVAiUY3Lu-x</t>
  </si>
  <si>
    <t>https://www.youtube.com/channel/UCDBas_VpFIbS-TP4w3gMfTw/videos</t>
  </si>
  <si>
    <t>http://www.primariastefanvoda.md/index.php?pag=petitie&amp;l=</t>
  </si>
  <si>
    <t>http://www.primariastefanvoda.md/index.php?pag=page&amp;id=26&amp;l=
http://www.primariastefanvoda.md/?pag=aparatul&amp;opa=directie&amp;id=28&amp;l=</t>
  </si>
  <si>
    <t>http://www.primariastefanvoda.md/files/7018_regulile_interne_transparenta_decizionala_in_cadrul_apl_or._stefan_voda,_anexa_la_decizia_co_stefan_voda_nr._3.2_din_09.04.2019.pdf</t>
  </si>
  <si>
    <t>http://www.primariastefanvoda.md/files/3107_decizia_c.o._stefan_voda_nr._10-3_din_13.12.19_aprobarea_bugetului_pe_anul_2020.pdf</t>
  </si>
  <si>
    <t>http://www.primariastefanvoda.md/files/4778_decizia_nr._10.4_din_08.12.2017.pdf
http://www.primariastefanvoda.md/files/5395_decizia_co_stefan_voda_nr._2_din_10.12.2018_aprobarea_bugetului_orasului_pe_anul_2019.pdf
http://www.primariastefanvoda.md/files/3107_decizia_c.o._stefan_voda_nr._10-3_din_13.12.19_aprobarea_bugetului_pe_anul_2020.pdf</t>
  </si>
  <si>
    <t>http://www.primariastefanvoda.md/index.php?pag=sedinte&amp;yr=2019&amp;l=</t>
  </si>
  <si>
    <t>http://www.primariastefanvoda.md/files/9124_planul_de_achizitii_publice_ale_primariei_or._stefan_voda_pe_anul_2019.pdf</t>
  </si>
  <si>
    <t>http://www.primariastefanvoda.md/index.php?pag=proiecte&amp;l=&amp;start=40</t>
  </si>
  <si>
    <t>http://www.primariastefanvoda.md/?pag=news&amp;opa=view&amp;id=232&amp;tip=anunt&amp;start=&amp;l=</t>
  </si>
  <si>
    <t>http://www.primariastefanvoda.md/?pag=news&amp;opa=view&amp;id=231&amp;tip=anunt&amp;start=&amp;l=</t>
  </si>
  <si>
    <t>http://www.primariastefanvoda.md/?pag=news&amp;opa=view&amp;id=230&amp;tip=anunt&amp;start=&amp;l=</t>
  </si>
  <si>
    <t>http://www.primariastefanvoda.md/</t>
  </si>
  <si>
    <t>https://singera.md/contact.html</t>
  </si>
  <si>
    <t>https://singera.md/primarul-or-singera-valeriu-popa.html</t>
  </si>
  <si>
    <t>https://singera.md/consilierii-locali.html</t>
  </si>
  <si>
    <t>http://actelocale.gov.md/</t>
  </si>
  <si>
    <t>https://singera.md/regulament.html</t>
  </si>
  <si>
    <t>ție neactualizată
https://singera.md/regulament.html</t>
  </si>
  <si>
    <t>https://singera.md/482-cu-privire-la-aprobarea-bugetului-or-sngera-pentru-anul-2020-n-i-lectur.html</t>
  </si>
  <si>
    <t>https://singera.md/481-audierile-publice-asupra-proiectului-de-buget-pentru-anul-2019.html</t>
  </si>
  <si>
    <t>https://www.facebook.com/primaria.criuleni.3?fref=search&amp;__tn__=%2Cd%2CP-R&amp;eid=ARAySmq5kFgLBjKGeOhHGoJ0yUMI1EwjcSylHouATM8itAbwRRMFU8DtL26TzHjJGeucPiPXqs0fSBj1</t>
  </si>
  <si>
    <t>http://cupcini.md/contacte/</t>
  </si>
  <si>
    <t>http://cupcini.md/wp-content/uploads/sites/25/2020/05/1-10-files-merged.pdf</t>
  </si>
  <si>
    <t>http://cupcini.md/componenta-consiliului/</t>
  </si>
  <si>
    <t>http://cupcini.md/cv-ul-directorului/</t>
  </si>
  <si>
    <t>https://ok.ru/primariyag</t>
  </si>
  <si>
    <t>http://truseni.md/index.php/ro/spisok-sovetnikov</t>
  </si>
  <si>
    <t>http://truseni.md/index.php/ro/sobraniya-soveta</t>
  </si>
  <si>
    <t>http://truseni.md/index.php/ro/prinyatye-resheniya</t>
  </si>
  <si>
    <t>http://truseni.md/index.php/ro/proiecte-de-decizii</t>
  </si>
  <si>
    <t>http://truseni.md/index.php/ro/kontakty
http://truseni.md/index.php/ro/kontakty-i-audientsiya</t>
  </si>
  <si>
    <t>http://truseni.md/index.php/ro/byudzhet</t>
  </si>
  <si>
    <t>http://truseni.md/images/aviz%20consultare%20publica%20buget%202020.pdf
http://truseni.md/images/proiectul%20deciziei%20buget%202020.pdf
http://truseni.md/images/nota%20inform.%20buget%202020.pdf</t>
  </si>
  <si>
    <t>http://truseni.md/images/nota%20inform.%20buget%202020.pdf</t>
  </si>
  <si>
    <t>http://truseni.md/index.php/ro/obshchestvennyj-slushaniya
http://truseni.md/index.php/ro/prozrachnost-reshenij</t>
  </si>
  <si>
    <t>http://truseni.md/index.php/ro/vakansii
http://truseni.md/images/concurs%202019%20pentru%20sait%20jurist.pdf</t>
  </si>
  <si>
    <t>https://www.facebook.com/truseni/</t>
  </si>
  <si>
    <t>https://www.youtube.com/watch?v=8Kt-cRSL6aw
https://www.youtube.com/watch?v=dFEeav8YYF0</t>
  </si>
  <si>
    <t>http://www.pelinia.md/articole/ajutor-social/
http://www.pelinia.md/centrul-comunitar-incredere/</t>
  </si>
  <si>
    <t>http://www.pelinia.md/acte-necesare/
http://www.pelinia.md/ajutor-material/
http://www.pelinia.md/articole/ajutor-social/
http://www.pelinia.md/asistenta-personala/</t>
  </si>
  <si>
    <t>http://www.pelinia.md/regulament-de-organizare-procedurilor-de-asigurare-transparentei-procesul-deelaborare-si-adoptare-deciziilor-consiliului-comunal-pelinia-raionul-drochia/</t>
  </si>
  <si>
    <t>www.truseni.md</t>
  </si>
  <si>
    <t>http://www.pelinia.md/consilieri/</t>
  </si>
  <si>
    <t>http://www.pelinia.md/deciziile-consiliului-comunal-pelinia/</t>
  </si>
  <si>
    <t>http://www.pelinia.md/contacte/
http://www.pelinia.md/aparatul-primariei/</t>
  </si>
  <si>
    <t>https://www.facebook.com/primariapelinia/</t>
  </si>
  <si>
    <t>http://peresecina.md/consultari-publice-ale-proiectelor/</t>
  </si>
  <si>
    <t>http://peresecina.md/consultari-publice-ale-proiectelor/
http://peresecina.md/proiecte-de-decizii/</t>
  </si>
  <si>
    <t>http://peresecina.md/proiecte-de-decizii/</t>
  </si>
  <si>
    <t>http://peresecina.md/wp-content/uploads/sites/24/2020/03/Cu-privire-la-aprobarea-bugetului-local-Peresecina-pentru-anul-2020-in-a-II-a-lectura.pdf</t>
  </si>
  <si>
    <t>http://peresecina.md/deciziile-consiliului-2/</t>
  </si>
  <si>
    <t>http://peresecina.md/cv-ul-primarul/</t>
  </si>
  <si>
    <t>https://www.facebook.com/peresecina/</t>
  </si>
  <si>
    <t>Regulamentul a fost anexat la chestionarul completat</t>
  </si>
  <si>
    <t>Nu are pagină web (ultima verificare 31.05.2020)</t>
  </si>
  <si>
    <t>Nu sînt completate corespunzător</t>
  </si>
  <si>
    <t>https://www.facebook.com/CudragpentruSipoteni/</t>
  </si>
  <si>
    <t>http://talmaza.md/index.php?pag=feedback&amp;id=896&amp;l=ro</t>
  </si>
  <si>
    <t>http://talmaza.md/index.php?pag=page&amp;id=1216&amp;l=ro
http://talmaza.md/index.php?pag=page&amp;id=1217&amp;l=ro</t>
  </si>
  <si>
    <t>http://talmaza.md/index.php?pag=page&amp;id=1249&amp;l=ro</t>
  </si>
  <si>
    <t>http://talmaza.md/index.php?pag=feedback&amp;id=896&amp;l=ro
http://talmaza.md/index.php?pag=page&amp;id=1196&amp;l=ro</t>
  </si>
  <si>
    <t>http://talmaza.md/index.php?pag=page&amp;id=1195&amp;l=ro</t>
  </si>
  <si>
    <t>http://talmaza.md/index.php?pag=news&amp;id=1201&amp;l=ro&amp;start=10</t>
  </si>
  <si>
    <t>http://talmaza.md/index.php?pag=news&amp;id=1180&amp;rid=553&amp;l=ro</t>
  </si>
  <si>
    <t>http://talmaza.md/index.php?pag=news&amp;id=1197&amp;rid=542&amp;l=ro
http://talmaza.md/index.php?pag=news&amp;id=1197&amp;rid=469&amp;l=ro
http://talmaza.md/index.php?pag=news&amp;id=1197&amp;rid=437&amp;l=ro
http://talmaza.md/index.php?pag=news&amp;id=1180&amp;rid=551&amp;l=ro
http://talmaza.md/index.php?pag=news&amp;id=1180&amp;rid=554&amp;l=ro</t>
  </si>
  <si>
    <t>https://budesti.md/contacte/</t>
  </si>
  <si>
    <t>https://budesti.md/primar/42-primarul-comounei-budeti.html</t>
  </si>
  <si>
    <t>https://budesti.md/consilieri/12-lista-consilierilor-ai-consiliului-local-budeti.html</t>
  </si>
  <si>
    <t>https://budesti.md/video/</t>
  </si>
  <si>
    <t>https://budesti.md/institutii/</t>
  </si>
  <si>
    <t>https://budesti.md/regulament/1415-regulament-consultari-publice.html</t>
  </si>
  <si>
    <t>https://www.budesti.md/proiecte/
https://www.budesti.md/programe/</t>
  </si>
  <si>
    <t>https://www.budesti.md/proiecteacte/</t>
  </si>
  <si>
    <t>https://budesti.md/proiecteacte/1033-aprobarea-bugetului-lectura-ii.html
https://budesti.md/utilmijlfin/1413-raport-privind-executarea-bugetului-lectura-ii.html</t>
  </si>
  <si>
    <t>https://www.budesti.md/functiivacante/</t>
  </si>
  <si>
    <t>https://www.budesti.md/licitatii/</t>
  </si>
  <si>
    <t>https://budesti.md/licitatii/1514-aprobarea-planului-de-achiziii-publice-pentru-anul-2019.html</t>
  </si>
  <si>
    <t xml:space="preserve">https://www.budesti.md/transparenta/
https://budesti.md/1714-anun.html
</t>
  </si>
  <si>
    <t>https://budesti.md/decizii/1555-decizie-nr-1-17-din-28022019.html</t>
  </si>
  <si>
    <t>https://budesti.md/dispozitii/1660-dispoziie-nr-72-d-din-07062019.html
https://budesti.md/dispozitii/1556-dispoziie-nr-25-d-din-22022019.html</t>
  </si>
  <si>
    <t>https://budesti.md/anunturi/1538-primria-satului-budeti-anun.html</t>
  </si>
  <si>
    <t>https://bugetareparticipativa.viitorul.org/budesti/</t>
  </si>
  <si>
    <t>https://www.facebook.com/primariabudestimd/</t>
  </si>
  <si>
    <t>https://www.budesti.md/</t>
  </si>
  <si>
    <t>http://varnita.md/contact</t>
  </si>
  <si>
    <t>http://varnita.md/primaria/biografia-primarului</t>
  </si>
  <si>
    <t>https://www.facebook.com/PrimariaVarnita/</t>
  </si>
  <si>
    <t>http://varnita.md/category/achizitii-publice/plan-de-achizitii</t>
  </si>
  <si>
    <t>http://varnita.md/category/achizitii-publice/contracte</t>
  </si>
  <si>
    <t>http://varnita.md/anunt-de-participare</t>
  </si>
  <si>
    <t>http://varnita.md/category/avize
http://varnita.md/anunt-5
http://varnita.md/category/avize/page/2</t>
  </si>
  <si>
    <t>http://varnita.md/category/avize
http://varnita.md/anunt-5
http://varnita.md/category/avize/page/3</t>
  </si>
  <si>
    <t>http://varnita.md/category/avize
http://varnita.md/anunt-5
http://varnita.md/category/avize/page/4</t>
  </si>
  <si>
    <t>http://varnita.md/</t>
  </si>
  <si>
    <t>http://varnita.md/category/trasparenta-decizionala</t>
  </si>
  <si>
    <t>http://varnita.md/wp-content/uploads/2020/04/Regulament-practici-ilegale.pdf
http://varnita.md/regulamentului-privind-avertizorii-de-integritate</t>
  </si>
  <si>
    <t>http://varnita.md/category/trasparenta-decizionala
http://varnita.md/category/avize
http://varnita.md/anunt-5
http://varnita.md/category/avize/page/4</t>
  </si>
  <si>
    <t>http://varnita.md/category/decizii</t>
  </si>
  <si>
    <t>http://varnita.md/sedinta-din-12-12-2019</t>
  </si>
  <si>
    <t>http://varnita.md/sedinta-nr-06-din-07-12-2017-2
http://varnita.md/sedinta-nr-7-din-12-12-2018
http://varnita.md/sedinta-din-12-12-2019</t>
  </si>
  <si>
    <t>http://varnita.md/category/avize/page/2
http://varnita.md/dispozitie-cu-privire-la-convocarea-sedintei-ordinare-consiliului-satesc</t>
  </si>
  <si>
    <t>http://varnita.md/primaria-s-varnita-anunta-concurs-pentru-ocuparea-functiei-publice-temporar-vacante-de-specialist-domeniul-de-percepere-impozitelor-locale</t>
  </si>
  <si>
    <t>http://varnita.md/primaria-varnita-organizeaza-audieri-publice
http://varnita.md/audieri-publice-asupra-bugetului-local-2020
http://varnita.md/category/trasparenta-decizionala</t>
  </si>
  <si>
    <t>http://varnita.md/raport-privind-implementarea-proiectului-reparatia-salii-de-festivitati-la-centrul-de-cultura-si-tineret-din-satul-varnita-din-alocatiile-pentru-activitatile-de-reintegrare-tarii</t>
  </si>
  <si>
    <t>http://larga.md/ro/prim-ria/contacte.html</t>
  </si>
  <si>
    <t>http://larga.md/ro/consiliul-comunal/consilieri.html</t>
  </si>
  <si>
    <t>http://larga.md/ro/prim-ria/primar.html</t>
  </si>
  <si>
    <t>http://larga.md/ro/prim-ria/contacte.html
http://larga.md/ro/prim-ria/aparatul-prim-riei.html</t>
  </si>
  <si>
    <t>http://larga.md/ro/servicii/asisten-a-social.html</t>
  </si>
  <si>
    <t>http://larga.md/ro/component/content/article.html?id=217&amp;Itemid=0</t>
  </si>
  <si>
    <t>http://larga.md/ro/470-audieri-publice-asupra-proiectului-de-buget-a-prim%C4%83riei-larga-pentru-anul-2020.html</t>
  </si>
  <si>
    <t>https://www.youtube.com/user/primarialarga/videos</t>
  </si>
  <si>
    <t>http://larga.md/ro/443-prima-%C8%99edin%C8%9B%C4%83-a-consiliul-v%C3%A2rstnicilor-l%C4%83rgeni-%D1%81%D0%BE%D0%B2%D0%B5%D1%82-%D1%81%D1%82%D0%B0%D1%80%D0%B5%D0%B9%D1%88%D0%B8%D0%BD.html</t>
  </si>
  <si>
    <t>http://larga.md/ro/469-%C8%99edin%C8%9Ba-a-1-a-a-noului-consiliu-format.html</t>
  </si>
  <si>
    <t>http://www.primariatelenesti.md/scrieti-adresa-primariei/</t>
  </si>
  <si>
    <t>http://www.primariatelenesti.md/consilieri/</t>
  </si>
  <si>
    <t>http://www.primariatelenesti.md/deciziile-consiliului-local/</t>
  </si>
  <si>
    <t>http://www.primariatelenesti.md/contacte/
http://www.primariatelenesti.md/primar/
http://www.primariatelenesti.md/viceprimar/
http://www.primariatelenesti.md/secretar/</t>
  </si>
  <si>
    <t>https://www.facebook.com/primariatelenesti/</t>
  </si>
  <si>
    <t>http://www.primariatelenesti.md/darea-de-seama-privind-achizitionarea-achizitiilor-publice-de-valoare-mica-pe-anul-2019-primaria-telenesti/</t>
  </si>
  <si>
    <t>https://www.youtube.com/channel/UCZPiEYbeVECaTl-QnXFuQ1w/videos</t>
  </si>
  <si>
    <t>http://www.primariatelenesti.md/articole/anunturi/</t>
  </si>
  <si>
    <t>http://www.primariatelenesti.md/audieri-publice-a-proiectului-bugetului-primariei-orasului-pentru-anul-2020/
http://www.primariatelenesti.md/prpuneri-de-buget-2020-estimat-2021-2022/
http://www.primariatelenesti.md/proiectul-bugetului-primariei-orasului-telenesti-pentru-anul-2020/</t>
  </si>
  <si>
    <t>http://www.primariatelenesti.md/articole/proiecte-de-documente/</t>
  </si>
  <si>
    <t>http://www.primariatelenesti.md/articole/consultari-publice/</t>
  </si>
  <si>
    <t>http://www.primariatelenesti.md/planul-achizitiilor-publice-pe-anul-2019/</t>
  </si>
  <si>
    <t>Nu au fost licitații în 2019 (conform răspunsului din chestionar)</t>
  </si>
  <si>
    <t>Nu au fost funcții vacante și persoane angajate în 2019 (conform răspunsului din chestionar)</t>
  </si>
  <si>
    <t>https://magdacesti.md/asistenta-sociala/</t>
  </si>
  <si>
    <t>https://magdacesti.md/componenta/</t>
  </si>
  <si>
    <t>https://magdacesti.md/biografie/</t>
  </si>
  <si>
    <t>https://magdacesti.md/consiliul-local/transparenta-decizionala/regulile-interne-de-informareconsultare-si-participare-in-procesul-de-elaborare-si-adoptare-a-deciziilor-consiliului-satesc-magdacesti/</t>
  </si>
  <si>
    <t>https://magdacesti.md/consiliul-local/transparenta-decizionala/proiecte-de-decizii/</t>
  </si>
  <si>
    <t>https://drive.google.com/file/d/1TzI4qkCMP377OYycTbOoMxyTz4PQQWB9/view</t>
  </si>
  <si>
    <t>https://drive.google.com/file/d/1s9DmF3_bb2_ZWscxcFh13OhV7U33W-Ut/view</t>
  </si>
  <si>
    <t>https://magdacesti.md/consiliul-local/transparenta-decizionala/sedintele-consiliului-satesc/decizii-14-12-2017/
https://drive.google.com/drive/folders/1xjWpYjd41riWMIRac7ArhIH6IL5cKGO5
https://drive.google.com/file/d/1s9DmF3_bb2_ZWscxcFh13OhV7U33W-Ut/view</t>
  </si>
  <si>
    <t>https://magdacesti.md/2019/01/28/anunt-primaria-magdacesti-raionul-criuleni-angajeaza/</t>
  </si>
  <si>
    <t>https://magdacesti.md/2019/03/22/anunt-29-martie-2019-convocarea-sedintei-consiliului-satesc-magdacesti/
https://magdacesti.md/2019/07/10/16-iulie-2019-sedinta-ordinara-a-consiliului-satesc/
https://magdacesti.md/2019/09/04/10-septembrie-2019-sedinta-ordinara-a-consiliului-satesc/
https://magdacesti.md/2019/12/13/anunt-4/</t>
  </si>
  <si>
    <t>https://magdacesti.md/2019/11/26/anunt-privind-organizarea-consultarilor-publice-a-proiectelor-de-decizii/
https://magdacesti.md/consiliul-local/transparenta-decizionala/proiecte-de-decizii/
https://drive.google.com/file/d/0B0tBxBupb6hqb25qdmVuZWRoVXA4UEtja3E3Y0FrN3llVzE4/view</t>
  </si>
  <si>
    <t>https://magdacesti.md/consiliul-local/transparenta-decizionala/proiecte-de-decizii/
https://drive.google.com/file/d/0B0tBxBupb6hqb25qdmVuZWRoVXA4UEtja3E3Y0FrN3llVzE4/view</t>
  </si>
  <si>
    <t>https://magdacesti.md/2019/07/04/anunt-3/
https://magdacesti.md/2019/11/26/anunt-privind-organizarea-consultarilor-publice-a-proiectelor-de-decizii/</t>
  </si>
  <si>
    <t>https://www.facebook.com/magdacesti.md/</t>
  </si>
  <si>
    <t>https://www.facebook.com/GuraGalbeneiCimislia/</t>
  </si>
  <si>
    <t>https://magdacesti.md/consiliul-local/transparenta-decizionala/sedintele-consiliului-satesc/</t>
  </si>
  <si>
    <t>https://magdacesti.md/</t>
  </si>
  <si>
    <t>pagina web nefuncțională (ultima verificare la 2.06.2020)</t>
  </si>
  <si>
    <t>https://www.facebook.com/pg/Prim%C4%83ria-Ruse%C5%9Ftii-Noi-oficial-1577189855875132/posts/</t>
  </si>
  <si>
    <t>http://zaim.md/ro/page/primaria/primaria-208/primarul/biografia-primarului</t>
  </si>
  <si>
    <t>http://zaim.md/ro/page/consiliul-local/consiliul-local-214/consilieri-locali-si-domeniile-de-responsabilitate</t>
  </si>
  <si>
    <t>http://zaim.md/ro/page/consiliul-local/consiliul-local-214/arhiva-deciziilor-anterioare?year=2019&amp;month=1</t>
  </si>
  <si>
    <t>https://www.youtube.com/watch?v=1dOxK3B0NvI</t>
  </si>
  <si>
    <t>https://www.youtube.com/channel/UCKL_sldZZRADZmkYWdn15lg/videos</t>
  </si>
  <si>
    <t>http://zaim.md/ro/page/consiliul-local/consiliul-local-214/sedintele-consiliului/deciziile-sedintelor-consiliului?year=2017&amp;month=1
http://zaim.md/ro/page/consiliul-local/consiliul-local-214/sedintele-consiliului/deciziile-sedintelor-consiliului?year=2018&amp;month=1</t>
  </si>
  <si>
    <t>http://zaim.md/ro/page/transparenta/finantele-publice-locale/cheltuielile-pentru-institutii-subordonate?item=proiecte-de-decizii-expuse-spre-consultare-publica</t>
  </si>
  <si>
    <t>http://zaim.md/ro/page/transparenta/consultari-publice/proiecte-de-decizii-propuse-spre-consultare-cu-publicul-si-materialele-aferente</t>
  </si>
  <si>
    <t xml:space="preserve">http://zaim.md/ro/page/transparenta/finantele-publice-locale/cheltuielile-pentru-institutii-subordonate
http://zaim.md/upload/actelocale/D.%20nr.3-a,2019.PDF
</t>
  </si>
  <si>
    <t>http://zaim.md/ro/page/transparenta/proiecte-locale/proiecte-curente</t>
  </si>
  <si>
    <t>http://zaim.md/ro/page/contacte
http://zaim.md/ro/page/primaria/primaria-208/aparatul-primariei</t>
  </si>
  <si>
    <t>http://zaim.md/ro/page/cetateni-si-business/beneficii-sociale-si-ajutoare/ajutoare-sociale-familiale
http://zaim.md/ro/page/cetateni-si-business/beneficii-sociale-si-ajutoare/ajutorul-de-somaj
http://zaim.md/ro/page/cetateni-si-business/beneficii-sociale-si-ajutoare/pensionarea-si-ajutorul-social</t>
  </si>
  <si>
    <t>http://zaim.md/ro/page/cetateni-si-business/audierea-cetatenilor/depune-o-plangere</t>
  </si>
  <si>
    <t>http://zaim.md/ro/page/transparenta</t>
  </si>
  <si>
    <t>https://www.facebook.com/primariazaim/</t>
  </si>
  <si>
    <t>https://comrat.md/kontakty.html
https://comrat.md/rukovodstvo.html</t>
  </si>
  <si>
    <t>https://comrat.md/novosti/vakansii/</t>
  </si>
  <si>
    <t>https://comrat.md/municipalnye-sovetniki.html</t>
  </si>
  <si>
    <t>https://comrat.md/reshenija-munsoveta.html</t>
  </si>
  <si>
    <t>https://www.facebook.com/comratmd/</t>
  </si>
  <si>
    <t>https://www.youtube.com/channel/UC4jl5WqGlN1j8IpN7PG8Ezw/videos</t>
  </si>
  <si>
    <t>https://www.youtube.com/watch?v=c4beSBiC3Jc</t>
  </si>
  <si>
    <t>https://comrat.md/index.php?do=feedback</t>
  </si>
  <si>
    <t>https://comrat.md/2430-v-komrate-projdut-publichnye-slushanija-po-strategii-socio-jekonomicheskogo-razvitija-mkomrat-na-2019-2025g.html</t>
  </si>
  <si>
    <t>https://comrat.md/reshenija-munsoveta.html
http://actelocale.gov.md/ral/act/2020-411976.html</t>
  </si>
  <si>
    <t>https://comrat.md/reshenija-munsoveta.html
http://actelocale.gov.md/ral/act/2020-411976.html
http://actelocale.gov.md/ral/act/-163917.html</t>
  </si>
  <si>
    <t>https://comrat.md/dom-prestarelyh.html</t>
  </si>
  <si>
    <t>https://comrat.md/</t>
  </si>
  <si>
    <t>http://balti.md/transparenta/licitatii-funciare-imobiliare/</t>
  </si>
  <si>
    <t>http://balti.md/primaria/aparatul-primariei/
http://balti.md/relatii-cu-publicul/petitii-si-audienta-cetatenilor/
http://balti.md/relatii-cu-publicul/telefonul-direct/</t>
  </si>
  <si>
    <t>http://balti.md/</t>
  </si>
  <si>
    <t>http://balti.md/servicii-publice/primaria-apl/</t>
  </si>
  <si>
    <t>http://balti.md/servicii-publice/centre-sociale/</t>
  </si>
  <si>
    <t>Deși pe pagina web sînt mai multe informații privind activitatea întreprinderilor municipale (fapt salutabil), nu sînt publicate analizele financiare ale acestor întreprinderi pentru anul 2019. Doar pentru ÎM ”Aprovizionare” este publicat raportul de activitate pentru anul 2019, dar acesta nu cuprinde analize și date financiare.
http://balti.md/servicii-publice/intreprinderi-municipale/lista-im/
http://balti.md/wp-content/uploads/2020/06/Aprovizionare-Informa-ia-despre-activitatea-n-perioada-anului-2019.pdf</t>
  </si>
  <si>
    <t>http://balti.md/consultari-publice/proceduri-de-informare/</t>
  </si>
  <si>
    <t>http://balti.md/consultari-publice/coordonator-de-proces/</t>
  </si>
  <si>
    <t>http://balti.md/wp-content/uploads/2019/12/reshenie-10-1-23.12.2019-md.pdf</t>
  </si>
  <si>
    <t>http://balti.md/raportul-pentru-anul-2019/</t>
  </si>
  <si>
    <t xml:space="preserve">http://balti.md/consiliul/sedinte/
</t>
  </si>
  <si>
    <t>http://balti.md/consultari-publice/proiecte-de-decizii/</t>
  </si>
  <si>
    <t>http://balti.md/consiliul/sedinte/</t>
  </si>
  <si>
    <t>http://balti.md/consiliul/sedinte/page/2/</t>
  </si>
  <si>
    <t>https://drive.google.com/file/d/1QANJZJuGG1gQyBuaFRH8th0eibP5FBsg/view
http://balti.md/wp-content/uploads/2019/01/reshenie-16.2-27.12.2018-md-upd1.pdf
http://balti.md/wp-content/uploads/2019/12/reshenie-10-1-23.12.2019-md.pdf</t>
  </si>
  <si>
    <t>http://balti.md/wp-content/uploads/2019/12/pk-62-poeasnit-zapiska-11.12.2019-md-upd1.pdf</t>
  </si>
  <si>
    <t>http://balti.md/cu-privire-la-desfasurarea-procedurilor-de-consultare-publica-pe-marginea-proiectului-de-decizie-a-consiliului-municipal-balti-cu-privire-la-aprobarea-bugetului-municipal-balti-pentru-anul-2020/</t>
  </si>
  <si>
    <t>https://www.facebook.com/primariabalti/</t>
  </si>
  <si>
    <t>http://balti.md/consultari-publice/proiecte-de-decizii/page/2/</t>
  </si>
  <si>
    <t>http://balti.md/informatia-utila/ordinea-alocarii-loturilor-de-teren/</t>
  </si>
  <si>
    <t>http://balti.md/primaria/primarul/</t>
  </si>
  <si>
    <t>http://balti.md/primaria/posturi-vacante/rezultate/page/17/</t>
  </si>
  <si>
    <t>http://balti.md/primaria/posturi-vacante/rezultate/page/4/</t>
  </si>
  <si>
    <t>http://balti.md/primaria/posturi-vacante/anunturi/page/6/</t>
  </si>
  <si>
    <t>http://balti.md/primaria/posturi-vacante/anunturi/page/6/
http://balti.md/primaria/posturi-vacante/rezultate/page/4/</t>
  </si>
  <si>
    <t>Au fost comunicate public rezultatele proceselor - verbale ale comisiei de selectare a candidaţilor pentru funcţia vacantă, incluzând evaluarea comisiei şi clasamentul solicitanţilor?</t>
  </si>
  <si>
    <t>Este disponibilă pe web arhiva rezultatelor proceselor - verbale ale procedurilor de selecţie a candidaţilor la funcţiile vacante din cel puţin ultimii 3 ani?</t>
  </si>
  <si>
    <t>Were made public the the  results of the Minutes of committee for selection of candidates for the vacancy, including the assessment of the committee and the ranking of applicants?</t>
  </si>
  <si>
    <t>Is the archive of the the  results of the minutes of the selection procedures for the candidates for the vacant positions from at least the last 3 years available on the web?</t>
  </si>
  <si>
    <t>http://balti.md/consilieri/
http://balti.md/consiliul/graficul-de-audienta/</t>
  </si>
  <si>
    <t>http://balti.md/municipiu-fara-coruptie/liniile-telefonice-anticoruptie/
http://balti.md/municipiu-fara-coruptie/contact/</t>
  </si>
  <si>
    <t>http://balti.md/municipiu-fara-coruptie/programul-anticoruptie/
http://balti.md/municipiu-fara-coruptie/deciziile-cmb/
http://balti.md/municipiu-fara-coruptie/monitorizarea-executarii-planului-de-actiuni-anticoruptie/
http://balti.md/municipiu-fara-coruptie/cadouri-si-beneficiarii-acestora/</t>
  </si>
  <si>
    <t>http://balti.md/bugetul-civic/despre-proiect/
http://balti.md/totalurile-votarii-proiectelor-bugetului-civic-2019/</t>
  </si>
  <si>
    <t xml:space="preserve">http://balti.md/transparenta/achizitii-publice/anunt-de-intentie/
http://balti.md/transparenta/achizitii-publice/planul-anual/
</t>
  </si>
  <si>
    <t>http://balti.md/transparenta/achizitii-publice/rapoarte/
http://balti.md/wp-content/uploads/2020/01/Monitorizarea-contractelor-anual-2019-DEC.pdf
http://balti.md/wp-content/uploads/2020/05/DEC-Darea-de-seam-vm-2019.pdf
http://balti.md/wp-content/uploads/2020/05/DGFE-Darea-de-seam-vm-2019.pdf
http://balti.md/wp-content/uploads/2020/05/DITS-Darea-de-seam-vm-2019.pdf
http://balti.md/wp-content/uploads/2020/05/DASPF-Darea-de-seam-vm-2019.pdf</t>
  </si>
  <si>
    <t>http://balti.md/transparenta/achizitii-publice/invitatii-de-participare/page/6/</t>
  </si>
  <si>
    <t>http://balti.md/transparenta/achizitii-publice/contracte/</t>
  </si>
  <si>
    <t>http://balti.md/wp-content/uploads/2020/06/project-5.4-05.06.2020-md.pdf</t>
  </si>
  <si>
    <t>http://balti.md/relatii-cu-publicul/petitii-si-audienta-cetatenilor/contact/</t>
  </si>
  <si>
    <t>https://www.chisinau.md/slidefeed.php?l=ro&amp;idc=424&amp;t=/Petitii/</t>
  </si>
  <si>
    <t>https://www.chisinau.md/public/files/2._Codul_etic_al_auditorului_intern.pdf</t>
  </si>
  <si>
    <t>https://www.chisinau.md/pageview.php?l=ro&amp;idc=666&amp;t=/Alo-Primaria/Telefoane-utile
https://www.chisinau.md/category.php?l=ro&amp;idc=449&amp;t=/Directii/
https://www.chisinau.md/category.php?l=ro&amp;idc=428&amp;t=/Structura-Primariei/</t>
  </si>
  <si>
    <t>https://www.chisinau.md/libtd.php?l=ro&amp;idc=999&amp;year=2019&amp;month=&amp;day=&amp;t=/Informatii/Transparenta-decizionala/Procesul-decizional/Consultare-publica/&amp;page=3
https://www.chisinau.md/libtd.php?l=ro&amp;idc=1001&amp;t=/Informatii/Transparenta-decizionala/Procesul-decizional/Dezbatere-publica/&amp;year=2019</t>
  </si>
  <si>
    <t>https://www.chisinau.md/libtdview.php?l=ro&amp;idc=999&amp;id=27985&amp;t=/Informatii/Transparenta-decizionala/Procesul-decizional/Consultare-publica/Anunt-privind-organizarea-consultarilor-publice-a-proiectului-de-decizie-Cu-privire-la-aprobarea-bugetului-municipal-pentru-anul-2020</t>
  </si>
  <si>
    <t>https://www.chisinau.md/libt.php?l=ro&amp;idc=1056&amp;t=/Informatii/Transparenta-decizionala/Sinteza-recomandarilor</t>
  </si>
  <si>
    <t>https://www.chisinau.md/libt.php?l=ro&amp;idc=408&amp;year=&amp;month=&amp;day=&amp;t=/Consiliul/Activitatea-Consiliului/Decizii-CMC/&amp;page=4</t>
  </si>
  <si>
    <t>https://www.chisinau.md/lib.php?l=ro&amp;idc=776&amp;t=/Informatii/Rapoarte-anualeTransparenta-PMC</t>
  </si>
  <si>
    <t>https://www.chisinau.md/lib.php?l=ro&amp;idc=616&amp;t=/Consiliul/Activitatea-Consiliului/Proiecte-de-decizii/&amp;year=2019</t>
  </si>
  <si>
    <t>https://www.chisinau.md/pageview.php?l=ro&amp;idc=415&amp;t=/Consiliul/Componenta/Consilierii-CMC&amp;year=2019&amp;&amp;</t>
  </si>
  <si>
    <t>https://www.facebook.com/primariachisinaumd/?fref=ts</t>
  </si>
  <si>
    <t>https://www.youtube.com/watch?v=LaZ-oMqJGfI
https://www.youtube.com/watch?v=wAsZ5Deqyrw
https://www.youtube.com/watch?v=qh07jk-YGeM
https://www.youtube.com/watch?v=RnJOB_AcfIE
https://www.youtube.com/watch?v=-NE8JpW2-_8</t>
  </si>
  <si>
    <t>https://www.chisinau.md/libt.php?l=ro&amp;idc=412&amp;t=/Consiliul/Activitatea-Consiliului/Sedintele-CMC&amp;year=2019&amp;
https://www.chisinau.md/libview.php?l=ro&amp;idc=403&amp;id=28036&amp;t=/Presa/Comunicate-de-presa/edinta-Consiliului-municipal-Chiinau
https://www.chisinau.md/libview.php?l=ro&amp;idc=403&amp;id=27982&amp;t=/Presa/Comunicate-de-presa/edinta-Consiliului-municipal-Chiinau
https://www.chisinau.md/libview.php?l=ro&amp;idc=403&amp;id=28116&amp;t=/Presa/Comunicate-de-presa/edinta-Consiliului-municipal-Chiinau
https://www.chisinau.md/libview.php?l=ro&amp;idc=403&amp;id=27827&amp;t=/Presa/Comunicate-de-presa/edinta-Consiliului-municipal-Chiinau
https://www.chisinau.md/libview.php?l=ro&amp;idc=403&amp;id=27206&amp;t=/Presa/Comunicate-de-presa/edinta-Consiliului-municipal-Chiinau
https://www.chisinau.md/libview.php?l=ro&amp;idc=403&amp;id=27297&amp;t=/Presa/Comunicate-de-presa/Continuarea-edintei-Consiliului-municipal-Chiinau
https://www.chisinau.md/libview.php?l=ro&amp;idc=403&amp;id=27763&amp;t=/Presa/Comunicate-de-presa/edinta-Consiliului-municipal-Chiinau
https://www.chisinau.md/libview.php?l=ro&amp;idc=403&amp;id=26637&amp;t=/Presa/Comunicate-de-presa/Continuarea-edintei-Consiliului-municipal-Chiinau
https://www.chisinau.md/libview.php?l=ro&amp;idc=403&amp;id=26530&amp;t=/Presa/Comunicate-de-presa/Convocarea-edintei-ordinare-a-Consiliului-municipal-Chiinau
https://www.chisinau.md/libview.php?l=ro&amp;idc=403&amp;id=25476&amp;t=/Presa/Comunicate-de-presa/Continuarea-edintei-Consiliului-municipal-Chiinau
https://www.chisinau.md/libview.php?l=ro&amp;idc=403&amp;id=25252&amp;t=/Presa/Comunicate-de-presa/Convocarea-edintei-extraordinare-a-Consiliului-municipal-Chiinau
https://www.chisinau.md/libview.php?l=ro&amp;idc=403&amp;id=25032&amp;t=/Presa/Comunicate-de-presa/Convocarea-edintei-de-indata-a-Consiliului-municipal-Chiinau</t>
  </si>
  <si>
    <t>http://capital-imobil.md/ro/auctions/
https://www.chisinau.md/libview.php?l=ro&amp;idc=403&amp;id=27418&amp;t=/Presa/Comunicate-de-presa/Licitatie-privind-acordarea-dreptului-de-locatiune-a-incaperilor-cu-alta-destinatie-decat-cea-locativa-proprietatea-municipiului-Chiinau
https://www.chisinau.md/libview.php?l=ro&amp;idc=403&amp;id=27291&amp;t=/Presa/Comunicate-de-presa/Licitatie-privind-acordarea-dreptului-de-locatiune-a-incaperilor-cu-alta-destinatie-decat-cea-locativa-proprietatea-municipiului-Chiinau
https://www.chisinau.md/libview.php?l=ro&amp;idc=403&amp;id=27269&amp;t=/Presa/Comunicate-de-presa/Desfaurarea-licitatiei-funciare-privind-vanzarea-cumpararea-i-acordarea-dreptului-de-superficie-a-terenurilor-din-intravilanul-municipiului-Chiinau
https://www.chisinau.md/libview.php?l=ro&amp;idc=403&amp;id=27253&amp;t=/Presa/Comunicate-de-presa/Licitatie-funciara-privind-vanzarea-cumpararea-i-acordarea-dreptului-de-superficie-a-terenurilor-din-intravilanul-municipiului-Chiinau
https://www.chisinau.md/libview.php?l=ro&amp;idc=403&amp;id=27197&amp;t=/Presa/Comunicate-de-presa/Licitatie-privind-acordarea-dreptului-de-locatiune-a-incaperilor-cu-alta-destinatie-decat-cea-locativa-proprietatea-municipiului-Chiinau
https://www.chisinau.md/libview.php?l=ro&amp;idc=403&amp;id=27088&amp;t=/Presa/Comunicate-de-presa/Licitatie-funciara-privind-vanzarea-cumpararea-i-acordarea-dreptului-de-superficie-a-terenurilor-din-intravilanul-municipiului-Chiinau
https://www.chisinau.md/libview.php?l=ro&amp;idc=403&amp;id=25504&amp;t=/Presa/Comunicate-de-presa/Licitatie-privind-acordarea-dreptului-de-locatiune-a-incaperilor-cu-alta-destinatie-decat-cea-locativa-proprietatea-municipiului-Chiinau</t>
  </si>
  <si>
    <t>https://www.chisinau.md/libview.php?l=ro&amp;idc=403&amp;id=27317&amp;t=/Presa/Comunicate-de-presa/Desfaurarea-licitatiei-privind-acordarea-dreptului-de-locatiune-a-incaperilor-cu-alta-destinatie-decat-cea-locativa-proprietate-municipala
http://capital-imobil.md/ro/auctions/</t>
  </si>
  <si>
    <t>https://www.chisinau.md/lib.php?l=ro&amp;idc=405&amp;t=/Informatii/Posturi-vacante/&amp;year=2019</t>
  </si>
  <si>
    <t>https://www.chisinau.md/lib.php?l=ro&amp;idc=405&amp;year=2019&amp;month=&amp;day=&amp;t=/Informatii/Posturi-vacante/&amp;page=2</t>
  </si>
  <si>
    <t>https://www.chisinau.md/libview.php?l=ro&amp;idc=677&amp;id=26791&amp;t=/Bugetul-municipal-Chisinau/Rezultatele-executarii-bugetului-municipal-Chiinau-pe-semestrul-I-al-anului-2019</t>
  </si>
  <si>
    <t>https://www.chisinau.md/lib.php?l=ro&amp;idc=677&amp;t=/Bugetul-municipal-Chisinau</t>
  </si>
  <si>
    <t>https://www.chisinau.md/doct.php?l=ro&amp;idc=408&amp;id=28298&amp;t=/Consiliul/Activitatea-Consiliului/Decizii-CMC/Decizie-nr-64-din-26-decembrie-2019-Cu-privire-la-aprobarea-bugetului-municipal-Chiinau-pe-anul-2020-in-lectura-a-doua
https://www.chisinau.md/lib.php?l=ro&amp;idc=677&amp;t=/Bugetul-municipal-Chisinau</t>
  </si>
  <si>
    <t>https://www.chisinau.md/lib.php?l=ro&amp;idc=585&amp;t=/Proiecte/Proiectele-mun-Chiinau</t>
  </si>
  <si>
    <t>https://www.chisinau.md/libview.php?l=ro&amp;idc=403&amp;id=27290&amp;t=/Presa/Comunicate-de-presa/Raport-privind-activitatea-financiara-a-intreprinderii-municipale-Regia-Exdrupo-pentru-anul-2019
https://www.chisinau.md/libview.php?l=ro&amp;idc=403&amp;id=27160&amp;t=/Presa/Comunicate-de-presa/Raport-de-activitate-al-IM-Parcul-Urban-de-Autobuze
https://www.chisinau.md/doc.php?l=ro&amp;idc=623&amp;id=26843&amp;t=/Rapoarte-de-actvitate/Rapoarte-de-activitate-subdiviziuni/Raport-privind-activitatea-intreprinderii-EDILITATE-SA-pe-semestrul-I-al-anului-2019</t>
  </si>
  <si>
    <t>https://www.chisinau.md/pageview.php?l=ro&amp;idc=453&amp;t=/Primaria/Directii/Directia-generala-asistenta-sociala-i-sanatate
https://www.chisinau.md/doct.php?l=ro&amp;idc=408&amp;id=27867&amp;t=/Consiliul/Activitatea-Consiliului/Decizii-CMC/Decizia-nr-29-din-20-noiembrie-2019-Cu-privire-la-aprobarea-intr-o-noua-redactie-a-Comisiei-municipale-pentru-protectia-copilului-aflat-in-dificultate-i-a-Regulamentului-privind-organizarea-i-functionarea-Comisiei
https://www.chisinau.md/doct.php?l=ro&amp;idc=408&amp;id=27863&amp;t=/Consiliul/Activitatea-Consiliului/Decizii-CMC/Decizia-nr-28-din-20-noiembrie-2019-Cu-privire-la-aprobarea-intr-o-noua-redactie-a-Regulamentului-privind-stabilirea-i-acordarea-ajutorului-material-persoanelorfamiliilor-defavorizate-din-municipiul-Chiinau
https://www.chisinau.md/doct.php?l=ro&amp;idc=408&amp;id=27860&amp;t=/Consiliul/Activitatea-Consiliului/Decizii-CMC/Decizia-nr-22-din-20-noiembrie-2019-Cu-privire-la-compensarea-cheltuielilor-persoanelor-defavorizate-din-municipiul-Chiinau-la-efectuarea-platilor-pentru-serviciile-comunale-i-resursele-energetice-in-sezonuil-rece-2019-2020
https://www.chisinau.md/doct.php?l=ro&amp;idc=408&amp;id=25553&amp;t=/Consiliul/Activitatea-Consiliului/Decizii-CMC/Decizia-nr-220-din-22-februarie-2019-Cu-privire-la-aprobarea-Instructiunii-metodice-privind-interventia-autoritatilor-tutelare-teritorialelocale-prestatorilor-de-servicii-sociale-in-raza-administrativ-teritoriala-a-municipiului-Chiinau-in-procesul-de-identificare-evaluare-referire-asistenta-i-monitorizare-a-cazurilor-de-violenta-neglijare-exploatare-i-trafic-al-copilului
https://www.chisinau.md/doct.php?l=ro&amp;idc=408&amp;id=25177&amp;t=/Consiliul/Activitatea-Consiliului/Decizii-CMC/Decizia-nr-932-din-16-ianuarie-2019-Cu-privire-la-crearea-Serviciului-social-Casa-de-copii-de-tip-de-familial-pe-langa-Directia-municipala-pentru-protectia-drepturilor-copilului
https://www.chisinau.md/doct.php?l=ro&amp;idc=408&amp;id=20725&amp;t=/Consiliul/Activitatea-Consiliului/Decizii-CMC/Decizia-nr-156-din-22-decembrie-2017-Cu-privire-la-aprobarea-Regulamentului-privind-compensarea-cheltuielilor-pentru-persoanele-defavorizate-din-municipiul-Chiinau-la-efectuarea-platilor-pentru-serviciile-comunale-i-resursele-energetice
https://www.chisinau.md/lib.php?l=ro&amp;idc=511</t>
  </si>
  <si>
    <t>https://www.chisinau.md/doct.php?l=ro&amp;idc=408&amp;id=16375&amp;t=/Consiliul/Activitatea-Consiliului/Decizii-CMC/Decizia-nr-55-din-22-septembrie-2016-Cu-privire-la-infiintarea-Serviciului-social-Casa-comunitara
http://dmpdc.md/orarul-audientei/
https://www.chisinau.md/lib.php?l=ro&amp;idc=511</t>
  </si>
  <si>
    <t>https://www.chisinau.md/scategory.php?l=ro&amp;idc=1000&amp;t=/Transparenta-decizionala/
https://www.chisinau.md/libt.php?l=ro&amp;idc=412&amp;t=/Consiliul/Activitatea-Consiliului/Sedintele-CMC
https://www.chisinau.md/lib.php?l=ro&amp;idc=616&amp;t=/Consiliul/Activitatea-Consiliului/Proiecte-de-decizii&amp;
https://www.chisinau.md/libt.php?l=ro&amp;idc=408&amp;t=/Consiliul/Activitatea-Consiliului/Decizii-CMC&amp;</t>
  </si>
  <si>
    <t>https://www.chisinau.md/doc.php?l=ro&amp;idc=511&amp;id=1162</t>
  </si>
  <si>
    <t>Informații neactualizate
https://www.chisinau.md/doc.php?l=ro&amp;idc=776&amp;id=16556&amp;t=/Informatii/Transparenta-Decizionala/LISTA-persoanelor-responsabile-de-coordonarea-procesului-de-consultare-publica-cu-societatea-civila-in-procesul-decizional-din-cadrul-subdiviziunilor-structural-ale-Primariei-municipiului-Chiinau
https://www.chisinau.md/public/publications/16556569_md_baza_date_tra.pdf</t>
  </si>
  <si>
    <t>https://www.chisinau.md/pageview.php?l=ro&amp;idc=420&amp;t=/Primarul/Biografia-Primarului</t>
  </si>
  <si>
    <t>https://www.chisinau.md/pageview.php?l=ro&amp;idc=983&amp;t=/Anticoruptie/Linia-anticorutie&amp;year=2019&amp;</t>
  </si>
  <si>
    <t>https://www.chisinau.md/libt.php?l=ro&amp;idc=493&amp;year=2019&amp;month=&amp;day=&amp;t=/Informatii/Licitatii-si-achizitii/Licitatii-si-achizitii-curente/&amp;page=1</t>
  </si>
  <si>
    <t>https://www.chisinau.md/doct.php?l=ro&amp;idc=493&amp;id=26588&amp;t=/Informatii/Licitatii-si-achizitii/Licitatii-si-achizitii-curente/RAPORT-privind-atribuirea-contractelor-de-achizitii-publice-pentru-lunile-ianuarie-iunie-2019-Directia-generala-asistenta-sociala-i-sanatate
https://www.chisinau.md/doct.php?l=ro&amp;idc=493&amp;id=26012&amp;t=/Informatii/Licitatii-si-achizitii/Licitatii-si-achizitii-curente/RAPORT-cu-privire-la-modificareaexecutarea-planului-i-monitorizarea-contractelor-de-achizitii-pentru-necesitatile-Directiei-generale-economie-reforme-i-relatii-patrimoniale-pentru-trimestrul-I-anul-2019</t>
  </si>
  <si>
    <t>https://www.chisinau.md/doct.php?l=ro&amp;idc=493&amp;id=25066&amp;t=/Informatii/Licitatii-si-achizitii/Licitatii-si-achizitii-curente/PLANUL-de-achizitii-al-Aparatului-Primariei-municipiului-Chiinau-pentru-anul-2019
https://www.chisinau.md/doct.php?l=ro&amp;idc=493&amp;id=25065&amp;t=/Informatii/Licitatii-si-achizitii/Licitatii-si-achizitii-curente/PLANUL-de-achizitii-al-Directiei-generale-arhitectura-urbanism-i-relatii-funciare-pe-anul-2019
https://www.chisinau.md/doct.php?l=ro&amp;idc=493&amp;id=25058&amp;t=/Informatii/Licitatii-si-achizitii/Licitatii-si-achizitii-curente/PLANUL-de-achizitie-al-Directiei-generale-finante-pe-anul-2019
https://www.chisinau.md/doct.php?l=ro&amp;idc=493&amp;id=25038&amp;t=/Informatii/Licitatii-si-achizitii/Licitatii-si-achizitii-curente/PLANUL-de-achizitii-publice-al-Directiei-Cultura-a-Primariei-municipiului-Chiinau-pentru-anul-2019
https://www.chisinau.md/doct.php?l=ro&amp;idc=493&amp;id=25237&amp;t=/Informatii/Licitatii-si-achizitii/Licitatii-si-achizitii-curente/PLANUL-DE-ACHIZIII-pentru-necesitatile-Directiei-generale-economie-reforme-i-relatii-patrimoniale-pentru-anul-2019
https://www.chisinau.md/doct.php?l=ro&amp;idc=493&amp;id=25111&amp;t=/Informatii/Licitatii-si-achizitii/Licitatii-si-achizitii-curente/PLANUL-achizitiilor-publice-pentru-anul-2019-in-cadrul-Directiei-generale-asistenta-sociala-i-sanatate
http://comert.chisinau.md/libview.php?l=ro&amp;idc=83&amp;id=405&amp;t=/Transparenta/Achizitii-publice/Planul-de-achizitii-pentru-anul-2019</t>
  </si>
  <si>
    <t>http://costesti.md/2019/12/03/audieri-publice-privind-proiectul-bugetului-satului-costesti-pentru-anul-2020/</t>
  </si>
  <si>
    <t>http://costesti.md/proiecte-in-derulare/
http://costesti.md/proiecte-desfasurate/</t>
  </si>
  <si>
    <t>http://costesti.md/telefonul-direct/
http://costesti.md/primarie-apl/</t>
  </si>
  <si>
    <t>http://costesti.md/category/instititii/centre-sociale/</t>
  </si>
  <si>
    <t>http://costesti.md/primaria/primarul/</t>
  </si>
  <si>
    <t>http://costesti.md/2019/07/27/primaria-costesti-anunta-licitatie-de-vinzare-cumparare-cu-strigare-a-mai-multe-loturi-de-teren-3/
http://costesti.md/2019/02/15/primaria-costesti-anunta-licitatie-de-vinzare-cumparare-cu-strigare-a-mai-multe-loturi-de-teren-2/</t>
  </si>
  <si>
    <t>http://costesti.md/category/deciziile-consiliului/</t>
  </si>
  <si>
    <t>http://costesti.md/2019/01/19/se-anunta-prima-sedinta-extraordinara-a-consiliului-local-costesti-din-acest-an-2/
http://costesti.md/2019/04/18/se-anunta-sedinta-ordinara-a-consiliului-local-costesti-4/
http://costesti.md/2019/08/13/se-anunta-sedinta-ordinara-a-consiliului-local-costesti-5/
http://costesti.md/2019/09/17/se-anunta-sedinta-extraordinara-a-consiliului-local-costesti-5/</t>
  </si>
  <si>
    <t>http://www.primariatelenesti.md/</t>
  </si>
  <si>
    <t>Is published the announcements regarding auctions / contests / direct negotiations selling / renting / leasing property belonging to territorial-administrative unit?</t>
  </si>
  <si>
    <t>http://ialoveni.md/wp-content/uploads/2018/02/PLAN-ANTICORUPTIE-2018-2020.pdf</t>
  </si>
  <si>
    <t>Q8a</t>
  </si>
  <si>
    <t>C20009</t>
  </si>
  <si>
    <t>C20010</t>
  </si>
  <si>
    <t>C20011</t>
  </si>
  <si>
    <t>C20012</t>
  </si>
  <si>
    <t>C20013</t>
  </si>
  <si>
    <t>C20014</t>
  </si>
  <si>
    <t>C20015</t>
  </si>
  <si>
    <t>C20016</t>
  </si>
  <si>
    <t>C20017</t>
  </si>
  <si>
    <t>C20018</t>
  </si>
  <si>
    <t>C20019</t>
  </si>
  <si>
    <t>C20020</t>
  </si>
  <si>
    <t>C20021</t>
  </si>
  <si>
    <t>C20022</t>
  </si>
  <si>
    <t>C20023</t>
  </si>
  <si>
    <t>C20024</t>
  </si>
  <si>
    <t>C20025</t>
  </si>
  <si>
    <t>C20026</t>
  </si>
  <si>
    <t>C20027</t>
  </si>
  <si>
    <t>C20028</t>
  </si>
  <si>
    <t>C20029</t>
  </si>
  <si>
    <t>C20030</t>
  </si>
  <si>
    <t>C20031</t>
  </si>
  <si>
    <t>C20032</t>
  </si>
  <si>
    <t>C20033</t>
  </si>
  <si>
    <t>C20034</t>
  </si>
  <si>
    <t>C20035</t>
  </si>
  <si>
    <t>C20036</t>
  </si>
  <si>
    <t>C20037</t>
  </si>
  <si>
    <t>C20038</t>
  </si>
  <si>
    <t>C20039</t>
  </si>
  <si>
    <t>C20040</t>
  </si>
  <si>
    <t>C20041</t>
  </si>
  <si>
    <t>C20042</t>
  </si>
  <si>
    <t>C20043</t>
  </si>
  <si>
    <t>C20044</t>
  </si>
  <si>
    <t>C20045</t>
  </si>
  <si>
    <t>C20046</t>
  </si>
  <si>
    <t>C20047</t>
  </si>
  <si>
    <t>C20048</t>
  </si>
  <si>
    <t>C20049</t>
  </si>
  <si>
    <t>C20050</t>
  </si>
  <si>
    <t>C20051</t>
  </si>
  <si>
    <t>C20052</t>
  </si>
  <si>
    <t>C20053</t>
  </si>
  <si>
    <t>ID_2020</t>
  </si>
  <si>
    <t>Has the local public authority responded to the individual's request for information in accordance with legal requirements and terms?</t>
  </si>
  <si>
    <t>Did the local public authority answer the IDIS “Viitorul” questionnaire in accordance with the requirements and terms of the law on access to information?</t>
  </si>
  <si>
    <t>acc9</t>
  </si>
  <si>
    <t>acc9k</t>
  </si>
  <si>
    <t>Row</t>
  </si>
  <si>
    <t>Q_2020_md</t>
  </si>
  <si>
    <t>Q_2020_en</t>
  </si>
  <si>
    <t>C_2020</t>
  </si>
  <si>
    <t xml:space="preserve">Anunţul referitor la desfăşurarea şedinţei publice este adus la cunoştinţă cetăţenilor (cu cel puţin 3 zile lucrătoare înainte de data desfăşurării şedinţei) </t>
  </si>
  <si>
    <t>Is the announcement about the public session made public to citizens (at least 3 working days before the date of the meeting)?</t>
  </si>
  <si>
    <t>Proiectele de decizii/dispoziţii şi materialele aferente acestora din anul 2017 au fost aduse la cunoștința publicului pînă la şedinţa autorităţii publice (cel puţin 3 zile lucrătoare înainte de data desfăşurării şedinţei)?</t>
  </si>
  <si>
    <t>Were the draft decisions/ provisions and relevant materials in 2017 of public hearings announced  before the public authority's meeting (at least 3 working days before the date of the meeting)?</t>
  </si>
  <si>
    <t>Timpul de răspuns la cererile de solicitare a informațiilor în temeiul Legii nr.982 din 11.05.2000 privind accesul la informație ?</t>
  </si>
  <si>
    <t>Is there any answer to requirements of information under the law nr.982 from 11.05.2000 regarding acces to information?</t>
  </si>
  <si>
    <t>Au fost organizate consultări publice pentru proiectele de decizii/dispoziţii în anul 2017 ?</t>
  </si>
  <si>
    <t>Were any public consultations organized for the drafts of decisions/provisions for 2017?</t>
  </si>
  <si>
    <t>Este publicată documentaţia de atribuire pe pagina web a autorităţii contractante?</t>
  </si>
  <si>
    <t>Is the archive of procurement outcomes of (at least) the last 2 years  available on the website?</t>
  </si>
  <si>
    <t>Sînt publicate pe pagina web oficială rapoartele de monitorizare a executării contractelor de achiziţie publică (trimestrial/semestrial şi anual)?</t>
  </si>
  <si>
    <t>Are monitoring reports on the execution of public procurement contracts published on the official web page (quarterly/biannual and annual)?</t>
  </si>
  <si>
    <t>Proiectul de buget pentru anul 2018 a fost supus consultărilor publice și adus la cunoştinţa publicului ?</t>
  </si>
  <si>
    <t>Was the draft of the budget for 2018 consulted with the public?</t>
  </si>
  <si>
    <t>Proiectul de buget pentru anul 2018 a inclus o descriere a tuturor elementelor (programe, subprograme și alte elemente ale bugetului), inclusiv o scurtă justificare pentru fiecare element în secțiunea de venituri și secțiunea de cheltuieli ?</t>
  </si>
  <si>
    <t>Is containing the draft budget for 2018 a description of all items (programs, subprograms and other parts of the budget), including a brief justification for each item in the income section and section of expenses?</t>
  </si>
  <si>
    <t>Rectificările la buget pentru anul 2017 au fost supuse consultărilor publice și adus la cunoştinţa publicului ?</t>
  </si>
  <si>
    <t>Was the revised budget for the years 2017 submitted for public consultation and made public?</t>
  </si>
  <si>
    <t>Sînt disponibile pe pagina web bugetele pentru cel puțin ultimii trei ani consecutivi (2016 - 2018) ?</t>
  </si>
  <si>
    <t>Is the budget available on the website for at least the last three consecutive years (2016 - 2018)?</t>
  </si>
  <si>
    <t>Raporturile privind executarea bugetului anual pentru 2017 sînt disponibile pe site-ul oficial?</t>
  </si>
  <si>
    <t>Are the annual reports on budget execution for 2017 available on the official website?</t>
  </si>
  <si>
    <t>Au fost efectuate concursuri de selecție pentru toate locurile vacante în perioada 2017 ?</t>
  </si>
  <si>
    <t>Were organized in 2017 competitions for the vacant places?</t>
  </si>
  <si>
    <t>Au fost comunicate public numărul şi numele candidaţilor ce au participat la concursurile de selecţie pentru posturile vacante în perioada 2017 ?</t>
  </si>
  <si>
    <t>Were made public the number and names of the candidates who participated in the selection contests for vacancies in 2017?</t>
  </si>
  <si>
    <t>Au fost comunicate public procesele - verbale ale comisiei de selectare a candidaţilor pentru funcţia vacantă, incluzând evaluarea comisiei şi clasamentul solicitanţilor?</t>
  </si>
  <si>
    <t>Were made public the  - Minutes of committee for selection of candidates for the vacancy, including the assessment of the committee and the ranking of applicants?</t>
  </si>
  <si>
    <t>Are unitatea administrativ-teritorială un Cod de etică pentru angajații instituțiilor bugetare, întreprinderilor publice, precum și angajații întreprinderilor fondate sau la care deține pachetul majoritar?</t>
  </si>
  <si>
    <t>ID_2018</t>
  </si>
  <si>
    <t>Q_2018_md</t>
  </si>
  <si>
    <t>Q_2018_en</t>
  </si>
  <si>
    <t>C_2018</t>
  </si>
  <si>
    <t>Pagina web conține informații privind programul de lucru al autorității publice și subdiviziunile sale, cu indicarea zilelor şi orelor de audienţă a funcţionarilor responsabili de furnizarea informaţiilor, documentelor oficiale?</t>
  </si>
  <si>
    <t>Does the web page contains information about the working program of the public authority and its subdivisions, including days and hours when public  officers in charge with providing information and official documents are in the office?</t>
  </si>
  <si>
    <t>Cuprinde anunțul referitor la desfăşurarea şedinţei publice data, ora, locul desfăşurării şedinţei şi ordinea de zi a acesteia ?</t>
  </si>
  <si>
    <t>Does the announcement related to the public session contains information about the hour, place, date, and the agenda?</t>
  </si>
  <si>
    <t>Proiectele de decizii/dispoziţii şi materialele aferente acestora din anul 2016 au fost aduse la cunoștința publicului pînă la şedinţa autorităţii publice (cel puţin 3 zile lucrătoare înainte de data desfăşurării şedinţei)?</t>
  </si>
  <si>
    <t>Were the draft decisions/ provisions and relevant materials in 2016 of public hearings announced  before the public authority's meeting (at least 3 working days before the date of the meeting)?</t>
  </si>
  <si>
    <t>Răspuns la cererile de solicitare a informațiilor în temeiul Legii nr.982 din 11.05.2000 privind accesul la informație ?</t>
  </si>
  <si>
    <t>Au fost organizate consultări publice pentru proiectele de decizii/dispoziţii în anul 2016 ?</t>
  </si>
  <si>
    <t>Were any public consultations organized for the drafts of decisions/provisions for 2016?</t>
  </si>
  <si>
    <t>Deciziile adoptate de autoritățile publice sînt publicate în Registrul actelor locale www.actelocale.md ?</t>
  </si>
  <si>
    <t>Are decisions adopted  by public authorities published on www.actelocale.md ?</t>
  </si>
  <si>
    <t>Proiectul de buget pentru anul 2017 a fost supus consultărilor publice și adus la cunoştinţa publicului ?</t>
  </si>
  <si>
    <t>Was the draft of the budget for 2017 consulted with the public?</t>
  </si>
  <si>
    <t>Proiectul de buget pentru anul 2017 a inclus o descriere a tuturor elementelor (programe, subprograme și alte elemente ale bugetului), inclusiv o scurtă justificare pentru fiecare element în secțiunea de venituri și secțiunea de cheltuieli ?</t>
  </si>
  <si>
    <t>Is containing the draft budget for 2017 a description of all items (programs, subprograms and other parts of the budget), including a brief justification for each item in the income section and section of expenses?</t>
  </si>
  <si>
    <t>Rectificările la buget pentru anul 2016 au fost supuse consultărilor publice și adus la cunoştinţa publicului ?</t>
  </si>
  <si>
    <t>Was the revised budget for the years 2016 submitted for public consultation and made public?</t>
  </si>
  <si>
    <t>Sînt disponibile pe pagina web bugetele pentru cel puțin ultimii trei ani consecutivi (2015 - 2017) ?</t>
  </si>
  <si>
    <t>Is the budget available on the website for at least the last three consecutive years (2015 - 2017)?</t>
  </si>
  <si>
    <t>Raporturile privind executarea bugetului anual pentru 2016 sînt disponibile pe site-ul oficial?</t>
  </si>
  <si>
    <t>Are the annual reports on budget execution for 2016 available on the official website?</t>
  </si>
  <si>
    <t>Au fost efectuate concursuri de selecție pentru toate locurile vacante în perioada 2016 ?</t>
  </si>
  <si>
    <t>Were organized in 2016 competitions for the vacant places?</t>
  </si>
  <si>
    <t>Au fost comunicate public numărul şi numele candidaţilor ce au participat la concursurile de selecţie pentru posturile vacante în perioada 2016 ?</t>
  </si>
  <si>
    <t>Were made public the number and names of the candidates who participated in the selection contests for vacancies in the period 2014 - 2015?</t>
  </si>
  <si>
    <t>Este disponibilă pe pagina web lista instituțiilor de asistență socială înființate de unitatea administrativ-teritorială ?</t>
  </si>
  <si>
    <t>Is it available on the website list of social assistance institutions set up by the municipality?</t>
  </si>
  <si>
    <t>C17001</t>
  </si>
  <si>
    <t>C18001</t>
  </si>
  <si>
    <t>C20001</t>
  </si>
  <si>
    <t>C20002</t>
  </si>
  <si>
    <t>C20003</t>
  </si>
  <si>
    <t>C20004</t>
  </si>
  <si>
    <t>C20005</t>
  </si>
  <si>
    <t>C20006</t>
  </si>
  <si>
    <t>C20007</t>
  </si>
  <si>
    <t>C20008</t>
  </si>
  <si>
    <t>C20008a</t>
  </si>
  <si>
    <t>C18002</t>
  </si>
  <si>
    <t>C18003</t>
  </si>
  <si>
    <t>C18004</t>
  </si>
  <si>
    <t>C18005</t>
  </si>
  <si>
    <t>C18006</t>
  </si>
  <si>
    <t>C18007</t>
  </si>
  <si>
    <t>C18008</t>
  </si>
  <si>
    <t>C18009</t>
  </si>
  <si>
    <t>C18010</t>
  </si>
  <si>
    <t>C18011</t>
  </si>
  <si>
    <t>C18012</t>
  </si>
  <si>
    <t>C18013</t>
  </si>
  <si>
    <t>C18014</t>
  </si>
  <si>
    <t>C18015</t>
  </si>
  <si>
    <t>C18016</t>
  </si>
  <si>
    <t>C18017</t>
  </si>
  <si>
    <t>C18018</t>
  </si>
  <si>
    <t>C18019</t>
  </si>
  <si>
    <t>C18020</t>
  </si>
  <si>
    <t>C18021</t>
  </si>
  <si>
    <t>C18022</t>
  </si>
  <si>
    <t>C18023</t>
  </si>
  <si>
    <t>C18024</t>
  </si>
  <si>
    <t>C18025</t>
  </si>
  <si>
    <t>C18026</t>
  </si>
  <si>
    <t>C18027</t>
  </si>
  <si>
    <t>C18028</t>
  </si>
  <si>
    <t>C18029</t>
  </si>
  <si>
    <t>C18030</t>
  </si>
  <si>
    <t>C18031</t>
  </si>
  <si>
    <t>C18032</t>
  </si>
  <si>
    <t>C18033</t>
  </si>
  <si>
    <t>C18034</t>
  </si>
  <si>
    <t>C18035</t>
  </si>
  <si>
    <t>C18036</t>
  </si>
  <si>
    <t>C18037</t>
  </si>
  <si>
    <t>C18038</t>
  </si>
  <si>
    <t>C18039</t>
  </si>
  <si>
    <t>C18040</t>
  </si>
  <si>
    <t>C18041</t>
  </si>
  <si>
    <t>C18042</t>
  </si>
  <si>
    <t>C18043</t>
  </si>
  <si>
    <t>C18044</t>
  </si>
  <si>
    <t>C18045</t>
  </si>
  <si>
    <t>C18046</t>
  </si>
  <si>
    <t>C18047</t>
  </si>
  <si>
    <t>C18048</t>
  </si>
  <si>
    <t>C18049</t>
  </si>
  <si>
    <t>C18050</t>
  </si>
  <si>
    <t>C18051</t>
  </si>
  <si>
    <t>C18052</t>
  </si>
  <si>
    <t>C17002</t>
  </si>
  <si>
    <t>C17003</t>
  </si>
  <si>
    <t>C17004</t>
  </si>
  <si>
    <t>C17005</t>
  </si>
  <si>
    <t>C17006</t>
  </si>
  <si>
    <t>C17007</t>
  </si>
  <si>
    <t>C17008</t>
  </si>
  <si>
    <t>C17009</t>
  </si>
  <si>
    <t>C17010</t>
  </si>
  <si>
    <t>C17011</t>
  </si>
  <si>
    <t>C17012</t>
  </si>
  <si>
    <t>C17013</t>
  </si>
  <si>
    <t>C17014</t>
  </si>
  <si>
    <t>C17015</t>
  </si>
  <si>
    <t>C17016</t>
  </si>
  <si>
    <t>C17017</t>
  </si>
  <si>
    <t>C17018</t>
  </si>
  <si>
    <t>C17019</t>
  </si>
  <si>
    <t>C17020</t>
  </si>
  <si>
    <t>C17021</t>
  </si>
  <si>
    <t>C17022</t>
  </si>
  <si>
    <t>C17023</t>
  </si>
  <si>
    <t>C17024</t>
  </si>
  <si>
    <t>C17025</t>
  </si>
  <si>
    <t>C17026</t>
  </si>
  <si>
    <t>C17027</t>
  </si>
  <si>
    <t>C17028</t>
  </si>
  <si>
    <t>C17029</t>
  </si>
  <si>
    <t>C17030</t>
  </si>
  <si>
    <t>C17031</t>
  </si>
  <si>
    <t>C17032</t>
  </si>
  <si>
    <t>C17033</t>
  </si>
  <si>
    <t>C17034</t>
  </si>
  <si>
    <t>C17035</t>
  </si>
  <si>
    <t>C17036</t>
  </si>
  <si>
    <t>C17037</t>
  </si>
  <si>
    <t>C17038</t>
  </si>
  <si>
    <t>C17039</t>
  </si>
  <si>
    <t>C17040</t>
  </si>
  <si>
    <t>C17041</t>
  </si>
  <si>
    <t>C17043</t>
  </si>
  <si>
    <t>C17044</t>
  </si>
  <si>
    <t>C17045</t>
  </si>
  <si>
    <t>C17046</t>
  </si>
  <si>
    <t>C17047</t>
  </si>
  <si>
    <t>C17048</t>
  </si>
  <si>
    <t>C17049</t>
  </si>
  <si>
    <t>C17050</t>
  </si>
  <si>
    <t>C17051</t>
  </si>
  <si>
    <t>C17052</t>
  </si>
  <si>
    <t>C17053</t>
  </si>
  <si>
    <t>C17042</t>
  </si>
  <si>
    <t>ID_2017</t>
  </si>
  <si>
    <t>Q_2017_md</t>
  </si>
  <si>
    <t>Q_2017_en</t>
  </si>
  <si>
    <t>C_2017</t>
  </si>
  <si>
    <t>Pagina web oficială a autorității publice dispune de compartimente dedicate transparenţei decizionale, unde se plasează informaţia privind procesul de elaborare şi adoptare a deciziilor?</t>
  </si>
  <si>
    <t>Pagina web conține informații privind programul de lucru al autorității publice și subdiviziunile sale, cu indicarea zilelor şi orelor de audienţă a funcţionarilor responsabili de furnizarea informaţiilor, documentelor oficiale ?</t>
  </si>
  <si>
    <t>Sunt disponibile pe site-ul oficial numele, date de contact și afilierea politică a consilierilor locali?</t>
  </si>
  <si>
    <t>Anunţul referitor la desfăşurarea şedinţei publice este adus la cunoştinţă cetăţenilor (cu cel puţin 3 zile lucrătoare înainte de data desfăşurării şedinţei) ?</t>
  </si>
  <si>
    <t>Proiectele de decizii/dispoziţii şi materialele aferente acestora din anul 2015 au fost aduse la cunoștința publicului pînă la şedinţa autorităţii publice (cel puţin 3 zile lucrătoare înainte de data desfăşurării şedinţei)?</t>
  </si>
  <si>
    <t>Au fost organizate consultări publice pentru proiectele de decizii/dispoziţii în anul 2015 ?</t>
  </si>
  <si>
    <t>Sînt întocmite și aduse la cunoștință regulile referitor la modalitatea de acces în sala unde se desfășoară o ședință publică, conduita obligatorie a părților participante, modalitățile de sancționare a comportamentului neadecvat, etc. ?</t>
  </si>
  <si>
    <t>Sînt disponibile pe pagina web înregistrările video/audio de la ședințele consiliului local de cel puțin ultimii 2 ani ?</t>
  </si>
  <si>
    <t>Sînt publicate pe web deciziile comisiei/consiliului privind atribuirea terenurilor, alocarea/vînzarea de locuințe ?</t>
  </si>
  <si>
    <t>Sînt publicate pe web informații despre următoarea întrunire în ședință a comisiei/consiliului privind luarea deciziei de atribuire a terenurilor, alocare/vînzare de locuințe ?</t>
  </si>
  <si>
    <t>Proiectul de buget pentru anul 2016 a fost supus consultărilor publice și adus la cunoştinţa publicului ?</t>
  </si>
  <si>
    <t>Proiectul de buget pentru anul 2016 a inclus o descriere a tuturor elementelor (programe, subprograme și alte elemente ale bugetului), inclusiv o scurtă justificare pentru fiecare element în secțiunea de venituri și secțiunea de cheltuieli ?</t>
  </si>
  <si>
    <t>Rectificările la buget pentru anii 2014 - 2015 au fost supuse consultărilor publice și adus la cunoştinţa publicului ?</t>
  </si>
  <si>
    <t>Bugetul actual al unității administrativ-teritoriale este disponibil pe pagina web?</t>
  </si>
  <si>
    <t>Sînt disponibile pe pagina web bugetele pentru cel puțin ultimii trei ani consecutivi (2014 - 2016) ?</t>
  </si>
  <si>
    <t>Is the budget available on the website for at least the last three consecutive years (2014 - 2016)?</t>
  </si>
  <si>
    <t>Raporturile privind executarea bugetului anual pentru 2015 sînt disponibile pe site-ul oficial?</t>
  </si>
  <si>
    <t>Au fost efectuate concursuri de selecție pentru toate locurile vacante în perioada 2014 - 2015 ?</t>
  </si>
  <si>
    <t>Were organized in 2014-2015 competitions for the vacant places?</t>
  </si>
  <si>
    <t>Au fost comunicate public numărul şi numele candidaţilor ce au participat la concursurile de selecţie pentru posturile vacante în perioada 2014 - 2015?</t>
  </si>
  <si>
    <t>Este disponibilă pe web arhiva proceselor - verbale ale procedurilor de selecție a candidaților la funcțiile vacante din cel puțin ultimii 2 ani ?</t>
  </si>
  <si>
    <t>Are unitatea administrativ-teritorială elaborat și publicat un Cod de etică pentru angajații autorităților administrației publice  locale ?</t>
  </si>
  <si>
    <t>Sunt comunicate public CV-urile conducătorilor tuturor întreprinderilor municipale şi a societăţilor comerciale cu pachet majoritar deţinute de unitatea administrativ - teritorială, inclusiv informații cu privire la: studiile superioare, experiența de muncă, apartenența anterioară la societățile comerciale și organizațiile non-profit ?</t>
  </si>
  <si>
    <t>Sunt făcute public analizele financiare anuale ale tuturor întreprinderilor municipale şi a societăţilor comerciale cu pachet majoritar deţinute de unitatea administrativ - teritorială?</t>
  </si>
  <si>
    <t>Does the web page contains information about the working program of the public authority, including days and hours when public  officers in charge with providing information and official documents are in the office?</t>
  </si>
  <si>
    <t>Were the draft decisions/ provisions and relevant materials in 2015 of public hearings announced  before the public authority's meeting (at least 3 working days before the date of the meeting)?</t>
  </si>
  <si>
    <t>Were any public consultations organized for the drafts of decisions/provisions for 2015?</t>
  </si>
  <si>
    <t>Are published the rules related to the methods of access in room where the public meetings are going on, the rules of conduct, the methods of penalties for misbehavior, etc.?</t>
  </si>
  <si>
    <t>Are published the decisions of committee/council on land allocation, assignment / sale of housing made public on the web site?</t>
  </si>
  <si>
    <t>Is published on the web site the information about the next meeting of board for the decision to award the land allotment/sale housing?</t>
  </si>
  <si>
    <t>Was the draft of the budget for 2016 consulted with the public?</t>
  </si>
  <si>
    <t>Is containing the draft budget for 2016 a description of all items (programs, subprograms and other parts of the budget), including a brief justification for each item in the income section and section of expenses?</t>
  </si>
  <si>
    <t>Was the revised budget for the years 2014 - 2015 submitted for public consultation and made public?</t>
  </si>
  <si>
    <t>Are the annual reports on budget execution for 2015 available on the official website?</t>
  </si>
  <si>
    <t>Are published the web page and archive of the minutes for the seleciton procedures of the candidates for the vacancies in the last 2 years?</t>
  </si>
  <si>
    <t>C16001</t>
  </si>
  <si>
    <t>C16002</t>
  </si>
  <si>
    <t>C16003</t>
  </si>
  <si>
    <t>C16004</t>
  </si>
  <si>
    <t>C16005</t>
  </si>
  <si>
    <t>C16006</t>
  </si>
  <si>
    <t>C16007</t>
  </si>
  <si>
    <t>C16008</t>
  </si>
  <si>
    <t>C16009</t>
  </si>
  <si>
    <t>C16010</t>
  </si>
  <si>
    <t>C16011</t>
  </si>
  <si>
    <t>C16012</t>
  </si>
  <si>
    <t>C16013</t>
  </si>
  <si>
    <t>C16014</t>
  </si>
  <si>
    <t>C16015</t>
  </si>
  <si>
    <t>C16016</t>
  </si>
  <si>
    <t>C16017</t>
  </si>
  <si>
    <t>C16018</t>
  </si>
  <si>
    <t>C16019</t>
  </si>
  <si>
    <t>C16020</t>
  </si>
  <si>
    <t>C16021</t>
  </si>
  <si>
    <t>C16022</t>
  </si>
  <si>
    <t>C16023</t>
  </si>
  <si>
    <t>C16024</t>
  </si>
  <si>
    <t>C16025</t>
  </si>
  <si>
    <t>C16026</t>
  </si>
  <si>
    <t>C16027</t>
  </si>
  <si>
    <t>C16028</t>
  </si>
  <si>
    <t>C16029</t>
  </si>
  <si>
    <t>C16030</t>
  </si>
  <si>
    <t>C16031</t>
  </si>
  <si>
    <t>C16032</t>
  </si>
  <si>
    <t>C16033</t>
  </si>
  <si>
    <t>C16034</t>
  </si>
  <si>
    <t>C16035</t>
  </si>
  <si>
    <t>C16036</t>
  </si>
  <si>
    <t>C16037</t>
  </si>
  <si>
    <t>C16038</t>
  </si>
  <si>
    <t>C16039</t>
  </si>
  <si>
    <t>C16040</t>
  </si>
  <si>
    <t>C16041</t>
  </si>
  <si>
    <t>C16042</t>
  </si>
  <si>
    <t>C16043</t>
  </si>
  <si>
    <t>C16044</t>
  </si>
  <si>
    <t>C16045</t>
  </si>
  <si>
    <t>C16046</t>
  </si>
  <si>
    <t>C16047</t>
  </si>
  <si>
    <t>C16048</t>
  </si>
  <si>
    <t>C16049</t>
  </si>
  <si>
    <t>C16050</t>
  </si>
  <si>
    <t>C16051</t>
  </si>
  <si>
    <t>C16052</t>
  </si>
  <si>
    <t>C16053</t>
  </si>
  <si>
    <t>ID_2016</t>
  </si>
  <si>
    <t>Q_2016_md</t>
  </si>
  <si>
    <t>Q_2016_en</t>
  </si>
  <si>
    <t>C_2016</t>
  </si>
  <si>
    <t>Population</t>
  </si>
  <si>
    <t>Broader region</t>
  </si>
  <si>
    <t>Political affiliation</t>
  </si>
  <si>
    <t>GDP per capita in PPS</t>
  </si>
  <si>
    <t>Average score</t>
  </si>
  <si>
    <t>Autoritățile publice locale au răspuns la cererea persoanei fizice de solicitare a informațiilor în conformitate cu cerințele și termenii legali ?</t>
  </si>
  <si>
    <t>Autoritățile publice locale au răspuns la chestionarul IDIS „Viitorul” în conformitate cu cerințele și termenii legii privind accesul la informație?</t>
  </si>
  <si>
    <r>
      <rPr>
        <sz val="11"/>
        <color rgb="FFFF0000"/>
        <rFont val="Calibri"/>
        <family val="2"/>
        <scheme val="minor"/>
      </rPr>
      <t>Is the archive of procurement outcomes of (at least) the last 2 years  available on the website?</t>
    </r>
    <r>
      <rPr>
        <sz val="11"/>
        <color theme="1"/>
        <rFont val="Calibri"/>
        <family val="2"/>
        <scheme val="minor"/>
      </rPr>
      <t xml:space="preserve">
Is the award documentation published on the contracting authority's website?</t>
    </r>
  </si>
  <si>
    <t xml:space="preserve">Este publicată documentaţia de atribuire pe pagina web a autorităţii contractante?
</t>
  </si>
  <si>
    <r>
      <rPr>
        <sz val="11"/>
        <color rgb="FFFF0000"/>
        <rFont val="Calibri"/>
        <family val="2"/>
        <scheme val="minor"/>
      </rPr>
      <t>Is the announcement about public procurements published?</t>
    </r>
    <r>
      <rPr>
        <sz val="11"/>
        <color theme="1"/>
        <rFont val="Calibri"/>
        <family val="2"/>
        <scheme val="minor"/>
      </rPr>
      <t xml:space="preserve">
Are notices of intent (public procurement plans) made public?</t>
    </r>
  </si>
  <si>
    <r>
      <rPr>
        <sz val="11"/>
        <color rgb="FFFF0000"/>
        <rFont val="Calibri"/>
        <family val="2"/>
        <scheme val="minor"/>
      </rPr>
      <t>Are the results about public procurements publicly placed?</t>
    </r>
    <r>
      <rPr>
        <sz val="11"/>
        <color theme="1"/>
        <rFont val="Calibri"/>
        <family val="2"/>
        <scheme val="minor"/>
      </rPr>
      <t xml:space="preserve">
Is the announcement about public procurements published?</t>
    </r>
  </si>
  <si>
    <r>
      <rPr>
        <sz val="11"/>
        <color rgb="FFFF0000"/>
        <rFont val="Calibri"/>
        <family val="2"/>
        <scheme val="minor"/>
      </rPr>
      <t>Are the results about public procurements publicly placed?</t>
    </r>
    <r>
      <rPr>
        <sz val="11"/>
        <color theme="1"/>
        <rFont val="Calibri"/>
        <family val="2"/>
        <scheme val="minor"/>
      </rPr>
      <t xml:space="preserve">
Are public procurement announcements made public?</t>
    </r>
  </si>
  <si>
    <r>
      <rPr>
        <sz val="11"/>
        <color rgb="FFFF0000"/>
        <rFont val="Calibri"/>
        <family val="2"/>
        <scheme val="minor"/>
      </rPr>
      <t>Is published the information on the results of auctions / contests / direct negotiations selling / renting / leasing property belonging to territorial-administrative unit?</t>
    </r>
    <r>
      <rPr>
        <sz val="11"/>
        <color theme="1"/>
        <rFont val="Calibri"/>
        <family val="2"/>
        <scheme val="minor"/>
      </rPr>
      <t xml:space="preserve">
Is published the announcements regarding auctions / contests / direct negotiations selling / renting / leasing property belonging to territorial-administrative unit?</t>
    </r>
  </si>
  <si>
    <r>
      <rPr>
        <sz val="11"/>
        <color rgb="FFFF0000"/>
        <rFont val="Calibri"/>
        <family val="2"/>
        <scheme val="minor"/>
      </rPr>
      <t>Is available on the web the  auction's results archive / contests / direct negotiations of sale / rental / lease property assets of the administrative-territorial (at least) the last two years?</t>
    </r>
    <r>
      <rPr>
        <sz val="11"/>
        <color theme="1"/>
        <rFont val="Calibri"/>
        <family val="2"/>
        <scheme val="minor"/>
      </rPr>
      <t xml:space="preserve">
Is published the information on the results of auctions / contests / direct negotiations selling / renting / leasing property belonging to territorial-administrative unit?</t>
    </r>
  </si>
  <si>
    <r>
      <rPr>
        <sz val="11"/>
        <color rgb="FFFF0000"/>
        <rFont val="Calibri"/>
        <family val="2"/>
        <scheme val="minor"/>
      </rPr>
      <t>Has the municipality developed a  ethics code for the employee of the LPA?</t>
    </r>
    <r>
      <rPr>
        <sz val="11"/>
        <color theme="1"/>
        <rFont val="Calibri"/>
        <family val="2"/>
        <scheme val="minor"/>
      </rPr>
      <t xml:space="preserve">
Are there plans, strategies, guides, other documents on ensuring integrity within the LPA developed and published?</t>
    </r>
  </si>
  <si>
    <r>
      <rPr>
        <sz val="11"/>
        <color rgb="FFFF0000"/>
        <rFont val="Calibri"/>
        <family val="2"/>
        <scheme val="minor"/>
      </rPr>
      <t>Has the municipality developed a  ethics code for the employee of the state owned institutions, and also for the companies created by the municipality?</t>
    </r>
    <r>
      <rPr>
        <sz val="11"/>
        <color theme="1"/>
        <rFont val="Calibri"/>
        <family val="2"/>
        <scheme val="minor"/>
      </rPr>
      <t xml:space="preserve">
Are there plans, strategies, guides, other documents on ensuring integrity within the LPA developed and published?</t>
    </r>
  </si>
  <si>
    <r>
      <t xml:space="preserve">Sînt aduse la cunoștință publică anunţurile de achiziţii publice? 
</t>
    </r>
    <r>
      <rPr>
        <sz val="11"/>
        <color rgb="FFFF0000"/>
        <rFont val="Calibri"/>
        <family val="2"/>
        <scheme val="minor"/>
      </rPr>
      <t>(corresponds to the point C17025 from 2017; C18025 from 2018; C 20025 from 2020)</t>
    </r>
  </si>
  <si>
    <r>
      <t xml:space="preserve">Is the announcement about public procurements published?
</t>
    </r>
    <r>
      <rPr>
        <sz val="11"/>
        <color rgb="FFFF0000"/>
        <rFont val="Calibri"/>
        <family val="2"/>
        <scheme val="minor"/>
      </rPr>
      <t>(corresponds to the point C17025 from 2017; C18025 from 2018; C 20025 from 2020)</t>
    </r>
  </si>
  <si>
    <r>
      <t xml:space="preserve">Sînt aduse la cunoștință publică rezultatele achizițiilor publice ?
</t>
    </r>
    <r>
      <rPr>
        <sz val="11"/>
        <color rgb="FFFF0000"/>
        <rFont val="Calibri"/>
        <family val="2"/>
        <scheme val="minor"/>
      </rPr>
      <t>(corresponds to the point C17027 from 2017; C18027 from 2018; C 20026 from 2020)</t>
    </r>
  </si>
  <si>
    <r>
      <t xml:space="preserve">Are the results about public procurements publicly placed?
</t>
    </r>
    <r>
      <rPr>
        <sz val="11"/>
        <color rgb="FFFF0000"/>
        <rFont val="Calibri"/>
        <family val="2"/>
        <scheme val="minor"/>
      </rPr>
      <t>(corresponds to the point C17027 from 2017; C18027 from 2018; C 20026 from 2020)</t>
    </r>
  </si>
  <si>
    <r>
      <t xml:space="preserve">Este disponibilă pe pagina web arhiva rezultatelor achizițiilor publice din (cel puțin) ultimii 2 ani ?
</t>
    </r>
    <r>
      <rPr>
        <sz val="11"/>
        <color rgb="FFFF0000"/>
        <rFont val="Calibri"/>
        <family val="2"/>
        <scheme val="minor"/>
      </rPr>
      <t>N/A (2017, 2018, 2020)</t>
    </r>
  </si>
  <si>
    <r>
      <t xml:space="preserve">Is the archive of procurement outcomes of (at least) the last 2 years  available on the website?
</t>
    </r>
    <r>
      <rPr>
        <sz val="11"/>
        <color rgb="FFFF0000"/>
        <rFont val="Calibri"/>
        <family val="2"/>
        <scheme val="minor"/>
      </rPr>
      <t>N/A (2017, 2018, 2020)</t>
    </r>
  </si>
  <si>
    <r>
      <t xml:space="preserve">Informația cu privire la rezultatele licitațiilor/concursurilor/negocierilor directe de vînzare/locațiune/arendă a bunurilor proprietate a unităţii administrativ-teritoriale este adusă la cunoștință publică ?
</t>
    </r>
    <r>
      <rPr>
        <sz val="11"/>
        <color rgb="FFFF0000"/>
        <rFont val="Calibri"/>
        <family val="2"/>
        <scheme val="minor"/>
      </rPr>
      <t>(Corresponds to the point C17030 from 2017; C18030 from 2018; C20030 from 2020)</t>
    </r>
  </si>
  <si>
    <r>
      <t xml:space="preserve">Is published the information on the results of auctions / contests / direct negotiations selling / renting / leasing property belonging to territorial-administrative unit?
</t>
    </r>
    <r>
      <rPr>
        <sz val="11"/>
        <color rgb="FFFF0000"/>
        <rFont val="Calibri"/>
        <family val="2"/>
        <scheme val="minor"/>
      </rPr>
      <t>(Corresponds to the point C17030 from 2017; C18030 from 2018; C20030 from 2020)</t>
    </r>
  </si>
  <si>
    <r>
      <t xml:space="preserve">Este disponibilă pe web arhiva rezultatelor licitațiilor/concursurilor/negocierilor directe de vînzare/locațiune/arendă  a bunurilor proprietate a unităţii administrativ-teritoriale din (cel puțin) ultimii doi ani ?
</t>
    </r>
    <r>
      <rPr>
        <sz val="11"/>
        <color rgb="FFFF0000"/>
        <rFont val="Calibri"/>
        <family val="2"/>
        <scheme val="minor"/>
      </rPr>
      <t>(N/A 2017, 2018, 2020)</t>
    </r>
  </si>
  <si>
    <r>
      <t xml:space="preserve">Is available on the web the  auction's results archive / contests / direct negotiations of sale / rental / lease property assets of the administrative-territorial (at least) the last two years?
</t>
    </r>
    <r>
      <rPr>
        <sz val="11"/>
        <color rgb="FFFF0000"/>
        <rFont val="Calibri"/>
        <family val="2"/>
        <scheme val="minor"/>
      </rPr>
      <t>(N/A 2017, 2018, 2020)</t>
    </r>
  </si>
  <si>
    <r>
      <t xml:space="preserve">Are unitatea administrativ-teritorială un Cod de etică pentru angajații instituțiilor bugetare, întreprinderilor publice, precum și angajații întreprinderilor fondate sau la care deține pachetul majoritar?
</t>
    </r>
    <r>
      <rPr>
        <sz val="11"/>
        <color rgb="FFFF0000"/>
        <rFont val="Calibri"/>
        <family val="2"/>
        <scheme val="minor"/>
      </rPr>
      <t>(N/A 2017, 2018, 2020)</t>
    </r>
  </si>
  <si>
    <r>
      <t xml:space="preserve">Has the municipality developed a  ethics code for the employee of the state owned institutions, and also for the companies created by the municipality?
</t>
    </r>
    <r>
      <rPr>
        <sz val="11"/>
        <color rgb="FFFF0000"/>
        <rFont val="Calibri"/>
        <family val="2"/>
        <scheme val="minor"/>
      </rPr>
      <t>(N/A 2017, 2018, 2020)</t>
    </r>
  </si>
  <si>
    <t>Is available on the web the  auction's results archive / contests / direct negotiations of sale / rental / lease property assets of the administrative-territorial (at least) the last two years?</t>
  </si>
  <si>
    <t>Has the municipality developed a  ethics code for the employee of the state owned institutions, and also for the companies created by the municipality?</t>
  </si>
  <si>
    <t>Informația cu privire la rezultatele licitațiilor/concursurilor/negocierilor directe de vînzare/locațiune/arendă a bunurilor proprietate a unităţii administrativ-teritoriale este adusă la cunoștință publică?</t>
  </si>
  <si>
    <t>Este disponibilă pe web arhiva rezultatelor licitațiilor/concursurilor/negocierilor directe de vînzare/locațiune/arendă  a bunurilor proprietate a unităţii administrativ-teritoriale din (cel puțin) ultimii doi ani?</t>
  </si>
  <si>
    <t>Sînt aduse la cunoștință publică rezultatele achizițiilor publice?</t>
  </si>
  <si>
    <t>Este disponibilă pe pagina web arhiva rezultatelor achizițiilor publice din (cel puțin) ultimii 2 ani?</t>
  </si>
  <si>
    <t xml:space="preserve">Sînt aduse la cunoștință publică anunţurile de achiziţii publice? </t>
  </si>
  <si>
    <t>number</t>
  </si>
  <si>
    <t>--------</t>
  </si>
  <si>
    <t>best</t>
  </si>
  <si>
    <t>worst</t>
  </si>
  <si>
    <t>base</t>
  </si>
  <si>
    <t>question_eng</t>
  </si>
  <si>
    <t>best%</t>
  </si>
  <si>
    <t>worst%</t>
  </si>
  <si>
    <t>control</t>
  </si>
  <si>
    <t>https://www.chisinau.md/index.php?l=ro</t>
  </si>
  <si>
    <t>http://www.primariacahul.md/</t>
  </si>
  <si>
    <t>http://www.primsoroca.md/ro/</t>
  </si>
  <si>
    <t>http://www.orhei.md/index.php?l=ro</t>
  </si>
  <si>
    <t>http://www.ceadir-lunga.md/prozrachnost-reshenij</t>
  </si>
  <si>
    <t>http://www.primariadrochia.md/index.php?&amp;l=</t>
  </si>
  <si>
    <t>http://www.durlesti.md/ro/index.html</t>
  </si>
  <si>
    <t>Nu sînt informații pe web</t>
  </si>
  <si>
    <t>http://primariahincesti.md/#</t>
  </si>
  <si>
    <t>http://www.calarasi-primaria.md/</t>
  </si>
  <si>
    <t>nu sînt informații pe web</t>
  </si>
  <si>
    <t>http://www.taraclia.md/ro</t>
  </si>
  <si>
    <t>https://falesti.md/</t>
  </si>
  <si>
    <t>http://primariasingerei.md/ro/page/transparenta1</t>
  </si>
  <si>
    <t>http://cimislia.md/</t>
  </si>
  <si>
    <t>http://primaria-rezina.md/</t>
  </si>
  <si>
    <t>http://www.congaz.md/</t>
  </si>
  <si>
    <t>http://primariacodru.md/</t>
  </si>
  <si>
    <t>http://primaria-glodeni.md/ro/page/transparenta</t>
  </si>
  <si>
    <t>http://costesti.md/</t>
  </si>
  <si>
    <t>http://primarialeova.md/</t>
  </si>
  <si>
    <t>http://www.donduseni.org/index.php/ro</t>
  </si>
  <si>
    <t>http://www.carpineni.md/</t>
  </si>
  <si>
    <t>http://primbriceni.md/</t>
  </si>
  <si>
    <t>http://anenii-noi.com/</t>
  </si>
  <si>
    <t>nu are pagină web</t>
  </si>
  <si>
    <t>http://www.primariacricova.md/</t>
  </si>
  <si>
    <t>https://primariabacioi.wordpress.com/</t>
  </si>
  <si>
    <t>http://singera.md/</t>
  </si>
  <si>
    <t>http://www.primariacriuleni.md/ro</t>
  </si>
  <si>
    <t>nu este pagină web</t>
  </si>
  <si>
    <t>http://truseni.md/index.php/ro/</t>
  </si>
  <si>
    <t>http://www.pelinia.md/</t>
  </si>
  <si>
    <t>Pagina web (www.sipoteni.md) nu este funcțională (verificat 15 - 22 august 2018)</t>
  </si>
  <si>
    <t>http://talmaza.md/index.php?l=ro</t>
  </si>
  <si>
    <t>www.larga.md</t>
  </si>
  <si>
    <t>http://www.guragalbenei.md/</t>
  </si>
  <si>
    <t>Pagina web (www.chiscareni.md) nu este funcțională (verificat 15 - 22 august 2018)</t>
  </si>
  <si>
    <t>http://www.rusestiinoi.md/ro/page/transparenta</t>
  </si>
  <si>
    <t>http://zaim.md/ro</t>
  </si>
  <si>
    <t>http://comrat.md/</t>
  </si>
  <si>
    <t>https://www.chisinau.md/pageview.php?l=ro&amp;idc=666&amp;t=/Alo-Primaria/Telefoane-utile
https://www.chisinau.md/category.php?l=ro&amp;idc=428&amp;t=/Structura-Primariei/
https://www.chisinau.md/category.php?l=ro&amp;idc=449&amp;t=/Directii/</t>
  </si>
  <si>
    <t>http://balti.md/aparatul-primariei/</t>
  </si>
  <si>
    <t>http://www.primariacahul.md/index.php/primaria-cahul/specialisti/384-specialisti-2</t>
  </si>
  <si>
    <t>http://ungheni.md/category/date-de-contact/</t>
  </si>
  <si>
    <t>http://www.primsoroca.md/ro/contacte
http://www.primsoroca.md/ro/conducerea-primariei
http://www.primsoroca.md/ro/aparatul-primariei</t>
  </si>
  <si>
    <t>http://www.orhei.md/index.php?pag=feedback&amp;id=561&amp;l=ro
http://www.orhei.md/index.php?pag=cat&amp;id=670&amp;l=ro
http://www.orhei.md/index.php?pag=page&amp;id=676&amp;l=ro</t>
  </si>
  <si>
    <t>http://www.ceadir-lunga.md/primeriya/sluzhashchie
http://www.ceadir-lunga.md/kontakty</t>
  </si>
  <si>
    <t>http://www.straseni.md/aparatul-primariei/
http://www.straseni.md/contacte/</t>
  </si>
  <si>
    <t>http://www.primariadrochia.md/index.php?pag=aparatul&amp;l=
http://www.primariadrochia.md/index.php?pag=page&amp;id=26&amp;l=</t>
  </si>
  <si>
    <t>http://primaria.causeni.org/aparatul-primariei/
http://primaria.causeni.org/contacte/</t>
  </si>
  <si>
    <t>http://primariaedinet.md/?page_id=140
http://primariaedinet.md/?page_id=32</t>
  </si>
  <si>
    <t>http://primariahincesti.md/contacte/
http://primariahincesti.md/regulamentul-primariei/</t>
  </si>
  <si>
    <t>http://www.vulcanestimd.com/apparat-primerii</t>
  </si>
  <si>
    <t>http://www.calarasi-primaria.md/index.php?pag=page&amp;id=21&amp;l=
http://www.calarasi-primaria.md/index.php?pag=page&amp;id=22&amp;l=
http://www.calarasi-primaria.md/index.php?pag=page&amp;id=23&amp;l=
http://www.calarasi-primaria.md/index.php?pag=aparatul&amp;l=
http://www.calarasi-primaria.md/index.php?pag=page&amp;id=26&amp;l=</t>
  </si>
  <si>
    <t xml:space="preserve">http://ialoveni.md/phone-numbers/
http://ialoveni.md/primar/
</t>
  </si>
  <si>
    <t>http://primariafloresti.md/aparatul-primariei/</t>
  </si>
  <si>
    <t>http://www.taraclia.md/ro/page/contacte
http://www.taraclia.md/ro/page/consiliul-local/consiliul-local-214/secretarul-consiliului-local
http://taraclia.md/ru/page/primriya/primriya-209/apparat-primrii</t>
  </si>
  <si>
    <t>http://primariasingerei.md/ro/page/primaria-186/primaria-208/aparatul-primariei</t>
  </si>
  <si>
    <t>http://primarianisporeni.md/contacte/lista-contacte/
http://primarianisporeni.md/contacte/bankingdetails/</t>
  </si>
  <si>
    <t>http://cimislia.md/ro/page/primaria/primaria-208/primarul/programul-de-activitate-al-primarului
http://cimislia.md/ro/page/cetateni-si-business/audierea-cetatenilor/orarul-audierilor
http://cimislia.md/ro/page/primaria/primaria-208/aparatul-primariei</t>
  </si>
  <si>
    <t xml:space="preserve">http://riscani.com/ro/page/contacte
http://riscani.com/ro/page/cetateni-si-business/audierea-cetatenilor/programeaza-te-on-line-pentru-o-audienta
</t>
  </si>
  <si>
    <t>http://primaria-rezina.md/contacte/</t>
  </si>
  <si>
    <t>http://www.primariabessarabka.md/ru/page/primriya/primriya-209/apparat-primrii</t>
  </si>
  <si>
    <t>http://www.congaz.md/apparat-merii/
http://www.congaz.md/kontaktnaya-informatsiya/</t>
  </si>
  <si>
    <t>http://primariacodru.md/contacte-2/
http://primariacodru.md/orele-de-audienta-a-fractiunilor-consiliului/</t>
  </si>
  <si>
    <t>http://primaria-glodeni.md/ro/page/primaria/primarul/biografia-primarului
http://primaria-glodeni.md/ro/page/primaria/primaria-208/viceprimari
http://primaria-glodeni.md/ro/page/consiliul-local/desopre-consiliul-local/secretarul-consiliului-local
http://primaria-glodeni.md/ro/page/primaria/primaria-208/aparatul-primariei</t>
  </si>
  <si>
    <t xml:space="preserve">http://costesti.md/primarie-apl/
http://costesti.md/contacts/
http://costesti.md/telefonul-direct/
</t>
  </si>
  <si>
    <t>http://www.donduseni.org/index.php/ro/2012-01-02-11-53-55</t>
  </si>
  <si>
    <t>http://primbriceni.md/aparatulprimariei/
http://primbriceni.md/primarul/
http://primbriceni.md/viceprimar/
http://primbriceni.md/secretarul-consiliului/</t>
  </si>
  <si>
    <t>http://primariaocnita.md/lista-functionarilor-publici-din-cadrul-primariei-orasului-ocnita/</t>
  </si>
  <si>
    <t>http://anenii-noi.com/index.php/primaria/primarul-anenii-noi/
http://anenii-noi.com/index.php/primaria/viceprimarul/
http://anenii-noi.com/index.php/consiliul-local/secretarul-consiliului/
http://anenii-noi.com/index.php/primaria/contacte/</t>
  </si>
  <si>
    <t>http://www.primariacricova.md/ro/contacte.html</t>
  </si>
  <si>
    <t>https://primariabacioi.wordpress.com/functionari/</t>
  </si>
  <si>
    <t>http://www.primariastefanvoda.md/index.php?pag=aparatul&amp;opa=directie&amp;id=28&amp;l=</t>
  </si>
  <si>
    <t>http://www.primariacriuleni.md/ro/page/primaria/primaria-208/aparatul-primariei</t>
  </si>
  <si>
    <t>http://corjeuti.com/contacte/</t>
  </si>
  <si>
    <t>http://truseni.md/index.php/ro/kontakty-i-audientsiya
http://truseni.md/images/orele%20de%20audienta.pdf</t>
  </si>
  <si>
    <t>http://www.pelinia.md/aparatul-primariei/</t>
  </si>
  <si>
    <t>http://www.peresecina.md/contacte/
http://www.peresecina.md/primaria/#programare_oline</t>
  </si>
  <si>
    <t>http://talmaza.md/index.php?pag=page&amp;id=1196&amp;l=ro
http://talmaza.md/index.php?pag=feedback&amp;id=896&amp;l=ro</t>
  </si>
  <si>
    <t>http://larga.md/ro/prim-ria/aparatul-prim-riei.html
http://larga.md/ro/prim-ria/contacte.html</t>
  </si>
  <si>
    <t>http://www.primariatelenesti.md/primar/
http://www.primariatelenesti.md/viceprimar/
http://www.primariatelenesti.md/secretar/
http://www.primariatelenesti.md/aparatul-primariei/
http://www.primariatelenesti.md/contacte/</t>
  </si>
  <si>
    <t>https://magdacesti.md/aparatul-primariei/</t>
  </si>
  <si>
    <t>http://www.guragalbenei.md/orarul-audierilor/</t>
  </si>
  <si>
    <t>http://www.rusestiinoi.md/ro/page/primaria/primaria-208/aparatul-primariei</t>
  </si>
  <si>
    <t>http://zaim.md/ro/page/primaria/primaria-208/aparatul-primariei</t>
  </si>
  <si>
    <t>http://comrat.md/rukovodstvo.html
http://comrat.md/grafik-raboty.html</t>
  </si>
  <si>
    <t>https://www.chisinau.md/pageview.php?l=ro&amp;idc=415&amp;t=/Consiliul/Componenta/Consilierii-CMC</t>
  </si>
  <si>
    <t>http://balti.md/consilieri/</t>
  </si>
  <si>
    <t>http://www.primariacahul.md/index.php/consiliul-orasenesc/componenta/74-lista-consilierilor-in-consiliul-orasenesc-cahul</t>
  </si>
  <si>
    <t>http://ungheni.md/category/lista-membrilor/</t>
  </si>
  <si>
    <t>http://www.orhei.md/index.php?pag=page&amp;id=682&amp;l=ro</t>
  </si>
  <si>
    <t>http://www.ceadir-lunga.md/munitsipalnyj-sovet/sovetniki</t>
  </si>
  <si>
    <t>http://www.primariadrochia.md/index.php?pag=page&amp;id=28&amp;l=</t>
  </si>
  <si>
    <t>http://primaria.causeni.org/22-2/</t>
  </si>
  <si>
    <t>http://www.vulcanestimd.com/komissii-gorodskogo-soveta</t>
  </si>
  <si>
    <t>http://www.calarasi-primaria.md/index.php?pag=page&amp;id=28&amp;l=</t>
  </si>
  <si>
    <t>http://www.congaz.md/spetsializirovannye-komitety/</t>
  </si>
  <si>
    <t>http://primariacodru.md/componenta-consiliului-or-codru/</t>
  </si>
  <si>
    <t>http://primaria-glodeni.md/ro/page/consiliul-local/desopre-consiliul-local/consilieri-locali-si-domeniile-de-responsabilitate</t>
  </si>
  <si>
    <t>http://costesti.md/government-city-councils/</t>
  </si>
  <si>
    <t>http://www.carpineni.md/consilieri/</t>
  </si>
  <si>
    <t>http://anenii-noi.com/index.php/consiliul-local/lista-membrilor/</t>
  </si>
  <si>
    <t>https://primariabacioi.wordpress.com/componenta/</t>
  </si>
  <si>
    <t>http://www.primariastefanvoda.md/index.php?pag=page&amp;id=28&amp;l=</t>
  </si>
  <si>
    <t>http://www.primariacriuleni.md/ro/page/consiliul-local/consiliul-local-214/consilieri-locali-si-domeniile-de-responsabilitate</t>
  </si>
  <si>
    <t>https://budesti.md/index.php?newsid=12</t>
  </si>
  <si>
    <t>http://www.guragalbenei.md/consilieri/</t>
  </si>
  <si>
    <t>http://www.rusestiinoi.md/ro/page/consiliul-local/consiliul-local-214/consilieri-locali-si-domeniile-de-responsabilitate</t>
  </si>
  <si>
    <t>http://comrat.md/municipalnye-sovetniki.html</t>
  </si>
  <si>
    <t>panou informativ</t>
  </si>
  <si>
    <t xml:space="preserve">bliboard </t>
  </si>
  <si>
    <t>https://www.chisinau.md/libt.php?l=ro&amp;idc=412&amp;t=/Consiliul/Activitatea-Consiliului/Sedintele-CMC/&amp;year=2017</t>
  </si>
  <si>
    <t>http://balti.md/sedinte/page/2/</t>
  </si>
  <si>
    <t>http://www.primariacahul.md/index.php/consiliul-orasenesc/proiecte-de-decizii</t>
  </si>
  <si>
    <t>http://ungheni.md/category/dispozitii/
http://ungheni.md/convocarea-consiliului-municipal-ungheni/
http://ungheni.md/convocarea-consiliului-municipal-%C3%AEn-%C5%9Fedin%C5%A3%C4%83-extraordinar%C4%83/
http://ungheni.md/convocarea-consiliul-municipal-ungheni-%C3%AEn-%C5%9Fedin%C5%A3%C4%83-ordinar%C4%83/
http://ungheni.md/dispozi%C5%A3ie-din-06-06-2017/</t>
  </si>
  <si>
    <t>http://www.primsoroca.md/ro/dispozitiile-primarului?ArticleFileSearch%5BYear%5D=2017&amp;ArticleFileSearch%5BMonth%5D=&amp;ArticleFileSearch%5BDay%5D=</t>
  </si>
  <si>
    <t>Deși pe pagina web sînt dispozițiile primarului de convocare a ședințelor consiliului local, acestea în mare parte au fost postate pe web după desfășurarea ședințelor
http://www.orhei.md/index.php?pag=news&amp;id=849&amp;l=ro</t>
  </si>
  <si>
    <t>http://www.primariadrochia.md/index.php?pag=news&amp;opa=view&amp;id=618&amp;tip=noutate&amp;start=10&amp;l=
http://www.primariadrochia.md/index.php?pag=news&amp;opa=view&amp;id=620&amp;tip=noutate&amp;start=10&amp;l=
http://www.primariadrochia.md/index.php?pag=news&amp;opa=view&amp;id=621&amp;tip=noutate&amp;start=10&amp;l=
http://www.primariadrochia.md/index.php?pag=news&amp;opa=view&amp;id=622&amp;tip=noutate&amp;start=&amp;l=
http://www.primariadrochia.md/index.php?pag=news&amp;opa=view&amp;id=623&amp;tip=noutate&amp;start=&amp;l=
http://www.primariadrochia.md/index.php?pag=news&amp;opa=view&amp;id=628&amp;tip=anunt&amp;start=&amp;l=
http://www.primariadrochia.md/index.php?pag=news&amp;opa=view&amp;id=633&amp;tip=anunt&amp;start=&amp;l=</t>
  </si>
  <si>
    <t>http://primaria.causeni.org/2017/01/05/consultare-publi%D1%81a/
http://primaria.causeni.org/2017/10/02/convocarea-sedintei-consiliului-orasenesc-causeni/
http://primaria.causeni.org/2017/11/10/convocarea-sedintei-consiliului-orasenesc-causeni-3/
http://primaria.causeni.org/2017/11/21/convocarea-sedintei-consiliului-orasenesc-causeni-2/</t>
  </si>
  <si>
    <t>http://www.calarasi-primaria.md/index.php?pag=sedinte&amp;yr=2017&amp;l=</t>
  </si>
  <si>
    <t>http://ialoveni.md/prima-sedinta-a-consiliului-orasenesc-ialoveni-din-2017-este-convocata-la-20-ianuarie/
http://ialoveni.md/la-14-martie-2017-va-avea-loc-sedinta-consiliului-orasenesc-ialoveni-vedeti-care-este-ordinea-de-zi/
http://ialoveni.md/primarul-sergiu-armasu-convoaca-la-12-aprilie-sedinta-extraordinara-a-consiliului-orasenesc-ialoveni/
http://ialoveni.md/la-8-iunie-2017-este-convocata-sedinta-consiliului-orasenesc-ialoveni-ordinea-de-zi/
http://ialoveni.md/sedinta-consiliului-orasenesc-este-convocata-la-7-septembrie-2017/
http://ialoveni.md/sedinta-extraordinara-a-consiliului-orasenesc-ialoveni-este-convocata-la-19-octombrie-2017/
http://ialoveni.md/la-13-decembrie-2017-este-convocata-sedinta-ordinara-consiliului-orasenesc-ialoveni-ordinea-de-zi/</t>
  </si>
  <si>
    <t>http://www.taraclia.md/upload/prokt-rshniy-24-01-17pdf-5883309787df3.pdf
http://taraclia.md/ru/page/primriya/primriya-209/novosti-mrii?item=pervoe-v-tom-godu-zasedanie-gorodskogo-soveta
http://taraclia.md/ru/page/primriya/primriya-209/novosti-mrii?item=16-marta-sostoitsya-zasedanie-gorodskogo-soveta
http://taraclia.md/ru/page/primriya/primriya-209/novosti-mrii?item=3-aprelya-sostoitsya-vneocherednoe-zasedanie-gorodskogo-soveta
http://taraclia.md/ru/page/primriya/primriya-209/novosti-mrii?item=proekt-13062017
http://taraclia.md/ru/page/primriya/primriya-209/novosti-mrii?item=18-avgusta-sostoitsya-ocherednoe-zasedanie-gorodskogo-soveta
http://taraclia.md/ru/page/primriya/primriya-209/novosti-mrii?item=vneocherednoe-zasedanie-gorodskogo-soveta
http://taraclia.md/ru/page/primriya/primriya-209/novosti-mrii?item=vnochrdno-zasdani-gorodskogo-sovta
http://taraclia.md/ru/page/primriya/primriya-209/novosti-mrii?item=2233
http://taraclia.md/ru/page/primriya/primriya-209/novosti-mrii?item=vnochrdno-zasdani-gorodskogo-sovta-proydt-9-noyabrya
http://taraclia.md/ru/page/primriya/primriya-209/novosti-mrii?item=vnochrdno-zasdani-gorodskogo-sovta-sostoitsya-22-dkabrya</t>
  </si>
  <si>
    <t>https://falesti.md/index.php/proiecte-de-decizii.html?start=7</t>
  </si>
  <si>
    <t>http://primariasingerei.md/ro/page/consiliul-local/sedintele-consiliului/sedinte-anterioare</t>
  </si>
  <si>
    <t>http://cimislia.md/ro/page/primaria/primaria-208/primarul/dispozitiile-primarului
http://cimislia.md/ro/page/consiliul-local/consiliul-local-214/sedintele-consiliului/ordinea-de-zi</t>
  </si>
  <si>
    <t>http://primariacodru.md/ordinea-de-zi-a-sedintelor/</t>
  </si>
  <si>
    <t>http://costesti.md/2017/01/30/se-anunta-prima-sedinta-extraordinara-a-consiliului-local-costesti-din-2017/
http://costesti.md/2017/03/13/consiliul-local-costesti-se-intruneste-in-sedinta-ordinara-3/
http://costesti.md/2017/08/11/se-anunta-sedinta-ordinara-a-consiliului-local-costesti-3/
http://costesti.md/2017/09/26/se-anunta-sedinta-extraordinara-a-consiliului-local-costesti-3/
http://costesti.md/2017/12/08/consiliul-local-costesti-se-inturneste-pentru-ultima-data-in-anul-2017/</t>
  </si>
  <si>
    <t>http://primarialeova.md/dispozitiile-primarului/</t>
  </si>
  <si>
    <t>http://www.donduseni.org/images/dispozitie%2009.06.17.jpg
http://www.donduseni.org/index.php/ro/2012-01-02-11-18-13?start=18</t>
  </si>
  <si>
    <t>http://www.copceac.md/2017/12/05/rasporyazheniem-primara-zasedanie-soveta-sozyvaetsya-na-pyatnicu-08-12-17-v-1300-ch/
http://www.copceac.md/2017/12/13/ocherednoe-zasedanie-mestnogo-soveta-sozyvaetsya-na-ponedelnik-18-dekabrya-v-1000-ch/
http://www.copceac.md/2017/12/08/rasporyazheniem-primara-sessiya-soveta-sozyvaetsya-na-13-dekabrya-v-1000/</t>
  </si>
  <si>
    <t>http://primariaocnita.md/dispozitii-2017/</t>
  </si>
  <si>
    <t>http://www.primariacricova.md/ro/dispozitii.html</t>
  </si>
  <si>
    <t>http://singera.md/consiliu/235-convocarea-sedintei-consiliului-or-singera-07022016.html
http://singera.md/consiliu/239-convocarea-sedintei-consiliului-or-singera-17022017.html
http://singera.md/consiliu/329-convocarea-sedintei-consiliului-or-singera-08122017.html</t>
  </si>
  <si>
    <t>http://www.pelinia.md/regulamentul-consiliului/
http://www.pelinia.md/articole/anunturi/page/2/</t>
  </si>
  <si>
    <t>https://budesti.md/index.php?newsid=815
https://budesti.md/index.php?newsid=825
https://budesti.md/index.php?newsid=905
https://budesti.md/index.php?newsid=928
https://budesti.md/index.php?newsid=972
https://budesti.md/index.php?newsid=1011
https://budesti.md/index.php?newsid=1071</t>
  </si>
  <si>
    <t>http://varnita.md/aviz-13
http://varnita.md/aviz-12
http://varnita.md/aviz-11
http://varnita.md/dispozitii-din-07-12-2017
http://varnita.md/convocarea-sendintei-consiliului-satesc-din-14-09-2017
http://varnita.md/dispozitii-iunie-2017
http://varnita.md/dispozitii-aprilie-2017
http://varnita.md/dispozitie-nr-04-din-03-02-2017</t>
  </si>
  <si>
    <t xml:space="preserve">nu sînt informații pe web </t>
  </si>
  <si>
    <t>https://magdacesti.md/2017/01/26/anunt/
https://magdacesti.md/2017/08/15/16-08-sedinta-extraordinara-a-consiliul-satesc/
https://magdacesti.md/2017/11/13/anunt-15-noiembrie-sedinta-ordinara-a-consiliului-satesc-magdacesti/
https://magdacesti.md/2017/12/11/anunt-14-decembrie-sedinta-ordinara-a-consiliului-satesc-magdacesti/</t>
  </si>
  <si>
    <t>http://www.guragalbenei.md/dispozitii-si-decizii/</t>
  </si>
  <si>
    <t>http://zaim.md/ro/page/transparenta/finantele-publice-locale/cheltuielile-pentru-institutii-subordonate?item=sedinta-consiliului-comunal-zaim-1904
http://zaim.md/ro/page/transparenta/finantele-publice-locale/cheltuielile-pentru-institutii-subordonate?item=sedinta-ordinara-a-consiliului-local
http://zaim.md/ro/page/transparenta/finantele-publice-locale/cheltuielile-pentru-institutii-subordonate?item=sedinta-consiliului-comunal-zaim-1936
http://zaim.md/ro/page/transparenta/finantele-publice-locale/cheltuielile-pentru-institutii-subordonate?item=sedinta-consiliului-comunal-zaim-1944
http://zaim.md/ro/page/transparenta/finantele-publice-locale/cheltuielile-pentru-institutii-subordonate?item=sedinta-consiliului-comunal-zaim-12122017</t>
  </si>
  <si>
    <t>http://ungheni.md/category/dispozitii/</t>
  </si>
  <si>
    <t>http://www.orhei.md/index.php?pag=news&amp;id=849&amp;l=ro</t>
  </si>
  <si>
    <t>http://www.donduseni.org/images/dispozitie%2009.06.17.jpg</t>
  </si>
  <si>
    <t>http://www.pelinia.md/regulamentul-consiliului/</t>
  </si>
  <si>
    <t>pentru-institutii-subordonate?item=sedinta-consiliului-comunal-zaim-1936
http://zaim.md/ro/page/transparenta/finantele-publice-locale/cheltuielile-pentru-institutii-subordonate?item=sedinta-consiliului-comunal-zaim-1944
http://zaim.md/ro/page/transparenta/finantele-publice-locale/cheltuielile-pentru-institutii-subordonate?item=sedinta-consiliului-comunal-zaim-12122017</t>
  </si>
  <si>
    <t>https://www.chisinau.md/lib.php?l=ro&amp;idc=616&amp;t=/Consiliul/Activitatea-Consiliului/Proiecte-de-decizii/&amp;year=2017</t>
  </si>
  <si>
    <t>http://www.primsoroca.md/ro/proiecte-de-decizii?ArticleFileSearch%5BYear%5D=2017&amp;ArticleFileSearch%5BMonth%5D=&amp;ArticleFileSearch%5BDay%5D=</t>
  </si>
  <si>
    <t>http://www.orhei.md/index.php?pag=news&amp;id=762&amp;l=ro</t>
  </si>
  <si>
    <t xml:space="preserve">http://www.calarasi-primaria.md/index.php?pag=news&amp;opa=view&amp;id=1100&amp;tip=anunt&amp;start=40&amp;l=
http://www.calarasi-primaria.md/index.php?pag=news&amp;opa=view&amp;id=1095&amp;tip=anunt&amp;start=40&amp;l=
http://www.calarasi-primaria.md/index.php?pag=news&amp;opa=view&amp;id=1046&amp;tip=anunt&amp;start=60&amp;l=
http://www.calarasi-primaria.md/index.php?pag=news&amp;opa=view&amp;id=1038&amp;tip=anunt&amp;start=60&amp;l=
http://www.calarasi-primaria.md/index.php?pag=news&amp;opa=view&amp;id=1005&amp;tip=anunt&amp;start=70&amp;l=
http://www.calarasi-primaria.md/index.php?pag=news&amp;opa=view&amp;id=965&amp;tip=anunt&amp;start=80&amp;l=
http://www.calarasi-primaria.md/index.php?pag=news&amp;opa=view&amp;id=908&amp;tip=anunt&amp;start=100&amp;l=
</t>
  </si>
  <si>
    <t>http://ialoveni.md/proiecte-de-decizii-pentru-sedinte/</t>
  </si>
  <si>
    <t>https://www.chisinau.md/slidefeed.php?l=ro&amp;idc=424&amp;t=/Primarul/Petitii-on-line
https://www.chisinau.md/feedbacktxt.php?l=ro&amp;idc=536&amp;t=/Alo-Primaria/Contacteaza-primaria&amp;</t>
  </si>
  <si>
    <t>http://balti.md/contact/</t>
  </si>
  <si>
    <t>http://www.primariacahul.md/index.php/2015-07-28-12-11-02</t>
  </si>
  <si>
    <t>http://ungheni.md/category/audienta-virtuala/</t>
  </si>
  <si>
    <t>http://www.orhei.md/index.php?pag=feedback&amp;id=658&amp;l=ro</t>
  </si>
  <si>
    <t>http://www.ceadir-lunga.md/obshchestvennaya-priemnaya</t>
  </si>
  <si>
    <t>http://www.primariadrochia.md/index.php?pag=petitie&amp;l=</t>
  </si>
  <si>
    <t>http://www.vulcanestimd.com/contact</t>
  </si>
  <si>
    <t>http://www.taraclia.md/ro/page/cetateni-si-business/audierea-cetatenilor/depune-o-plangere</t>
  </si>
  <si>
    <t>http://riscani.com/ro/page/cetateni-si-business/audierea-cetatenilor/depune-o-plangere</t>
  </si>
  <si>
    <t>http://www.primariabessarabka.md/ru/page/grazhdan-i-bizns/prim-grazhdan/podayt-zhalobu
http://www.primariabessarabka.md/ru/page/prozrachnosty/dialog-s-grazhdanami/zadayt-vopros-primaru</t>
  </si>
  <si>
    <t>http://www.congaz.md/napisat-v-meriyu/</t>
  </si>
  <si>
    <t>http://costesti.md/petitii/</t>
  </si>
  <si>
    <t>http://anenii-noi.com/index.php/primaria/scrie-primarului/</t>
  </si>
  <si>
    <t>http://corjeuti.com/scrie-primarului/</t>
  </si>
  <si>
    <t>http://www.peresecina.md/scrie-i-primaruluiscrie-i-primarului/</t>
  </si>
  <si>
    <t>http://www.guragalbenei.md/scrieti-adresa-primariei/</t>
  </si>
  <si>
    <t>http://www.rusestiinoi.md/ro/page/cetateni-si-business/audierea-cetatenilor/depune-o-plangere</t>
  </si>
  <si>
    <t>http://zaim.md/ro/page/contacte</t>
  </si>
  <si>
    <t>A fost respectată legea privind acccesul la informație</t>
  </si>
  <si>
    <t>A fost respectată legislația privind accesul la informație</t>
  </si>
  <si>
    <t>Parțial a fost respectată legea privind accesul la informație</t>
  </si>
  <si>
    <t>A fost respectată legea privind accesul la informație</t>
  </si>
  <si>
    <t>Nu a fost respectată legea privind accesul la informație</t>
  </si>
  <si>
    <t>Nu a fost respectată legislația privind accesul la informație</t>
  </si>
  <si>
    <t>Parțial a fost respectată legislația privind accesul la informație</t>
  </si>
  <si>
    <t>nu a fost respectată legislația privind accesul la informație</t>
  </si>
  <si>
    <t>Partial a fost respectată legislația privind accesul la informație</t>
  </si>
  <si>
    <t>Parțial a fost respectatp legislația privind accesul la informație</t>
  </si>
  <si>
    <t>bilboard</t>
  </si>
  <si>
    <t>http://balti.md/proiecte-de-decizii/</t>
  </si>
  <si>
    <t>http://www.primariacahul.md/index.php/anunturi-privind-consultari-publice</t>
  </si>
  <si>
    <t>http://www.calarasi-primaria.md/index.php?pag=news&amp;opa=view&amp;id=1080&amp;tip=anunt&amp;start=30&amp;l=</t>
  </si>
  <si>
    <t>http://ialoveni.md/transparenta-decizionala/</t>
  </si>
  <si>
    <t>http://primariasingerei.md/ro/page/transparenta1/consultari-publice/proiecte-de-decizii-propuse-spre-consultare-cu-publicul-si-materialele-aferente</t>
  </si>
  <si>
    <t>http://primarianisporeni.md/publicreview/
https://cloud.mail.ru/public/7eUW/JmeircJcq/</t>
  </si>
  <si>
    <t>http://costesti.md/2017/01/31/anunt-consultari-publice-privind-constructia-parcurilor-in-5-zone-din-satul-costesti/
http://costesti.md/2017/02/07/consultarile-publice-privind-constructia-parcurilor-in-5-zone-din-satul-costesti/</t>
  </si>
  <si>
    <t>http://www.donduseni.org/index.php/ro/2012-01-02-11-18-13?start=12</t>
  </si>
  <si>
    <t>http://www.copceac.md/2017/12/26/obyavlenie-29-dekabrya-v-dk-priglashayutsya-vse-zhiteli-sela-dlya-obsuzhdeniya-proekta-po-zakupke-grejdera/</t>
  </si>
  <si>
    <t>http://www.primariastefanvoda.md/index.php?pag=news&amp;opa=view&amp;id=206&amp;tip=noutate&amp;start=&amp;l=</t>
  </si>
  <si>
    <t>http://truseni.md/index.php/ro/prozrachnost-reshenij</t>
  </si>
  <si>
    <t>https://www.facebook.com/BastinaStraseni/</t>
  </si>
  <si>
    <t>https://www.facebook.com/AsociatiaBastinasilorplecatidinorasulEdinet/?ref=br_rs</t>
  </si>
  <si>
    <t>https://www.facebook.com/pg/constinerilor/about/?ref=page_internal</t>
  </si>
  <si>
    <t>https://www.facebook.com/Asocia%C8%9Bia-B%C4%83%C8%99tina%C8%99ilor-pleca%C8%9Bi-din-ora%C8%99ul-Ialoveni-1693527877574512/?hc_ref=ARTNLwQ0a8knSKdYp-RYtHuXKVThFpwDhVxKQPTLyJpyuVpbd3UTjoJ30pBoD_6ZSgA&amp;fref=nf&amp;__tn__=kC-R</t>
  </si>
  <si>
    <t>http://taraclia.md/ru/page/primriya/primriya-209/novosti-mrii?item=pervoe-zasedanie-molodezhnogo-soveta-taraklii</t>
  </si>
  <si>
    <t>https://www.facebook.com/BastinasiFalesti/?hc_ref=ARShqT0s-13tgC_ODI8XIKtw1ssqRwt_Adr4wQ7x6ic5rHCya6FhUFko2Pk0AMC_Xdo&amp;fref=nf&amp;__xts__%5B0%5D=68.ARDlyzHiqhfZ0oLgklPRT7-F1_83IFNwCpLs9QhTaNPPFRVimHgS7hhiaOogJJGAtLMDd1Nz0mVhIFhP3yLbRbOVnUjOB965wD8GZ_pY9weUoy1VYHfuNohvq6qZN4LhGl3t4Bp1azjU&amp;__tn__=kC-R</t>
  </si>
  <si>
    <t>http://primariasingerei.md/ro/page/orasul-si-oamenii/implicarea-cetatenilor/consiliul-tinerilor</t>
  </si>
  <si>
    <t>https://www.facebook.com/Asocia%C8%9Bia-Ob%C8%99teasc%C4%83-a-B%C4%83%C8%99tina%C8%99ilor-din-Leova-1824166657611586/?ref=br_rs</t>
  </si>
  <si>
    <t>https://www.facebook.com/Carpen-Terra-Asocia%C8%9Bia-b%C4%83%C8%99tina%C8%99ilor-din-comuna-C%C4%83rpineni-203568476680140/?hc_ref=ARRQbzoeLXY18au-mIxynLNe1uQ1_gM04CgKyFBUpC-S8kXM6-o8wcwg5MsnN84zm48&amp;__tn__=kC-R</t>
  </si>
  <si>
    <t>https://primariabacioi.wordpress.com/2017/02/10/stimati-locuitori-ai-com-bacioi/</t>
  </si>
  <si>
    <t>https://www.facebook.com/CuDragpentruStefanVoda/?ref=br_rs</t>
  </si>
  <si>
    <t>https://www.facebook.com/Asocia%C8%9Bia-B%C4%83%C8%99tina%C8%99ilor-din-Peresecina-724800354374710/?ref=br_rs</t>
  </si>
  <si>
    <t>https://www.facebook.com/groups/591574874566819/?ref=br_rs</t>
  </si>
  <si>
    <t>https://www.facebook.com/asociatiabastinastelenesti/
https://www.facebook.com/asociatiabastinastelenesti/?ref=br_rs</t>
  </si>
  <si>
    <t>https://www.facebook.com/bastinasiiguragalbenei/?ref=br_rs
http://www.guragalbenei.md/asociatia-bastinasilor-din-satul-gura-galbenei/</t>
  </si>
  <si>
    <t>https://www.facebook.com/AsociatiadeBastinasiRusestiiNoi/</t>
  </si>
  <si>
    <t>http://zaim.md/ro/page/transparenta/dialogul-cu-cetatenii/inregistrari-video
https://www.facebook.com/zaim.acasa/?hc_ref=ARQDkFPu-mgrJiQvswKEjVgiDIkq2nNG1lL96hvcxNAZWXeov-oDTRL6U1TczLeAd2s&amp;__tn__=kC-R</t>
  </si>
  <si>
    <t>http://comrat.md/reglament-i-polozhenie-os.html</t>
  </si>
  <si>
    <t>http://balti.md/dispozitia-primarului-nr-47-din-16-02-2011-cu-privire-la-aprobarea-regulelor-de-organizare-a-procedurilor-de-asigurare-a-transparentei-in-procesul-de-elaborare-si-adoptare-a-deciziilor-consiliului-mu/</t>
  </si>
  <si>
    <t>http://www.primariacahul.md/index.php/reguli-interne-de-organizare/550-regulile-interne-de-organizare-a-procedurilor-de-asigurare-a-transparentei-in-procesul-de-elaborare-si-adoptare-a-deciziilor-consiliului-orasenesc-cahul-elaborate-in-cadrul-proiectului-impreuna-cu-cetatenii-pentru-o-mai-buna-guvernare-a-orasului-cahul</t>
  </si>
  <si>
    <t>http://ungheni.md/regulament-transparenta-decizionala/</t>
  </si>
  <si>
    <t>http://orhei.md/media/files/files/7_20_cu_privire_la_aprobarea_regulilor_interne_de_organizare_a_procedurilor_de_asigurare_a_transparentei_in_procesul_de_elaborare_si_adoptare_a_deciziilor_6334404.pdf</t>
  </si>
  <si>
    <t>http://www.primariadrochia.md/index.php?pag=news&amp;tip=raport_transparenta&amp;l=</t>
  </si>
  <si>
    <t>http://calarasi-primaria.md/index.php?pag=proiecte&amp;opa=view&amp;id=95&amp;start=&amp;l=</t>
  </si>
  <si>
    <t>https://www.chisinau.md/public/publications/16556569_md_baza_date_tra.pdf
https://www.chisinau.md/doc.php?l=ro&amp;idc=776&amp;id=16556&amp;t=/Informatii/Transparenta-Decizionala/LISTA-persoanelor-responsabile-de-coordonarea-procesului-de-consultare-publica-cu-societatea-civila-in-procesul-decizional-din-cadrul-subdiviziunilor-structural-ale-Primariei-municipiului-Chiinau</t>
  </si>
  <si>
    <t>http://www.primariacahul.md/index.php/coordonator-proces-de-consultare-publica/549-coordonator-de-consultare-publica</t>
  </si>
  <si>
    <t>http://www.primariacahul.md/index.php/rezultatele-consultarii-publice</t>
  </si>
  <si>
    <t>https://www.chisinau.md/doc.php?l=ro&amp;idc=623&amp;id=20783&amp;t=/Rapoarte-de-activitate/Raport-privind-transparenta-in-procesul-decizional-pentru-anul-2017-in-cadrul-Primariei-municipiului-Chisinau</t>
  </si>
  <si>
    <t>http://balti.md/raportul-pentru-anul-2017/</t>
  </si>
  <si>
    <t>http://www.orhei.md/index.php?pag=news&amp;id=694&amp;rid=2299&amp;l=ro</t>
  </si>
  <si>
    <t>http://www.straseni.md/raport-cu-privire-la-asigurarea-transparentei-decizionale-cadrul-administratiei-publice-orasului-straseni/</t>
  </si>
  <si>
    <t>http://www.calarasi-primaria.md/index.php?pag=news&amp;opa=view&amp;id=1141&amp;tip=raport_transparenta&amp;start=&amp;l=</t>
  </si>
  <si>
    <t>Accesul este asigurat reieșind din cerințele legislației</t>
  </si>
  <si>
    <t>Acordarea cuvîntului nu este asigurată</t>
  </si>
  <si>
    <t>http://live.chisinau.md/videoarhiv?page=2</t>
  </si>
  <si>
    <t>http://balti.md/sedinte/page/2/
http://balti.md/video/page/3/
https://www.youtube.com/channel/UCNcRoi8A_hVqxWEO6AN-AJA/videos</t>
  </si>
  <si>
    <t>https://www.youtube.com/channel/UCWfal9U_AS7BAsJNlv5HTSg/videos</t>
  </si>
  <si>
    <t>https://www.youtube.com/watch?v=9LZ7fJRIPEs
https://www.youtube.com/watch?v=FMsH-JX1b8c
https://www.youtube.com/watch?v=ooyh9izzIgs</t>
  </si>
  <si>
    <t>https://www.youtube.com/channel/UCXYXBZ0S1V_dc-PhnUObBZw/videos</t>
  </si>
  <si>
    <t>https://www.youtube.com/channel/UCOyJQCIR3Jtn9JK_VPthowg/videos</t>
  </si>
  <si>
    <t>https://www.youtube.com/channel/UCHluGPyCznjohxKt0l0wDlA/videos</t>
  </si>
  <si>
    <t>https://www.youtube.com/channel/UCbos2DxJ3z53R-GADDMh0AA</t>
  </si>
  <si>
    <t>https://www.youtube.com/user/fvn1983eu/videos</t>
  </si>
  <si>
    <t>https://www.youtube.com/results?search_query=%C8%98edin%C8%9Ba+Consiliului+Or%C4%83%C8%99enesc+Cimi%C8%99lia</t>
  </si>
  <si>
    <t>https://www.youtube.com/channel/UCBY5XzN02H1x08xNnQUkb2A/videos</t>
  </si>
  <si>
    <t>https://www.youtube.com/watch?v=VIdocQ7GE2Q&amp;index=5&amp;list=UUhZG7H5cPlwF65oF74N-BcA</t>
  </si>
  <si>
    <t>https://www.youtube.com/watch?v=Sy6XJeoZqjU&amp;index=15&amp;list=UUSbiUtpWQLQsv50GIeeFk6g</t>
  </si>
  <si>
    <t>https://www.youtube.com/watch?v=z_dpUyh7ok0&amp;index=5&amp;list=UUSYHVbn93HLCuk8rWMZVSXg</t>
  </si>
  <si>
    <t>https://www.youtube.com/watch?v=mxOE66_Li5w&amp;list=UU6BuKkUggVkL4xVgc38QFog&amp;index=7</t>
  </si>
  <si>
    <t>https://www.youtube.com/watch?v=JdmV51TYkwM&amp;list=UUBgkwkTjd2AHJ2D1N3redWg&amp;index=2</t>
  </si>
  <si>
    <t>https://www.youtube.com/watch?v=BStq54oQLCI
https://www.youtube.com/watch?v=CEpnUPtZzSk
https://www.youtube.com/watch?v=NQvTY7k9p48
https://www.youtube.com/watch?v=bGxTIzppns8
https://www.youtube.com/watch?v=mzn0o9Y4CKw
https://www.youtube.com/watch?v=J4EwxvY8PNY
https://www.youtube.com/watch?v=fB8pbvA_Fn0
https://www.youtube.com/watch?v=6ePT858qJ8U</t>
  </si>
  <si>
    <t>Pe pagina web sînt publicate 500 de decizii din cele 702 adoptate în anul 2017
https://www.chisinau.md/libt.php?l=ro&amp;idc=408&amp;year=2017&amp;month=&amp;day=&amp;t=/Consiliul/Activitatea-Consiliului/Decizii-CMC/&amp;page=25</t>
  </si>
  <si>
    <t>http://balti.md/sedinte/page/2/
http://www.monitoruldebalti.md/md/</t>
  </si>
  <si>
    <t>http://www.primariacahul.md/index.php/decizii-adoptate/551-decizii-adoptate</t>
  </si>
  <si>
    <t>http://ungheni.md/category/decizii/</t>
  </si>
  <si>
    <t>http://www.primsoroca.md/ro/decizii?ArticleFileSearch%5BYear%5D=2017&amp;ArticleFileSearch%5BMonth%5D=&amp;ArticleFileSearch%5BDay%5D=&amp;page=1&amp;per-page=10</t>
  </si>
  <si>
    <t>http://www.orhei.md/index.php?pag=news&amp;id=850&amp;l=ro</t>
  </si>
  <si>
    <t>http://www.ceadir-lunga.md/munitsipalnyj-sovet/resheniya-gorodskogo-soveta</t>
  </si>
  <si>
    <t>http://www.primariadrochia.md/index.php?pag=sedinte&amp;yr=2017&amp;l=</t>
  </si>
  <si>
    <t>http://primaria.causeni.org/deciziile-consiliului/</t>
  </si>
  <si>
    <t>http://www.vulcanestimd.com/protokol
Pe web sînt procesele-verbale ale deciziilor consiliului local, fără publicarea nemijlocită a deciziilor</t>
  </si>
  <si>
    <t>http://www.calarasi-primaria.md/index.php?pag=decizii_consiliu&amp;yr=2017&amp;l=
În rubrica „decizii consiliu” de pe web nu sînt publicate deciziile consiliului local, dar procesele-verbale ale ședințelor consiliului local din 2009 pînă în 2018 în care se indică ce decizii s-au adoptat la acele ședințe.</t>
  </si>
  <si>
    <t>http://www.taraclia.md/ro/page/consiliul-local/consiliul-local-214/arhiva-deciziilor-anterioare?year=2017&amp;month=1</t>
  </si>
  <si>
    <t>https://falesti.md/index.php/deciziile-consiliului-local.html
https://drive.google.com/drive/folders/0B8tcouSfQ_3VbUZDbkhqdXdiOUU</t>
  </si>
  <si>
    <t>http://cimislia.md/ro/page/consiliul-local/consiliul-local-214/arhiva-deciziilor-anterioare?year=2017&amp;month=1</t>
  </si>
  <si>
    <t>http://primariaocnita.md/decizii-2017/</t>
  </si>
  <si>
    <t>http://www.primariastefanvoda.md/index.php?pag=sedinte&amp;yr=2017&amp;l=</t>
  </si>
  <si>
    <t>http://singera.md/sedintele-consiliului.html</t>
  </si>
  <si>
    <t>http://www.primariacriuleni.md/ro/page/consiliul-local/consiliul-local-214/arhiva-deciziilor-dispozitiilor?year=2017&amp;month=1</t>
  </si>
  <si>
    <t>https://budesti.md/index.php?cstart=6&amp;do=cat&amp;category=decizii</t>
  </si>
  <si>
    <t>https://magdacesti.md/consiliul-local/transparenta-decizionala/decizii/</t>
  </si>
  <si>
    <t>http://zaim.md/ro/page/consiliul-local/consiliul-local-214/arhiva-deciziilor-anterioare?year=2017&amp;month=1</t>
  </si>
  <si>
    <t>https://www.facebook.com/primariamunicipuluicahul/?ref=br_rs</t>
  </si>
  <si>
    <t>https://www.facebook.com/primaria.soroca</t>
  </si>
  <si>
    <t>https://www.facebook.com/orhei.md/?ref=br_rs</t>
  </si>
  <si>
    <t>https://www.facebook.com/PrimariaCalarasiMD/?ref=br_rs</t>
  </si>
  <si>
    <t>https://www.facebook.com/Prim%C4%83ria-Ialoveni-438740852928129/?fref=ts</t>
  </si>
  <si>
    <t>https://ok.ru/profile/567949255907
https://www.facebook.com/primariataraclia</t>
  </si>
  <si>
    <t>https://www.facebook.com/singerei/</t>
  </si>
  <si>
    <t>https://www.facebook.com/primariaorasului.nisporeni/</t>
  </si>
  <si>
    <t>https://www.facebook.com/primaria.cimislia</t>
  </si>
  <si>
    <t>https://www.facebook.com/Prim%C4%83ria-Coste%C8%99ti-963249317031337/?fref=ts</t>
  </si>
  <si>
    <t>https://www.facebook.com/PrimariaBriceni/?ref=br_rs</t>
  </si>
  <si>
    <t>https://www.facebook.com/Primaria-Anenii-Noi-1445012369051991/</t>
  </si>
  <si>
    <t>https://www.facebook.com/primcricova/</t>
  </si>
  <si>
    <t>https://www.facebook.com/Prim%C4%83ria-%C8%98tefan-Vod%C4%83-128177974418459/?ref=br_rs</t>
  </si>
  <si>
    <t>https://www.facebook.com/primariaorsingera/</t>
  </si>
  <si>
    <t>https://www.facebook.com/PrimariaCriuleni/</t>
  </si>
  <si>
    <t>https://www.facebook.com/TraghiraVasilii/</t>
  </si>
  <si>
    <t>https://www.facebook.com/primaria.corjeuti/</t>
  </si>
  <si>
    <t>https://www.facebook.com/profile.php?id=100008896903943</t>
  </si>
  <si>
    <t>https://www.facebook.com/sipoteni.md/?ref=br_rs</t>
  </si>
  <si>
    <t>https://www.facebook.com/budesti.md/</t>
  </si>
  <si>
    <t>https://www.facebook.com/primaria.larga.75</t>
  </si>
  <si>
    <t>https://www.facebook.com/GuraGalbeneiCimislia/?ref=br_rs</t>
  </si>
  <si>
    <t>https://www.facebook.com/primariachiscareni</t>
  </si>
  <si>
    <t>https://www.facebook.com/Prim%C4%83ria-Ruse%C5%9Ftii-Noi-oficial-1577189855875132/</t>
  </si>
  <si>
    <t>https://www.facebook.com/profile.php?id=100008891233832</t>
  </si>
  <si>
    <t>https://www.facebook.com/comratmd/?ref=br_rs</t>
  </si>
  <si>
    <t>http://balti.md/planul/
http://balti.md/anunt-de-intentie-2/</t>
  </si>
  <si>
    <t>http://www.primariacahul.md/index.php/informatii-publice/achizitii-publice</t>
  </si>
  <si>
    <t>http://ungheni.md/decizii-din-28-12-2016/</t>
  </si>
  <si>
    <t>http://www.straseni.md/planul-achizitiilor-publice-pentru-anul-2017/
http://www.straseni.md/planul-achizitiilor-publice-pentru-anul-2017-2/</t>
  </si>
  <si>
    <t>http://www.primariadrochia.md/index.php?pag=achizitii_invitatie&amp;opa=view&amp;id=70&amp;start=20&amp;l=</t>
  </si>
  <si>
    <t>http://www.calarasi-primaria.md/index.php?pag=achizitii_invitatie&amp;opa=view&amp;id=70&amp;start=10&amp;l=</t>
  </si>
  <si>
    <t>http://cimislia.md/upload/Planul%20de%20achizitii%20a.%202017.PDF</t>
  </si>
  <si>
    <t>http://primariacodru.md/planul-de-achizitie-pentru-anul-2017/</t>
  </si>
  <si>
    <t>http://varnita.md/category/achizitii-publice/anunturi</t>
  </si>
  <si>
    <t>http://www.primariatelenesti.md/plan-de-achizitii-2017/</t>
  </si>
  <si>
    <t>https://www.chisinau.md/libt.php?l=ro&amp;idc=493&amp;year=2017&amp;month=&amp;day=&amp;t=/Informatii/Licitatii-si-achizitii/Licitatii-si-achizitii-curente/&amp;page=1</t>
  </si>
  <si>
    <t>http://balti.md/anunturi-2/page/11/</t>
  </si>
  <si>
    <t>http://www.primariacahul.md/index.php/informatii-publice/achizitii-publice?start=55</t>
  </si>
  <si>
    <t>http://ungheni.md/category/transparenta/page/2/</t>
  </si>
  <si>
    <t>http://www.primsoroca.md/ro/invitatie-de-prezentare-a-ofertelor-2
http://www.primsoroca.md/ro/invitatie-de-prezentare-a-ofertelor
http://www.primsoroca.md/ro/anunt-privind-cumpararea-directa-a-serviciului-de-proiectare-conform-legii-privind-achizitiile-publice-nr-96-xvi-din-13042007</t>
  </si>
  <si>
    <t>http://www.orhei.md/index.php?pag=news&amp;id=764&amp;l=ro</t>
  </si>
  <si>
    <t>http://www.straseni.md/articole/achizitii-publice/
http://www.straseni.md/anunturi-de-participare-la-proceduri-de-achizitii-publice/
http://www.straseni.md/anunt-de-participare-la-procedura-de-achizitie-publica-de-tip-licitatie-publica/</t>
  </si>
  <si>
    <t>http://www.durlesti.md/news/invitatie-de-participare-la-procedura-de-achizitie.html</t>
  </si>
  <si>
    <t>http://www.calarasi-primaria.md/index.php?pag=achizitii_invitatie&amp;l=&amp;start=10</t>
  </si>
  <si>
    <t>http://ialoveni.md/primaria-ialoveni-anunta-achizitii-publice/
http://ialoveni.md/licitatii-publice-in-desfasurare-la-primaria-ialoveni/</t>
  </si>
  <si>
    <t>https://falesti.md/index.php/achizitii-publice.html?start=10</t>
  </si>
  <si>
    <t>http://cimislia.md/ro/page/transparenta/informatii-de-interes-public/anunturi-de-achizitii-publice?item=achizitie-publica-in-scopul-achizitionariireparatia-capitala-a-unei-grupe-la-gr-fat-frumos</t>
  </si>
  <si>
    <t>http://primariacodru.md/licitatii-si-achizitii-publice/</t>
  </si>
  <si>
    <t>http://costesti.md/category/achizitii-publice/</t>
  </si>
  <si>
    <t>http://www.donduseni.org/index.php/ro/2012-01-02-11-18-13?start=9
http://www.donduseni.org/index.php/ro/2012-01-02-11-18-13?start=24</t>
  </si>
  <si>
    <t>http://truseni.md/index.php/ro/goszakupki</t>
  </si>
  <si>
    <t>https://budesti.md/index.php?newsid=930</t>
  </si>
  <si>
    <t>http://www.primariatelenesti.md/articole/achizitii-publice/</t>
  </si>
  <si>
    <t>http://comrat.md/tendery</t>
  </si>
  <si>
    <t>http://balti.md/raport/</t>
  </si>
  <si>
    <t>http://www.primariacahul.md/index.php/rezultate-achizitii-publice?limitstart=0</t>
  </si>
  <si>
    <t xml:space="preserve">http://www.straseni.md/articole/achizitii-publice/
http://www.straseni.md/contract-de-antepriza-privind-reparatia-capitala-drumurilor-locale-portiunile-strazilor-v-micle-c-stere-burebista-marinescu-din-mun-straseni-pdf/
http://www.straseni.md/contractul-de-antepriza-cu-cistigatorul-licitatiei-privind-iluminatul-public-stradal/
</t>
  </si>
  <si>
    <t>http://www.primariadrochia.md/index.php?pag=achizitii_rezultat&amp;opa=view&amp;id=101&amp;start=10&amp;l=</t>
  </si>
  <si>
    <t>http://www.calarasi-primaria.md/index.php?pag=news&amp;opa=view&amp;id=1141&amp;tip=raport_transparenta&amp;start=&amp;l=
http://www.calarasi-primaria.md/index.php?pag=achizitii_invitatie&amp;l=&amp;start=10</t>
  </si>
  <si>
    <t>http://ialoveni.md/video-licitatie-publica-la-primaria-ialoveni-pentru-achizitionarea-lucrarilor-de-constructie-a-sistemului-de-canalizare/</t>
  </si>
  <si>
    <t>https://falesti.md/index.php/achizitii-publice.html?start=20</t>
  </si>
  <si>
    <t>http://primariasingerei.md/ro/page/transparenta1/finantele-publice-locale/managementul-proprietatii-publice</t>
  </si>
  <si>
    <t>http://cimislia.md/ro/page/primaria/noutatile-primariei-384?item=rezultatul-concursului-prin-cererea-ofertei-de-preturi-din-10-octombrie-2017</t>
  </si>
  <si>
    <t>http://primaria-rezina.md/wp-content/uploads/sites/19/2018/07/darea-de-seama-ilovepdf-compressed.pdf</t>
  </si>
  <si>
    <t>http://www.donduseni.org/index.php/ro/2012-01-02-11-18-13?start=18</t>
  </si>
  <si>
    <t>http://www.calarasi-primaria.md/index.php?pag=achizitii_invitatie&amp;opa=view&amp;id=77&amp;start=10&amp;l=
http://www.calarasi-primaria.md/index.php?pag=news&amp;opa=view&amp;id=1141&amp;tip=raport_transparenta&amp;start=&amp;l=</t>
  </si>
  <si>
    <t>http://ialoveni.md/wp-content/uploads/2018/04/Raport-privind-monitorizarea-contractelor-de-achizitii-public%C4%83-pentru-anul-2017.pdf</t>
  </si>
  <si>
    <t>http://primaria-rezina.md/wp-content/uploads/sites/19/2018/07/11111raport-cu-privire-31.12.2017-ilovepdf-compressed.compressed-1.pdf</t>
  </si>
  <si>
    <t>http://www.primariacricova.md/ro/monitorizarea-contractelor-de-achizi--ii-publice.html</t>
  </si>
  <si>
    <t>https://budesti.md/index.php?cstart=2&amp;do=cat&amp;category=licitatii</t>
  </si>
  <si>
    <t>http://balti.md/licitatii/</t>
  </si>
  <si>
    <t>http://www.primariacahul.md/index.php/informatii-publice/stiri-si-evenimente/803-anunt-licitatie-cu-strigare-de-dare-in-locatiune-arenda-si-vinzare-cumparare  http://www.primariacahul.md/index.php/informatii-publice/stiri-si-evenimente/972-licitatie-cu-strigare-vanzarea-cumpararea-bunurilor-imobile</t>
  </si>
  <si>
    <t>http://ungheni.md/comunicat-informativ-24/</t>
  </si>
  <si>
    <t>http://www.straseni.md/comunicat-informativ/
http://www.straseni.md/comunicat-informativ-4/</t>
  </si>
  <si>
    <t>http://www.calarasi-primaria.md/files/5752_proces-verbal_al_licitatiei.pdf</t>
  </si>
  <si>
    <t>http://ialoveni.md/licitatie-cu-strigare-pentru-vanzarea-unui-teren/</t>
  </si>
  <si>
    <t>http://taraclia.md/ru/page/primriya/primriya-209/novosti-mrii?item=25-aprelya-v-primrii-tarakliya-sostoitsya-auktsion</t>
  </si>
  <si>
    <t>https://falesti.md/index.php/licitatii.html</t>
  </si>
  <si>
    <t>http://primariasingerei.md/ro/page/transparenta1/consultari-publice/proiecte-de-decizii-propuse-spre-consultare-cu-publicul-si-materialele-aferente?item=licitatie-cu-strigare</t>
  </si>
  <si>
    <t>http://cimislia.md/ro/page/primaria/noutatile-primariei-384?item=licitatie-cu-strigare-pentru-vinzarea-arendarea-sau-inchirierea-bunurilor-publice-pentru-data-de-30-noiembrie</t>
  </si>
  <si>
    <t>http://costesti.md/2017/07/14/primaria-costesti-anunta-licitatie-publica-de-terenuri/</t>
  </si>
  <si>
    <t>http://www.copceac.md/2017/10/17/primeriya-s-kopchak-obyavlyaet-o-provedenii-31-10-2017-g-aukciona-s-molotka-po-kuple-prodazhe/</t>
  </si>
  <si>
    <t>http://primariaocnita.md/licitatia-cu-strigare-privind-vinderea-bunurilor-publice/</t>
  </si>
  <si>
    <t>http://www.primariastefanvoda.md/index.php?pag=news&amp;opa=view&amp;id=215&amp;tip=anunt&amp;start=&amp;l=</t>
  </si>
  <si>
    <t>http://varnita.md/primaria-satului-varnita-anunta-desfasurarea-licitatiei</t>
  </si>
  <si>
    <t>http://www.straseni.md/rezultatele-licitatiei-din-5-ianuarie-2017/
http://www.straseni.md/comunicat-informativ-2/
http://www.straseni.md/articole/achizitii-publice/page/2/</t>
  </si>
  <si>
    <t>http://cimislia.md/ro/page/primaria/licitatii-publice/rezultatele-licitatiilor</t>
  </si>
  <si>
    <t>http://www.copceac.md/2017/11/01/v-primerii-31-oktyabrya-byl-provedyon-aukcion-s-molotka-po-sdache-v-arendu-zemel-sx-naznacheniya-srokom-na-1-god/</t>
  </si>
  <si>
    <t>http://www.primariacricova.md/images/u/12/files/Rezultatele%20licitatiei%20din%2030_05_2017.PDF</t>
  </si>
  <si>
    <t xml:space="preserve">https://www.chisinau.md/libview.php?l=ro&amp;idc=408&amp;id=5285
https://www.chisinau.md/doc.php?l=ro&amp;idc=511&amp;id=19857&amp;t=/Regulamente/Regulamentul-privind-licitatiile-pentru-obtinerea-dreptului-de-locatiune-a-incaperilor-cu-alta-destinatie-decat-cea-locativa-proprietatea-autoritatii-publice-locale-a-municipiului-Chiinau
https://www.chisinau.md/doc.php?l=ro&amp;idc=511&amp;id=16260&amp;t=/Regulamente/REGULAMENTUL-privind-organizarea-i-desfaurarea-licitatiilor-funciare-cu-strigare-in-municipiul-Chiinau </t>
  </si>
  <si>
    <t>http://balti.md/ordinea-alocarii-loturilor-de-teren/</t>
  </si>
  <si>
    <t>http://www.straseni.md/regulamentul-atribuirii-loturilor-de-teren/</t>
  </si>
  <si>
    <t>http://cimislia.md/upload/Regulament%20inter%20privind%20conditiile%20de%20atribuire%20a%20sectoarelor%20de%20teren%20pentru%20constructii.pdf</t>
  </si>
  <si>
    <t>Nu sînt informații pe web, însă acesta a fost anexat la chestionarul completat în anul 2017</t>
  </si>
  <si>
    <t>http://primariaocnita.md/regulamente/</t>
  </si>
  <si>
    <t>http://singera.md/regulament.html</t>
  </si>
  <si>
    <t>Nu sînt informații pe web, însă Regulamentul a fost anexat la chestionarul completat în anul 2017</t>
  </si>
  <si>
    <t>Nu sînt informații pe web, însă Regulamentul a fost anexat la chestionarul completat</t>
  </si>
  <si>
    <t>Regulamentul a fost anexat la chestionarul completat de APL în 2017</t>
  </si>
  <si>
    <t>http://primarialeova.md/wp-content/uploads/sites/10/2014/06/m_bgxgf.jpg</t>
  </si>
  <si>
    <t>http://singera.md/main/261-lista-persoanelor-care-au-depus-cerere-pentru-loc-de-casa-lista-actualizata.html</t>
  </si>
  <si>
    <t>https://www.chisinau.md/libview.php?l=ro&amp;idc=403&amp;id=20253&amp;t=/Presa/Comunicate-de-presa/Cu-privire-la-aprobarea-Bugetului-municipal-Chisinau-pe-anul-2018-in-prima-lectura</t>
  </si>
  <si>
    <t>http://balti.md/cu-privire-la-desfasurarea-consultarii-publice-pe-marginea-proiectului-deciziei-consiliului-mun-balti-cu-privire-la-aprobarea-bugetului-municipal-balti-pentru-anul-2018/</t>
  </si>
  <si>
    <t>http://www.primariacahul.md/index.php/anunturi-privind-consultari-publice/963-organizarea-consultarilor-si-audierilor-publice-a-proiectului-bugetului-municipiului-cahul-pentru-anul-2018</t>
  </si>
  <si>
    <t>http://ungheni.md/audieri-publice-pe-marginea-proiectului-bugetului-pentru-anul-2018/</t>
  </si>
  <si>
    <t>http://www.primsoroca.md/ro/consultari-publice</t>
  </si>
  <si>
    <t>http://www.ceadir-lunga.md/novosti/item/2320-covetniki-obsudili-proekt-byudzheta
http://www.ceadir-lunga.md/dokumenty/byudzhet-goroda-mestnye-nalogi-i-sbory</t>
  </si>
  <si>
    <t>http://www.straseni.md/bugetul-municipiului-straseni-pentru-anul-2018/</t>
  </si>
  <si>
    <t>http://www.primariadrochia.md/index.php?pag=news&amp;opa=view&amp;id=631&amp;tip=anunt&amp;start=&amp;l=</t>
  </si>
  <si>
    <t>http://primariaedinet.md/?p=4215</t>
  </si>
  <si>
    <t>http://ialoveni.md/invitatie-la-consultari-publice-bugetul-orasului-ialoveni-pentru-anul-2018/#more-3333</t>
  </si>
  <si>
    <t>http://taraclia.md/ru/page/prozrachnosty/obshtstvnn-konsulytatsii/prokt-rshniy-prdstavlnn-na-obsuzhdni-s-obshtstvnnostyyu?item=1497
http://taraclia.md/ru/page/primriya/primriya-209/novosti-mrii?item=14-dkabrya-planirutsya-utvrdity-byudzht-goroda-na-2018-god</t>
  </si>
  <si>
    <t>http://primariasingerei.md/ro/page/transparenta1/consultari-publice/proiecte-de-decizii-propuse-spre-consultare-cu-publicul-si-materialele-aferente?item=audieri-publice</t>
  </si>
  <si>
    <t>http://primarianisporeni.md/publicreview/
https://cloud.mail.ru/public/7eUW/JmeircJcq</t>
  </si>
  <si>
    <t>http://cimislia.md/upload/proiect-95-din-15122017pdf-5a4394d8b2144.PDF
http://cimislia.md/upload/proiect%20Anexa%207.1%20cheltuieli%20%202018.pdf
http://cimislia.md/upload/venituri%202018.pdf</t>
  </si>
  <si>
    <t>http://primariacodru.md/proiectul-bugetului-local-pentru-anul-2018/</t>
  </si>
  <si>
    <t>http://costesti.md/2017/11/30/vrei-sa-stii-unde-se-duce-banul-public-te-intereseaza-ca-bugetul-local-sa-fie-transparent-distribuit-primaria-costesti-te-invita-la-audierile-publice-privind-elaborarea-bugetului-pentru-anul-2018/</t>
  </si>
  <si>
    <t>http://www.donduseni.org/index.php/ro/2012-01-02-11-18-13</t>
  </si>
  <si>
    <t>http://primariaocnita.md/audierile-publice-pe-marginea-proiectului-bugetului-orasului-ocnita-pentru-anul-2018/</t>
  </si>
  <si>
    <t>http://www.primariacricova.md/ro/buget-local.html</t>
  </si>
  <si>
    <t>http://singera.md/eveniment/312-audierile-publice-asupra-proiectului-de-buget-pentru-anul-2018.html</t>
  </si>
  <si>
    <t>https://budesti.md/index.php?newsid=1038</t>
  </si>
  <si>
    <t>http://larga.md/ro/382-consult%C4%83ri-publice.html</t>
  </si>
  <si>
    <t>http://www.primariatelenesti.md/anunt-privind-organizarea-consultarilor-publice-proiectului-de-decizie-cu-privire-la-aprobarea-bugetului-orasului-telenesti/</t>
  </si>
  <si>
    <t>http://zaim.md/ro/page/transparenta/finantele-publice-locale/cheltuielile-pentru-institutii-subordonate?item=audieri-publice-asupra-bugetului-comunei-zaim-pentru-anul-2018</t>
  </si>
  <si>
    <t>https://www.chisinau.md/doc.php?l=ro&amp;idc=677&amp;id=20246&amp;t=/Bugetul-municipal-Chisinau/Proiect-de-decizie-Cu-privire-la-aprobarea-bugetului-municipal-Chisinau-pe-anul-2018-in-prima-lectura</t>
  </si>
  <si>
    <t>http://www.primariacahul.md/index.php/consiliul-orasenesc/proiecte-de-decizii/990-proiecte-de-decizii-pentru-14-12-2017</t>
  </si>
  <si>
    <t>http://www.primariadrochia.md/index.php?pag=proiecte</t>
  </si>
  <si>
    <t>http://primaria.causeni.org/2017/11/21/proiectul-bugetului-orasului-causeni-pentru-anul-2018/</t>
  </si>
  <si>
    <t>http://www.primariacricova.md/images/u/12/files/Proiect%20de%20buget%20al%20or_%20Cricova,%20pe%20anul%202018.PDF</t>
  </si>
  <si>
    <t>http://singera.md/consiliu/329-convocarea-sedintei-consiliului-or-singera-08122017.html</t>
  </si>
  <si>
    <t>https://budesti.md/index.php?newsid=692</t>
  </si>
  <si>
    <t>http://blog.larga.md/2017/11/26/consultari-publice/</t>
  </si>
  <si>
    <t>http://www.primariatelenesti.md/proiectul-bugetului-orasului-telenesti-pentru-anul-2018/</t>
  </si>
  <si>
    <t>https://www.chisinau.md/public/files/anul_2018/buget_2018/DOC_20180102152526.PDF
https://www.chisinau.md/doct.php?l=ro&amp;idc=408&amp;id=20446&amp;t=/Consiliul/Activitatea-Consiliului/Decizii-CMC/Decizia-nr-135-din-01122017-Cu-privire-la-aprobarea-bugetului-municipal-Chiinau-pe-anul-2018-in-prima-lectura</t>
  </si>
  <si>
    <t>http://balti.md/aprobarea/</t>
  </si>
  <si>
    <t>http://www.primariacahul.md/index.php/consiliul-orasenesc/decizii-aprobate/1006-deciziile-adoptate-in-cadrul-sedintei-consiliului-orasenesc-cahul-din-14-12-2017</t>
  </si>
  <si>
    <t>http://ungheni.md/deciziile-cmu-din-15-12-2017/</t>
  </si>
  <si>
    <t>http://www.primsoroca.md/ro/decizii?ArticleFileSearch%5BYear%5D=2017&amp;ArticleFileSearch%5BMonth%5D=&amp;ArticleFileSearch%5BDay%5D=</t>
  </si>
  <si>
    <t>http://www.orhei.md/media/files/files/13_3_cu_privire_la_aprobarea_bygetului_municipiului_orhei_pentru_anul_2018_6800910.pdf</t>
  </si>
  <si>
    <t>http://www.ceadir-lunga.md/munitsipalnyj-sovet/resheniya-gorodskogo-soveta
http://www.ceadir-lunga.md/dokumenty/byudzhet-goroda-mestnye-nalogi-i-sbory</t>
  </si>
  <si>
    <t>http://www.straseni.md/bugetul/</t>
  </si>
  <si>
    <t>http://primaria.causeni.org/bugetul-orasului/</t>
  </si>
  <si>
    <t>http://www.vulcanestimd.com/protokol</t>
  </si>
  <si>
    <t>http://www.calarasi-primaria.md/index.php?pag=news&amp;tip=ut_mij_fin&amp;l=</t>
  </si>
  <si>
    <t>http://ialoveni.md/wp-content/uploads/2018/01/Deciziile-Consiliului-or%C4%83%C8%99enesc-Ialoveni-din-13-decembrie-2017.pdf</t>
  </si>
  <si>
    <t>https://drive.google.com/drive/folders/1qlZp8htyiO2aRjnAsYJPU5mAj8RIxN3h</t>
  </si>
  <si>
    <t>http://cimislia.md/upload/actelocale/dECIIA-NR.-11.1-DIN-2812.2017.pdf</t>
  </si>
  <si>
    <t>http://primaria-rezina.md/wp-content/uploads/sites/19/2018/07/aprobarea-bugetului-2018-ilovepdf-compressed.pdf</t>
  </si>
  <si>
    <t>http://primariacodru.md/wp-content/uploads/2018/01/Buget-2018.-Decizia-8.1-din-30.11.2017.pdf</t>
  </si>
  <si>
    <t>http://costesti.md/2018/01/12/decizii-din-data-de-15-decembrie-2017/</t>
  </si>
  <si>
    <t>http://www.donduseni.org/index.php/ro/2012-01-08-14-17-12/2012-01-08-14-19-06</t>
  </si>
  <si>
    <t>http://primariaocnita.md/modificarea-deciziei-de-aprobare-a-bugetului-orasului-ocnita-pentru-anul-2018/</t>
  </si>
  <si>
    <t>http://www.primariastefanvoda.md/files/4778_decizia_nr._10.4_din_08.12.2017.pdf</t>
  </si>
  <si>
    <t>http://singera.md/consiliu/348-sedinta-consiliului-din-21122017-lista-deciziilor-aprobate-si-procesul-verbal.html</t>
  </si>
  <si>
    <t>http://www.primariacriuleni.md/upload/actelocale/6-1%20001.jpg</t>
  </si>
  <si>
    <t>https://budesti.md/index.php?newsid=1069</t>
  </si>
  <si>
    <t>https://magdacesti.md/consiliul-local/transparenta-decizionala/decizii/decizii-14-12-2017/</t>
  </si>
  <si>
    <t>https://www.chisinau.md/doc.php?l=ro&amp;idc=677&amp;id=15905&amp;t=/Bugetul-municipal-Chisinau/Decizia-nr-26-din-06-iulie-2016-Cu-privire-la-aprobarea-bugetului-municipal-Chiinau-pe-anul-2016-in-lectura-a-doua-i-corelarea-acestuia
https://www.chisinau.md/doc.php?l=ro&amp;idc=677&amp;id=18431&amp;t=/Bugetul-municipal-Chisinau/Proiect-de-decizie-Cu-privire-la-aprobarea-bugetului-municipal-Chisinau-pe-anul-2017-in-lectura-a-doua-cu-modificari
https://www.chisinau.md/libview.php?l=ro&amp;idc=677&amp;id=20614&amp;t=/Bugetul-municipal-Chisinau/Bugetul-municipal-Chisinau-pe-anul-2018</t>
  </si>
  <si>
    <t>http://www.primariacahul.md/images/decizii2016/26aprilie/aprobate/2.pdf
http://www.primariacahul.md/index.php/consiliul-orasenesc/decizii-aprobate/715-deciziile-adoptate-in-cadrul-sedintei-consiliului-orasenesc-cahul-din-27-12-2016
http://www.primariacahul.md/index.php/consiliul-orasenesc/decizii-aprobate/1006-deciziile-adoptate-in-cadrul-sedintei-consiliului-orasenesc-cahul-din-14-12-2017</t>
  </si>
  <si>
    <t xml:space="preserve">http://ungheni.md/decizii-din-04-12-2015/
http://ungheni.md/decizii-din-09-12-2016/
http://ungheni.md/deciziile-cmu-din-15-12-2017/
</t>
  </si>
  <si>
    <t>http://www.orhei.md/media/files/files/13_22_cu_privire_la_aprobarea_bugetului_orasului_orhei_pentru_anul_2016_4091465.pdf
http://www.orhei.md/media/files/files/9_28cu_privire_la_aprobarea_bugetului_orasului_orhei_pentru_anul2017_5702673.pdf
http://www.orhei.md/media/files/files/13_3_cu_privire_la_aprobarea_bygetului_municipiului_orhei_pentru_anul_2018_6800910.pdf</t>
  </si>
  <si>
    <t>http://www.primariadrochia.md/index.php?pag=sedinte&amp;opa=view&amp;yr=2015&amp;id=111
http://www.primariadrochia.md/index.php?pag=news&amp;opa=view&amp;id=561&amp;tip=ut_mij_fin&amp;start=&amp;l=
http://www.primariadrochia.md/index.php?pag=page&amp;id=28&amp;l=</t>
  </si>
  <si>
    <t>http://primariaedinet.md/?cat=55</t>
  </si>
  <si>
    <t>http://www.calarasi-primaria.md/index.php?pag=news&amp;opa=view&amp;id=890&amp;tip=anunt&amp;start=100&amp;l=
http://www.calarasi-primaria.md/index.php?pag=news&amp;tip=ut_mij_fin&amp;l=</t>
  </si>
  <si>
    <t>http://ialoveni.md/bugetul-local-2016/
http://ialoveni.md/wp-content/uploads/2016/04/Deciziile-consiliului-orasnesc-ialoveni-din-23-27-decembrie-2016.pdf
http://ialoveni.md/wp-content/uploads/2018/01/Deciziile-Consiliului-or%C4%83%C8%99enesc-Ialoveni-din-13-decembrie-2017.pdf</t>
  </si>
  <si>
    <t>http://primariafloresti.md/deciziile-consiliului/
http://primariafloresti.md/bugetul-local/</t>
  </si>
  <si>
    <t>http://www.taraclia.md/ro/page/consiliul-local/consiliul-local-214/arhiva-deciziilor-anterioare?year=2015&amp;month=1
http://www.taraclia.md/ro/page/consiliul-local/consiliul-local-214/arhiva-deciziilor-anterioare?year=2016&amp;month=1
http://www.taraclia.md/ro/page/consiliul-local/consiliul-local-214/arhiva-deciziilor-anterioare?year=2017&amp;month=1</t>
  </si>
  <si>
    <t>https://drive.google.com/drive/folders/0B8tcouSfQ_3VdWVSX2NCUzh2UUE
https://drive.google.com/drive/folders/0B8tcouSfQ_3VWFFvdUlDMTBvb2s
https://drive.google.com/drive/folders/1qlZp8htyiO2aRjnAsYJPU5mAj8RIxN3h</t>
  </si>
  <si>
    <t>http://primariasingerei.md/ro/page/consiliul-local/consilieri-si-programul-de-audienta/arhiva-deciziilor-consiliului-local?year=2016&amp;month=1</t>
  </si>
  <si>
    <t>https://cloud.mail.ru/public/9d70698646af/2015/Consiliu%2010/
https://cloud.mail.ru/public/6ZkN/BpK5g5PgT/
https://cloud.mail.ru/public/FFu7/h8rjmNtfA/Consiliul%207/</t>
  </si>
  <si>
    <t>http://cimislia.md/ro/page/transparenta/finantele-publice-locale/bugetul-local-veniturile-si-cheltuielile-orasului
http://cimislia.md/upload/actelocale/dECIIA-NR.-11.1-DIN-2812.2017.pdf</t>
  </si>
  <si>
    <t xml:space="preserve">http://costesti.md/2015/12/24/decizii-din-24-decembrie-2015/
http://costesti.md/2016/12/09/d-e-c-i-z-i-i-09-decembrie-2016-2/
http://costesti.md/2018/01/12/decizii-din-data-de-15-decembrie-2017/
</t>
  </si>
  <si>
    <t>http://www.donduseni.org/index.php/ro/2012-01-02-11-18-13?start=30
http://www.donduseni.org/index.php/ro/2012-01-08-14-17-12/2012-01-08-14-19-06</t>
  </si>
  <si>
    <t>http://anenii-noi.com/index.php/consiliul-local/acte-normative/decizii/</t>
  </si>
  <si>
    <t>https://primariabacioi.wordpress.com/taxe-locale/</t>
  </si>
  <si>
    <t>http://www.primariastefanvoda.md/files/3143_decizie_8.3_din_10.12.2015_aprobarea_bugetului_ora%C5%9Fului_2016.pdf
http://www.primariastefanvoda.md/files/9076_decizia_c.o._%C5%9Etefan_vod%C4%83_nr._3_din_09.12.16_aprobarea__bugetului_ora%C5%9Fului_pe_anul_2017.pdf
http://www.primariastefanvoda.md/files/4778_decizia_nr._10.4_din_08.12.2017.pdf</t>
  </si>
  <si>
    <t>http://singera.md/consiliu/180-sedinta-consiliului-din-11122015-lista-deciziilor-aprobate-si-procesul-verbal-nr-2.html
http://singera.md/consiliu/233-sedinta-consiliului-din-15122016-lista-deciziilor-aprobate-si-procesul-verbal-video.html
http://singera.md/consiliu/348-sedinta-consiliului-din-21122017-lista-deciziilor-aprobate-si-procesul-verbal.html</t>
  </si>
  <si>
    <t>http://www.primariacriuleni.md/upload/actelocale/1jpg-5672b1a797d30.jpg
http://www.primariacriuleni.md/upload/actelocale/dec.%2010.1.jpg
http://www.primariacriuleni.md/upload/actelocale/6-1%20001.jpg</t>
  </si>
  <si>
    <t>https://budesti.md/decizii/471-decizie-nr7-1-din-17122015.html
https://budesti.md/index.php?newsid=705
https://budesti.md/index.php?newsid=1069</t>
  </si>
  <si>
    <t>http://varnita.md/category/decizii
http://varnita.md/category/decizii/page/2
http://varnita.md/category/decizii/page/3</t>
  </si>
  <si>
    <t>http://zaim.md/ro/page/consiliul-local/consiliul-local-214/arhiva-deciziilor-anterioare?year=2015&amp;month=1
http://zaim.md/ro/page/transparenta/finantele-publice-locale/bugetul-local-veniturile-si-cheltuielile-orasului
http://zaim.md/ro/page/consiliul-local/consiliul-local-214/arhiva-deciziilor-anterioare?year=2017&amp;month=1</t>
  </si>
  <si>
    <t>https://www.chisinau.md/libt.php?l=ro&amp;idc=953&amp;t=/Informatii/Buget-transparent/Primarii/Primaria-Municipiului-Chiinau</t>
  </si>
  <si>
    <t>http://balti.md/executarea/</t>
  </si>
  <si>
    <t>http://www.primariacahul.md/index.php/consiliul-orasenesc/decizii-aprobate/1069-deciziile-adoptate-24-05-2018</t>
  </si>
  <si>
    <t>http://www.primsoroca.md/ro/decizii?ArticleFileSearch%5BYear%5D=2018&amp;ArticleFileSearch%5BMonth%5D=&amp;ArticleFileSearch%5BDay%5D=&amp;page=5&amp;per-page=10</t>
  </si>
  <si>
    <t>http://www.orhei.md/media/files/files/2_3_cu_privire_la_executarea_bugetului_municipal_pe_anul_2017_4887267.pdf</t>
  </si>
  <si>
    <t>http://www.straseni.md/raportul-privind-activitatile-realizate-in-anul-2017-municipiul-straseni-2/
http://www.straseni.md/articole/rapoarte-de-activitate/</t>
  </si>
  <si>
    <t>http://www.durlesti.md/images/u/15/files/2018/decizii%202-1%20-%202_4.pdf</t>
  </si>
  <si>
    <t>http://www.calarasi-primaria.md/index.php?pag=decizii_consiliu&amp;yr=2018&amp;l=</t>
  </si>
  <si>
    <t>http://primariafloresti.md/rapoartele-primarului/</t>
  </si>
  <si>
    <t>https://drive.google.com/drive/folders/1XXnIvSPSbPWFLz37Ed3m-SRlMvSdXBhd</t>
  </si>
  <si>
    <t>http://cimislia.md/upload/actelocale/decizia%201.1.pdf</t>
  </si>
  <si>
    <t>http://costesti.md/2018/04/05/deciziile-consiliului-local-costesti-din-29-martie-2018/</t>
  </si>
  <si>
    <t>http://www.carpineni.md/raport-narativ-privind-executarea-bugetului-primariei-carpineni-pentru-anul-2017/</t>
  </si>
  <si>
    <t>http://primariaocnita.md/dispozitii-2018/</t>
  </si>
  <si>
    <t>http://www.primariacricova.md/images/u/12/files/2018/Decizia%201-3%20Executarea%20bugetului%20or_%20Cricova%20pe%20an_%202017.PDF</t>
  </si>
  <si>
    <t>http://www.primariastefanvoda.md/files/6332_decizia_co_stefan_voda_nr._1.5_din_15.02.2018_executarea_bugetului_orasului_stefan_voda_pe_anul_2017.pdf</t>
  </si>
  <si>
    <t>http://www.primariacriuleni.md/upload/actelocale/2.1%20001.jpg</t>
  </si>
  <si>
    <t>Pagina web (www.primariabessarabka.md) nu este funcțională (verificat 15 - 22 august 2018)</t>
  </si>
  <si>
    <t>http://talmaza.md/media/files/files/proces_verbal_nr_1_9016898.pdf</t>
  </si>
  <si>
    <t>https://budesti.md/index.php?newsid=1139</t>
  </si>
  <si>
    <t>http://zaim.md/ro/page/transparenta/finantele-publice-locale/cum-se-cheltuie-banii-publici?item=raport-privind-executarea-bugetului-comunei-zaim-pentru-anul-2017</t>
  </si>
  <si>
    <t>https://www.chisinau.md/lib.php?l=ro&amp;idc=405&amp;year=2017&amp;month=&amp;day=&amp;t=/Informatii/Posturi-vacante/&amp;page=1</t>
  </si>
  <si>
    <t>http://balti.md/anunturi-4/page/3/</t>
  </si>
  <si>
    <t>http://www.primariacahul.md/index.php/informatii-publice/stiri-si-evenimente/817-anunt-posturi-vacante
http://www.primariacahul.md/index.php/informatii-publice/stiri-si-evenimente/889-anunt-functii-vacante-prelungirea-perioadei-de-depunere-a-dosarelor</t>
  </si>
  <si>
    <t>Deși în 2017 au fost angajate 5 presoane, pe pagina web sînt informații doar despre 1 concurs de angajare în funcție publică
http://ungheni.md/category/functii-vacante/</t>
  </si>
  <si>
    <t>http://www.primsoroca.md/ro/anunt-concurs-pentru-ocuparea-functiei-publice-vacante
http://www.primsoroca.md/ro/anunt-concurs-pentru-ocuparea-functiei-publice-vacante-2</t>
  </si>
  <si>
    <t>http://www.orhei.md/index.php?pag=news&amp;id=678&amp;l=ro&amp;start=20</t>
  </si>
  <si>
    <t>http://www.straseni.md/anunt-functii-vacante-cadrul-primariei-orasului-straseni-2/</t>
  </si>
  <si>
    <t>http://www.primariadrochia.md/index.php?pag=page&amp;id=31&amp;l=</t>
  </si>
  <si>
    <t>http://www.durlesti.md/news/concurs-functii-vacante.html</t>
  </si>
  <si>
    <t>http://primaria.causeni.org/2017/11/15/concurs-pentru-ocuparea-functiei-publice-vacante/</t>
  </si>
  <si>
    <t>http://www.calarasi-primaria.md/index.php?pag=news&amp;opa=view&amp;id=971&amp;tip=anunt&amp;start=80&amp;l=</t>
  </si>
  <si>
    <t>http://ialoveni.md/anunturi-de-angajare-la-primaria-ialoveni/</t>
  </si>
  <si>
    <t>http://taraclia.md/ru/page/prozrachnosty/publichnaya-informatsiya/tkushti-vakansii
http://taraclia.md/ru/page/primriya/primriya-209/novosti-mrii?item=arhitktor-goroda-tarakliya</t>
  </si>
  <si>
    <t>https://falesti.md/index.php/functii-vacante.html?start=14</t>
  </si>
  <si>
    <t>http://cimislia.md/ro/page/transparenta/informatii-de-interes-public/posturi-vacante-curente</t>
  </si>
  <si>
    <t>http://www.primariabessarabka.md/ru/page/prozrachnosty/publichnaya-informatsiya/tkushti-vakansii?item=primriya-g-basarabyaska-obayavlyat-o-provdnii-konkursa-na-zamshtni-vakantnoy-gosudarstvnnoy-dolzhnosti-sptsialista-primrii</t>
  </si>
  <si>
    <t>http://primaria-glodeni.md/ro/page/transparenta/consultari-publice/proiecte-consultate-sinteza-recomandarilor-receptionate-procesul-verbal?item=post-vacant-1596</t>
  </si>
  <si>
    <t>http://costesti.md/2017/04/06/primaria-costesti-angajeaza/</t>
  </si>
  <si>
    <t>http://primarialeova.md/2017/01/17/anunt/
http://primarialeova.md/2017/01/17/829/</t>
  </si>
  <si>
    <t>http://anenii-noi.com/index.php/primaria/functii-vacante/</t>
  </si>
  <si>
    <t>http://singera.md/anunt/287-post-vacant-perceptor-fiscal.html
http://singera.md/anunt/242-posturi-vacante.html</t>
  </si>
  <si>
    <t>http://www.primariacriuleni.md/ro/page/transparenta/informatii-de-interes-public/posturi-vacante-curente</t>
  </si>
  <si>
    <t>http://truseni.md/index.php/ro/vakansii
http://truseni.md/index.php/ro/novosti-tendery-konkursy</t>
  </si>
  <si>
    <t>http://www.primariacahul.md/index.php/informatii-publice/stiri-si-evenimente/817-anunt-posturi-vacante</t>
  </si>
  <si>
    <t>http://primariasingerei.md/ro/page/transparenta1/informatii-de-interes-public/posturi-vacante-curente</t>
  </si>
  <si>
    <t>http://truseni.md/index.php/ro/novosti-tendery-konkursy</t>
  </si>
  <si>
    <t>http://www.rusestiinoi.md/ro/page/transparenta/consultari-publice/proiecte-consultate-sinteza-recomandarilor-receptionate-procesul-verbal?item=concurs-privind-ocuparea-functiilor-publice</t>
  </si>
  <si>
    <t>http://balti.md/primaria-concursuri/page/2/</t>
  </si>
  <si>
    <t>http://www.primsoroca.md/ro/lista-candidatilor-admisi-la-concursul-pentru-ocuparea-functiei-publice-vacante-specialist-in-perceperii-fiscale</t>
  </si>
  <si>
    <t>http://www.primariadrochia.md/index.php?pag=news&amp;opa=view&amp;id=587&amp;tip=anunt&amp;start=10&amp;l=</t>
  </si>
  <si>
    <t>http://www.calarasi-primaria.md/index.php?pag=news&amp;opa=view&amp;id=1195&amp;tip=raport_transparenta&amp;start=&amp;l=
http://www.calarasi-primaria.md/index.php?pag=news&amp;opa=view&amp;id=993&amp;tip=raport_transparenta&amp;start=&amp;l=</t>
  </si>
  <si>
    <t>https://falesti.md/index.php/functii-vacante/160-informatie-concurs.html</t>
  </si>
  <si>
    <t>http://primarianisporeni.md/blog/2017/11/06/noutati/</t>
  </si>
  <si>
    <t>http://balti.md/rezultate/page/3/</t>
  </si>
  <si>
    <t>https://falesti.md/index.php/functii-vacante/167-info-concurs-03.html</t>
  </si>
  <si>
    <t>http://balti.md/primarul/</t>
  </si>
  <si>
    <t>http://ungheni.md/category/primar-alexandru-ambros/</t>
  </si>
  <si>
    <t>http://www.primsoroca.md/ro/primarul-municipiului</t>
  </si>
  <si>
    <t>http://www.ceadir-lunga.md/primeriya/primar</t>
  </si>
  <si>
    <t>http://www.primariadrochia.md/index.php?pag=page&amp;id=21&amp;l=</t>
  </si>
  <si>
    <t>http://primaria.causeni.org/12-2/</t>
  </si>
  <si>
    <t>http://www.calarasi-primaria.md/index.php?pag=news&amp;opa=view&amp;id=993&amp;tip=raport_transparenta&amp;start=&amp;l=</t>
  </si>
  <si>
    <t>http://ialoveni.md/wp-content/uploads/2016/05/armasu_CV-primar.pdf</t>
  </si>
  <si>
    <t>http://primariasingerei.md/ro/page/primaria-186/primaria-208/primarul/biografia-primarului</t>
  </si>
  <si>
    <t>http://primariacodru.md/primaria/primar/</t>
  </si>
  <si>
    <t>http://anenii-noi.com/index.php/primaria/primarul-anenii-noi/</t>
  </si>
  <si>
    <t>http://www.primariastefanvoda.md/index.php?pag=page&amp;id=21&amp;l=</t>
  </si>
  <si>
    <t>http://www.primariacriuleni.md/ro/page/primaria/primaria-208/primarul/biografia-primarului</t>
  </si>
  <si>
    <t>http://www.peresecina.md/primarul/</t>
  </si>
  <si>
    <t>https://budesti.md/index.php?newsid=42</t>
  </si>
  <si>
    <t>http://www.primariatelenesti.md/primar/</t>
  </si>
  <si>
    <t>http://www.rusestiinoi.md/ro/page/primaria/primaria-208/primarul/biografia-primarului</t>
  </si>
  <si>
    <t>http://www.primariacahul.md/index.php/informatii-publice/declaratii-venituri/781-declaratiile-cu-privire-la-venituri-si-proprietate</t>
  </si>
  <si>
    <t>http://cimislia.md/ro/page/transparenta/informatii-de-interes-public/declaratii-anuale-de-venituri-si-interese</t>
  </si>
  <si>
    <t>https://www.chisinau.md/libt.php?l=ro&amp;idc=981&amp;t=/Anticoruptie/Rapoarte-de-integritate&amp;</t>
  </si>
  <si>
    <t>http://balti.md/deciziile-cmb/
http://balti.md/programul-anticoruptie/
http://balti.md/monitorizarea-executarii-planului-de-actiuni-anticoruptie/</t>
  </si>
  <si>
    <t>http://www.primariacahul.md/images/cod_etica.pdf</t>
  </si>
  <si>
    <t>http://www.straseni.md/plan-strategic-de-integritate-si-actiuni-anticoruptie-al-primariei-municipiului-straseni/</t>
  </si>
  <si>
    <t>Este pe web o decizie a consiliului orasanesc cu privire la aprobarea planului local de actiuni anticoruptie si integritate al primariei orasului Ialoveni, insa nu este anexat acest plan.
http://ialoveni.md/wp-content/uploads/2018/04/Deciziile-Consiliului-or%C4%83%C8%99enesc-Ialoveni-din-22-februarie-2018.pdf</t>
  </si>
  <si>
    <t>http://www.peresecina.md/regulamente-interne/</t>
  </si>
  <si>
    <t>http://varnita.md/regulamentului-privind-avertizorii-de-integritate</t>
  </si>
  <si>
    <t>https://www.chisinau.md/pageview.php?l=ro&amp;idc=983&amp;t=/Anticoruptie/Linia-anticorutie&amp;</t>
  </si>
  <si>
    <t>http://balti.md/liniile-telefonice-anticoruptie/</t>
  </si>
  <si>
    <t>https://www.chisinau.md/lib.php?l=ro&amp;idc=511&amp;year=&amp;month=&amp;day=&amp;t=/Regulamente/&amp;page=1</t>
  </si>
  <si>
    <t>http://balti.md/primaria-apl/</t>
  </si>
  <si>
    <t>http://www.primariacahul.md/index.php/informatii-publice/servicii-prestate</t>
  </si>
  <si>
    <t>http://www.orhei.md/index.php?pag=page&amp;id=708&amp;l=ro
http://www.orhei.md/media/files/files/9_8_cu_privire_la_aprobarea_regulamentului_cu_privire_la_modul_si_conditiile_de_desfasurare_a_proiectului_social_8585513.pdf</t>
  </si>
  <si>
    <t>http://www.ceadir-lunga.md/sotsialnaya-sfera</t>
  </si>
  <si>
    <t>http://www.straseni.md/acte-necesare/</t>
  </si>
  <si>
    <t>http://www.durlesti.md/ro/certificate.html</t>
  </si>
  <si>
    <t>http://primariaedinet.md/?p=4036</t>
  </si>
  <si>
    <t>http://primariasingerei.md/ro/page/orasul-si-oamenii/beneficii-sociale-si-ajutoare/ajutoare-sociale-familiale
http://primariasingerei.md/ro/page/orasul-si-oamenii/beneficii-sociale-si-ajutoare/ajutorul-de-somaj
http://primariasingerei.md/ro/page/transparenta1/strategii-planuri-si-politici/locuinta-si-protectie-sociala
http://primariasingerei.md/ro/page/orasul-si-oamenii/beneficii-sociale-si-ajutoare/violenta-in-familie</t>
  </si>
  <si>
    <t>http://primariacodru.md/acte-necesare/</t>
  </si>
  <si>
    <t>http://www.donduseni.org/images/regulament%20alocare%20ajutoare%20financiare%20unice%202017.pdf</t>
  </si>
  <si>
    <t>http://www.carpineni.md/acte-necesare/</t>
  </si>
  <si>
    <t>http://primbriceni.md/modele-de-cereri/</t>
  </si>
  <si>
    <t>https://primariabacioi.wordpress.com/acte-necesare/</t>
  </si>
  <si>
    <t>http://www.pelinia.md/articole/ajutor-social/</t>
  </si>
  <si>
    <t>http://www.guragalbenei.md/articole/ajutor-social/
http://www.guragalbenei.md/acte-necesare/</t>
  </si>
  <si>
    <t>http://www.rusestiinoi.md/ro/page/cetateni-si-business/beneficii-sociale-si-ajutoare/ajutoare-sociale-familiale</t>
  </si>
  <si>
    <t>http://zaim.md/ro/page/cetateni-si-business/beneficii-sociale-si-ajutoare/ajutoare-sociale-familiale</t>
  </si>
  <si>
    <t>http://balti.md/centre-sociale/</t>
  </si>
  <si>
    <t>http://www.primsoroca.md/ro/regulamente</t>
  </si>
  <si>
    <t>http://primariasingerei.md/ro/page/orasul-si-oamenii/beneficii-sociale-si-ajutoare/adaposturi-sociale-si-case-de-batrani</t>
  </si>
  <si>
    <t>http://www.carpineni.md/casa-de-tip-familial/</t>
  </si>
  <si>
    <t xml:space="preserve">http://primbriceni.md/institutii-intreprinderi-subordonate/
</t>
  </si>
  <si>
    <t>http://www.peresecina.md/2017/11/14/conditii-la-standardele-europene-pentru-copiii-cu-dizabilitati-si-cei-din-familii-nevoiase-din-peresecina/</t>
  </si>
  <si>
    <t>http://comrat.md/dom-prestarelyh.html</t>
  </si>
  <si>
    <t>http://balti.md/din-surse-proprii/
http://balti.md/donatori-nationali/
http://balti.md/donatori-internationali/
http://balti.md/parteneriat-public-privat/
http://balti.md/programe-de-colaborare/</t>
  </si>
  <si>
    <t>http://www.primariacahul.md/index.php/informatii-publice/proiecte/in-derulare
http://www.primariacahul.md/index.php/informatii-publice/proiecte/executate</t>
  </si>
  <si>
    <t xml:space="preserve">http://ungheni.md/programul-de-granturi-mici-localitatea-mea-poate-fi-altfel/
http://ungheni.md/comunicat-de-presa-5/
http://ungheni.md/unghenenii-de-pretutindeni-au-donat-cu-drag-pentru-acas%C4%83-foto/
http://ungheni.md/decizii-din-20-01-2017/
http://ungheni.md/comunicat-de-presa-7/
http://ungheni.md/comunicat-de-pres%C4%83-%C3%AEn-municipiul-ungheni-a-demarat-un-important-proiect-de-regenerare-urban%C4%83/
http://ungheni.md/proiectul-%E2%80%9Ecolectarea-selectiv%C4%83-a-de%C8%99eurilor-de-echipamente-electrice-%C8%99i-electronice-%C3%AEn-ora%C8%99ul-ungheni-%C3%AEn-plin%C4%83-desf%C4%83%C8%99urare/
http://ungheni.md/lansarea-proiectului-%E2%80%9Emod-s%C4%83n%C4%83tos-de-via%C8%9B%C4%83-asigurat-de-o-infrastructur%C4%83-sportiv%C4%83-transfrontalier%C4%83-modern%C4%83%E2%80%9D/
</t>
  </si>
  <si>
    <t>http://www.primsoroca.md/ro/au-demarat-lucrarile-de-repatie-a-blocului-alimentar-la-institutia-prescolara-nr-13</t>
  </si>
  <si>
    <t>http://www.orhei.md/index.php?pag=news&amp;id=739&amp;l=ro</t>
  </si>
  <si>
    <t>http://www.straseni.md/raportul-privind-activitatile-realizate-in-anul-2017-municipiul-straseni/</t>
  </si>
  <si>
    <t>http://ialoveni.md/wp-content/uploads/2018/03/Raport-de-activitate-al-primarului-Sergiu-Arma%C8%99u-pentru-anul-2017.pdf</t>
  </si>
  <si>
    <t>http://taraclia.md/ru/page/primriya/primriya-209/novosti-mrii?item=realizovan-proekt-po-osnashteniyu-primrii-tarakliya-it-oborudovaniem</t>
  </si>
  <si>
    <t>http://primariasingerei.md/ro/page/transparenta1/proiecte-locale/proiecte-finalizate
http://primariasingerei.md/ro/page/transparenta1/proiecte-locale/proiecte-curente</t>
  </si>
  <si>
    <t>http://cimislia.md/ro/page/primaria/proiecte-locale/proiecte-curente</t>
  </si>
  <si>
    <t>http://www.carpineni.md/articole/proiecte-in-desfasurare/
http://www.carpineni.md/articole/proiecte-implementate/</t>
  </si>
  <si>
    <t>http://primbriceni.md/proiecte-implementate/
http://primbriceni.md/ru/proiecte-in-derulare/</t>
  </si>
  <si>
    <t>https://budesti.md/index.php?cstart=4&amp;do=cat&amp;category=proiecte</t>
  </si>
  <si>
    <t>https://falesti.md/index.php/servciul-comunal.html</t>
  </si>
  <si>
    <t>http://cimislia.md/ro/page/primaria/proiecte-locale/proiecte-finalizate</t>
  </si>
  <si>
    <t xml:space="preserve">https://www.chisinau.md/doc.php?l=ro&amp;idc=677&amp;id=22711&amp;t=/Bugetul-municipal-Chisinau/Monitoringul-financiar-al-activitatii-economico-financiare-a-intreprinderilor-municipale-i-societatilor-comerciale-in-care-Consiliul-municipal-Chiinau-detine-cota-parte-pe-anul-2017
https://www.chisinau.md/scategory.php?l=ro&amp;idc=789&amp;t=/Informatii/Buget-transparent&amp;#?l=ro&amp;idc=794&amp;t=/Informatii/Buget-transparent/Lista-Intreprinderilor-Municipale-i-Societatilor-pe-Actiuni
</t>
  </si>
  <si>
    <t>Deși pe pagina web sînt mai multe informații privind activitatea întreprinderilor municipale și auditul acestora, nu sînt publicate analizele financiare ale acestor întreprinderi pentru anul 2017
http://balti.md/intreprinderi-municipale/lista-im/
http://balti.md/rezultatele-auditului/</t>
  </si>
  <si>
    <t>http://www.straseni.md/articole/rapoarte-de-activitate/</t>
  </si>
  <si>
    <t>http://www.calarasi-primaria.md/index.php?pag=news&amp;opa=view&amp;id=1193&amp;tip=raport_transparenta&amp;start=&amp;l=</t>
  </si>
  <si>
    <t>http://primaria-glodeni.md/upload/rapservcomuntitledfr12pdf-5b2a4a42e3a3d.pdf</t>
  </si>
  <si>
    <t>http://www.primariastefanvoda.md/files/6955_decizia_co_stefan_voda_nr._1.3_din_15.02.2018_raport_activitate_i.m._ap%C4%83-canal_%C8%98tefan_vod%C4%83.pdf</t>
  </si>
  <si>
    <t>questionID_2018</t>
  </si>
  <si>
    <t>question_eng_2018</t>
  </si>
  <si>
    <t>Category_2018</t>
  </si>
  <si>
    <t>best%_2018</t>
  </si>
  <si>
    <t>worst%_2018</t>
  </si>
  <si>
    <t>best%_2020/2018</t>
  </si>
  <si>
    <t>worst%_2020/2018</t>
  </si>
  <si>
    <t>rows</t>
  </si>
  <si>
    <t>Pagina web nefuncțională (ultima verificare 31.05.2020)</t>
  </si>
  <si>
    <t>nu este pagina web (ultima verificare 31.05.2020)</t>
  </si>
  <si>
    <t>site nefuncțional (ultima verificare 31.05.2020)</t>
  </si>
  <si>
    <t>Nu a furnizat informația solicitată</t>
  </si>
  <si>
    <t>Răspuns oferit potrivit cerințelor și termenilor legali</t>
  </si>
  <si>
    <t>Chestionar completat și recepționat</t>
  </si>
  <si>
    <t>Nu a fost completat chestionarul</t>
  </si>
  <si>
    <t>nu sînt informații pe web, dar accesul trebuie să fie asigurat conform cerințelor legale existente</t>
  </si>
  <si>
    <t>nu sînt informații, dar accesul trebuie să fie asigurat conform cerințelor legale existente</t>
  </si>
  <si>
    <t>Are notices of intent (public procurement plans) made public?</t>
  </si>
  <si>
    <t>Are public procurement announcements made public?</t>
  </si>
  <si>
    <t>Are there plans, strategies, guides, other documents on ensuring integrity within the LPA developed and published?</t>
  </si>
  <si>
    <t>Is the award documentation published on the contracting authority's website?</t>
  </si>
  <si>
    <t>RANK 2018</t>
  </si>
  <si>
    <t>RANK_2020/2018</t>
  </si>
  <si>
    <t>TOTAL %_2018</t>
  </si>
  <si>
    <t>TOTAL %_2020/2018</t>
  </si>
  <si>
    <t>A+</t>
  </si>
  <si>
    <t>B</t>
  </si>
  <si>
    <t>B-</t>
  </si>
  <si>
    <t>C+</t>
  </si>
  <si>
    <t>C</t>
  </si>
  <si>
    <t>C-</t>
  </si>
  <si>
    <t>D+</t>
  </si>
  <si>
    <t>D</t>
  </si>
  <si>
    <t>D-</t>
  </si>
  <si>
    <t>E+</t>
  </si>
  <si>
    <t>E</t>
  </si>
  <si>
    <t>E-</t>
  </si>
  <si>
    <t>F</t>
  </si>
  <si>
    <t>Are published the video/audio recordings of all meetings of the local council ?</t>
  </si>
  <si>
    <t xml:space="preserve">Is developoed a mechanism for reporting unethical behavior (telephone line, online form, etc.) within public authorities? </t>
  </si>
  <si>
    <t xml:space="preserve">Există un mecanism de raportare a comportamentului lipsit de etică (linie telefonică, formular online,  etc.) în cadrul autorităților publice ? </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</si>
</sst>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1">
    <numFmt numFmtId="164" formatCode="0.0%"/>
  </numFmts>
  <fonts count="24" x14ac:knownFonts="1">
    <font>
      <sz val="11"/>
      <color theme="1"/>
      <name val="Calibri"/>
      <family val="2"/>
      <scheme val="minor"/>
    </font>
    <font>
      <sz val="11"/>
      <color theme="1"/>
      <name val="Calibri"/>
      <family val="2"/>
      <charset val="238"/>
      <scheme val="minor"/>
    </font>
    <font>
      <sz val="11"/>
      <color theme="1"/>
      <name val="Times New Roman"/>
      <family val="1"/>
      <charset val="204"/>
    </font>
    <font>
      <sz val="10"/>
      <color theme="1"/>
      <name val="Times New Roman"/>
      <family val="1"/>
      <charset val="204"/>
    </font>
    <font>
      <b/>
      <sz val="11"/>
      <color theme="1"/>
      <name val="Times New Roman"/>
      <family val="1"/>
      <charset val="204"/>
    </font>
    <font>
      <u/>
      <sz val="11"/>
      <color theme="10"/>
      <name val="Calibri"/>
      <family val="2"/>
      <scheme val="minor"/>
    </font>
    <font>
      <sz val="10"/>
      <name val="Times New Roman"/>
      <family val="1"/>
      <charset val="204"/>
    </font>
    <font>
      <b/>
      <sz val="12"/>
      <name val="Calibri"/>
      <family val="2"/>
      <charset val="204"/>
      <scheme val="minor"/>
    </font>
    <font>
      <b/>
      <sz val="12"/>
      <color theme="1"/>
      <name val="Calibri"/>
      <family val="2"/>
      <charset val="204"/>
      <scheme val="minor"/>
    </font>
    <font>
      <sz val="10"/>
      <color theme="1"/>
      <name val="Times New Roman"/>
      <family val="1"/>
    </font>
    <font>
      <sz val="10"/>
      <name val="Times New Roman"/>
      <family val="1"/>
    </font>
    <font>
      <u/>
      <sz val="11"/>
      <name val="Calibri"/>
      <family val="2"/>
      <scheme val="minor"/>
    </font>
    <font>
      <sz val="10"/>
      <color theme="1"/>
      <name val="Cambria"/>
      <family val="1"/>
    </font>
    <font>
      <sz val="11"/>
      <name val="Calibri"/>
      <family val="2"/>
      <scheme val="minor"/>
    </font>
    <font>
      <sz val="11"/>
      <color theme="1"/>
      <name val="Calibri"/>
      <family val="2"/>
      <scheme val="minor"/>
    </font>
    <font>
      <sz val="11"/>
      <color theme="1"/>
      <name val="Times New Roman"/>
      <family val="1"/>
    </font>
    <font>
      <b/>
      <sz val="11"/>
      <color theme="1"/>
      <name val="Calibri"/>
      <family val="2"/>
      <charset val="238"/>
      <scheme val="minor"/>
    </font>
    <font>
      <b/>
      <sz val="9"/>
      <color indexed="81"/>
      <name val="Segoe UI"/>
      <family val="2"/>
      <charset val="238"/>
    </font>
    <font>
      <sz val="9"/>
      <color indexed="81"/>
      <name val="Segoe UI"/>
      <family val="2"/>
      <charset val="238"/>
    </font>
    <font>
      <sz val="11"/>
      <color rgb="FFFF0000"/>
      <name val="Calibri"/>
      <family val="2"/>
      <scheme val="minor"/>
    </font>
    <font>
      <sz val="9"/>
      <color indexed="81"/>
      <name val="Segoe UI"/>
      <charset val="1"/>
    </font>
    <font>
      <b/>
      <sz val="9"/>
      <color indexed="81"/>
      <name val="Segoe UI"/>
      <charset val="1"/>
    </font>
    <font>
      <b/>
      <sz val="10"/>
      <color theme="1"/>
      <name val="Times New Roman"/>
      <family val="1"/>
      <charset val="204"/>
    </font>
    <font>
      <b/>
      <sz val="11"/>
      <color theme="1"/>
      <name val="Calibri"/>
      <family val="2"/>
      <scheme val="minor"/>
    </font>
  </fonts>
  <fills count="17">
    <fill>
      <patternFill patternType="none"/>
    </fill>
    <fill>
      <patternFill patternType="gray125"/>
    </fill>
    <fill>
      <patternFill patternType="solid">
        <fgColor rgb="FFFFFFFF"/>
        <bgColor rgb="FFFFFFFF"/>
      </patternFill>
    </fill>
    <fill>
      <patternFill patternType="solid">
        <fgColor theme="0"/>
        <bgColor indexed="64"/>
      </patternFill>
    </fill>
    <fill>
      <patternFill patternType="solid">
        <fgColor theme="0" tint="-0.14999847407452621"/>
        <bgColor indexed="64"/>
      </patternFill>
    </fill>
    <fill>
      <patternFill patternType="solid">
        <fgColor theme="9" tint="-0.249977111117893"/>
        <bgColor indexed="64"/>
      </patternFill>
    </fill>
    <fill>
      <patternFill patternType="solid">
        <fgColor theme="2" tint="-0.249977111117893"/>
        <bgColor indexed="64"/>
      </patternFill>
    </fill>
    <fill>
      <patternFill patternType="solid">
        <fgColor theme="3" tint="0.59999389629810485"/>
        <bgColor indexed="64"/>
      </patternFill>
    </fill>
    <fill>
      <patternFill patternType="solid">
        <fgColor theme="6"/>
        <bgColor indexed="64"/>
      </patternFill>
    </fill>
    <fill>
      <patternFill patternType="solid">
        <fgColor theme="0" tint="-0.34998626667073579"/>
        <bgColor indexed="64"/>
      </patternFill>
    </fill>
    <fill>
      <patternFill patternType="solid">
        <fgColor rgb="FFFFFF00"/>
        <bgColor indexed="64"/>
      </patternFill>
    </fill>
    <fill>
      <patternFill patternType="solid">
        <fgColor rgb="FF0070C0"/>
        <bgColor indexed="64"/>
      </patternFill>
    </fill>
    <fill>
      <patternFill patternType="solid">
        <fgColor theme="5" tint="0.59999389629810485"/>
        <bgColor indexed="64"/>
      </patternFill>
    </fill>
    <fill>
      <patternFill patternType="solid">
        <fgColor theme="6" tint="0.39997558519241921"/>
        <bgColor indexed="64"/>
      </patternFill>
    </fill>
    <fill>
      <patternFill patternType="solid">
        <fgColor rgb="FFFF0000"/>
        <bgColor indexed="64"/>
      </patternFill>
    </fill>
    <fill>
      <patternFill patternType="solid">
        <fgColor theme="0" tint="-0.249977111117893"/>
        <bgColor indexed="64"/>
      </patternFill>
    </fill>
    <fill>
      <patternFill patternType="solid">
        <fgColor rgb="FF00B050"/>
        <bgColor indexed="64"/>
      </patternFill>
    </fill>
  </fills>
  <borders count="10">
    <border>
      <left/>
      <right/>
      <top/>
      <bottom/>
      <diagonal/>
    </border>
    <border>
      <left style="thin">
        <color indexed="64"/>
      </left>
      <right style="thin">
        <color indexed="64"/>
      </right>
      <top style="thin">
        <color indexed="64"/>
      </top>
      <bottom style="thin">
        <color indexed="64"/>
      </bottom>
      <diagonal/>
    </border>
    <border>
      <left/>
      <right style="thin">
        <color indexed="64"/>
      </right>
      <top style="thin">
        <color indexed="64"/>
      </top>
      <bottom style="thin">
        <color indexed="64"/>
      </bottom>
      <diagonal/>
    </border>
    <border>
      <left/>
      <right style="thin">
        <color indexed="64"/>
      </right>
      <top/>
      <bottom/>
      <diagonal/>
    </border>
    <border>
      <left style="thin">
        <color indexed="64"/>
      </left>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style="thin">
        <color indexed="64"/>
      </bottom>
      <diagonal/>
    </border>
    <border>
      <left style="thin">
        <color indexed="64"/>
      </left>
      <right style="thin">
        <color indexed="64"/>
      </right>
      <top/>
      <bottom/>
      <diagonal/>
    </border>
    <border>
      <left style="medium">
        <color indexed="64"/>
      </left>
      <right style="medium">
        <color indexed="64"/>
      </right>
      <top style="medium">
        <color indexed="64"/>
      </top>
      <bottom style="medium">
        <color indexed="64"/>
      </bottom>
      <diagonal/>
    </border>
  </borders>
  <cellStyleXfs count="4">
    <xf numFmtId="0" fontId="0" fillId="0" borderId="0"/>
    <xf numFmtId="0" fontId="5" fillId="0" borderId="0" applyNumberFormat="0" applyFill="0" applyBorder="0" applyAlignment="0" applyProtection="0"/>
    <xf numFmtId="9" fontId="14" fillId="0" borderId="0" applyFont="0" applyFill="0" applyBorder="0" applyAlignment="0" applyProtection="0"/>
    <xf numFmtId="0" fontId="14" fillId="0" borderId="0"/>
  </cellStyleXfs>
  <cellXfs count="235">
    <xf numFmtId="0" fontId="0" fillId="0" borderId="0" xfId="0"/>
    <xf numFmtId="0" fontId="0" fillId="3" borderId="0" xfId="0" applyFill="1"/>
    <xf numFmtId="0" fontId="0" fillId="4" borderId="1" xfId="0" applyFill="1" applyBorder="1"/>
    <xf numFmtId="0" fontId="0" fillId="0" borderId="0" xfId="0" applyAlignment="1">
      <alignment vertical="top"/>
    </xf>
    <xf numFmtId="0" fontId="2" fillId="4" borderId="0" xfId="0" applyFont="1" applyFill="1" applyAlignment="1">
      <alignment vertical="top" wrapText="1"/>
    </xf>
    <xf numFmtId="0" fontId="2" fillId="4" borderId="1" xfId="0" applyFont="1" applyFill="1" applyBorder="1" applyAlignment="1">
      <alignment vertical="top" wrapText="1"/>
    </xf>
    <xf numFmtId="0" fontId="2" fillId="0" borderId="0" xfId="0" applyFont="1" applyAlignment="1">
      <alignment vertical="top" wrapText="1"/>
    </xf>
    <xf numFmtId="0" fontId="2" fillId="4" borderId="1" xfId="0" applyFont="1" applyFill="1" applyBorder="1" applyAlignment="1">
      <alignment vertical="top"/>
    </xf>
    <xf numFmtId="0" fontId="2" fillId="4" borderId="1" xfId="0" applyFont="1" applyFill="1" applyBorder="1" applyAlignment="1">
      <alignment horizontal="center" vertical="center"/>
    </xf>
    <xf numFmtId="0" fontId="2" fillId="0" borderId="0" xfId="0" applyFont="1" applyAlignment="1">
      <alignment vertical="top"/>
    </xf>
    <xf numFmtId="0" fontId="2" fillId="0" borderId="0" xfId="0" applyFont="1" applyAlignment="1">
      <alignment horizontal="center" vertical="center" wrapText="1"/>
    </xf>
    <xf numFmtId="0" fontId="2" fillId="5" borderId="1" xfId="0" applyFont="1" applyFill="1" applyBorder="1" applyAlignment="1">
      <alignment vertical="top" wrapText="1"/>
    </xf>
    <xf numFmtId="0" fontId="2" fillId="5" borderId="1" xfId="0" applyFont="1" applyFill="1" applyBorder="1" applyAlignment="1">
      <alignment horizontal="center" vertical="center" wrapText="1"/>
    </xf>
    <xf numFmtId="0" fontId="2" fillId="3" borderId="0" xfId="0" applyFont="1" applyFill="1" applyBorder="1" applyAlignment="1">
      <alignment vertical="top" wrapText="1"/>
    </xf>
    <xf numFmtId="0" fontId="2" fillId="3" borderId="0" xfId="0" applyFont="1" applyFill="1" applyBorder="1" applyAlignment="1">
      <alignment vertical="top"/>
    </xf>
    <xf numFmtId="0" fontId="0" fillId="3" borderId="0" xfId="0" applyFill="1" applyBorder="1" applyAlignment="1">
      <alignment vertical="top"/>
    </xf>
    <xf numFmtId="0" fontId="0" fillId="3" borderId="0" xfId="0" applyFill="1" applyBorder="1"/>
    <xf numFmtId="0" fontId="0" fillId="0" borderId="3" xfId="0" applyBorder="1"/>
    <xf numFmtId="0" fontId="4" fillId="4" borderId="1" xfId="0" applyFont="1" applyFill="1" applyBorder="1" applyAlignment="1">
      <alignment horizontal="center" vertical="center"/>
    </xf>
    <xf numFmtId="0" fontId="4" fillId="5" borderId="1" xfId="0" applyFont="1" applyFill="1" applyBorder="1" applyAlignment="1">
      <alignment horizontal="center" vertical="center" wrapText="1"/>
    </xf>
    <xf numFmtId="0" fontId="3" fillId="0" borderId="0" xfId="0" applyFont="1"/>
    <xf numFmtId="0" fontId="2" fillId="6" borderId="1" xfId="0" applyFont="1" applyFill="1" applyBorder="1" applyAlignment="1">
      <alignment vertical="top" wrapText="1"/>
    </xf>
    <xf numFmtId="0" fontId="4" fillId="6" borderId="1" xfId="0" applyFont="1" applyFill="1" applyBorder="1" applyAlignment="1">
      <alignment horizontal="center" vertical="center" wrapText="1"/>
    </xf>
    <xf numFmtId="0" fontId="4" fillId="7" borderId="1" xfId="0" applyFont="1" applyFill="1" applyBorder="1" applyAlignment="1">
      <alignment horizontal="center" vertical="center"/>
    </xf>
    <xf numFmtId="0" fontId="2" fillId="7" borderId="1" xfId="0" applyFont="1" applyFill="1" applyBorder="1" applyAlignment="1">
      <alignment horizontal="center" vertical="center"/>
    </xf>
    <xf numFmtId="0" fontId="2" fillId="7" borderId="1" xfId="0" applyFont="1" applyFill="1" applyBorder="1" applyAlignment="1">
      <alignment vertical="top"/>
    </xf>
    <xf numFmtId="0" fontId="2" fillId="7" borderId="1" xfId="0" applyFont="1" applyFill="1" applyBorder="1" applyAlignment="1">
      <alignment vertical="top" wrapText="1"/>
    </xf>
    <xf numFmtId="0" fontId="4" fillId="7" borderId="1" xfId="0" applyFont="1" applyFill="1" applyBorder="1" applyAlignment="1">
      <alignment horizontal="center" vertical="center" wrapText="1"/>
    </xf>
    <xf numFmtId="0" fontId="0" fillId="7" borderId="1" xfId="0" applyFill="1" applyBorder="1" applyAlignment="1">
      <alignment wrapText="1"/>
    </xf>
    <xf numFmtId="0" fontId="0" fillId="7" borderId="1" xfId="0" applyFill="1" applyBorder="1" applyAlignment="1">
      <alignment vertical="top" wrapText="1"/>
    </xf>
    <xf numFmtId="0" fontId="4" fillId="8" borderId="1" xfId="0" applyFont="1" applyFill="1" applyBorder="1" applyAlignment="1">
      <alignment horizontal="center" vertical="center" wrapText="1"/>
    </xf>
    <xf numFmtId="0" fontId="2" fillId="8" borderId="1" xfId="0" applyFont="1" applyFill="1" applyBorder="1" applyAlignment="1">
      <alignment vertical="top" wrapText="1"/>
    </xf>
    <xf numFmtId="0" fontId="4" fillId="9" borderId="1" xfId="0" applyFont="1" applyFill="1" applyBorder="1" applyAlignment="1">
      <alignment horizontal="center" vertical="center" wrapText="1"/>
    </xf>
    <xf numFmtId="0" fontId="2" fillId="9" borderId="1" xfId="0" applyFont="1" applyFill="1" applyBorder="1" applyAlignment="1">
      <alignment vertical="top" wrapText="1"/>
    </xf>
    <xf numFmtId="0" fontId="4" fillId="9" borderId="1" xfId="0" applyFont="1" applyFill="1" applyBorder="1" applyAlignment="1">
      <alignment horizontal="center" vertical="center"/>
    </xf>
    <xf numFmtId="0" fontId="2" fillId="9" borderId="1" xfId="0" applyFont="1" applyFill="1" applyBorder="1" applyAlignment="1">
      <alignment horizontal="center" vertical="center"/>
    </xf>
    <xf numFmtId="0" fontId="2" fillId="9" borderId="1" xfId="0" applyFont="1" applyFill="1" applyBorder="1" applyAlignment="1">
      <alignment vertical="top"/>
    </xf>
    <xf numFmtId="0" fontId="2" fillId="9" borderId="1" xfId="0" applyFont="1" applyFill="1" applyBorder="1" applyAlignment="1">
      <alignment horizontal="center" vertical="center" wrapText="1"/>
    </xf>
    <xf numFmtId="0" fontId="4" fillId="10" borderId="1" xfId="0" applyFont="1" applyFill="1" applyBorder="1" applyAlignment="1">
      <alignment horizontal="center" vertical="center" wrapText="1"/>
    </xf>
    <xf numFmtId="0" fontId="2" fillId="10" borderId="1" xfId="0" applyFont="1" applyFill="1" applyBorder="1" applyAlignment="1">
      <alignment horizontal="center" vertical="center" wrapText="1"/>
    </xf>
    <xf numFmtId="0" fontId="2" fillId="10" borderId="1" xfId="0" applyFont="1" applyFill="1" applyBorder="1" applyAlignment="1">
      <alignment vertical="top" wrapText="1"/>
    </xf>
    <xf numFmtId="0" fontId="4" fillId="11" borderId="1" xfId="0" applyFont="1" applyFill="1" applyBorder="1" applyAlignment="1">
      <alignment horizontal="center" vertical="center" wrapText="1"/>
    </xf>
    <xf numFmtId="0" fontId="2" fillId="11" borderId="1" xfId="0" applyFont="1" applyFill="1" applyBorder="1" applyAlignment="1">
      <alignment horizontal="center" vertical="center" wrapText="1"/>
    </xf>
    <xf numFmtId="0" fontId="2" fillId="11" borderId="1" xfId="0" applyFont="1" applyFill="1" applyBorder="1" applyAlignment="1">
      <alignment vertical="top" wrapText="1"/>
    </xf>
    <xf numFmtId="0" fontId="4" fillId="12" borderId="1" xfId="0" applyFont="1" applyFill="1" applyBorder="1" applyAlignment="1">
      <alignment horizontal="center" vertical="center" wrapText="1"/>
    </xf>
    <xf numFmtId="0" fontId="2" fillId="12" borderId="1" xfId="0" applyFont="1" applyFill="1" applyBorder="1" applyAlignment="1">
      <alignment horizontal="center" vertical="center" wrapText="1"/>
    </xf>
    <xf numFmtId="0" fontId="2" fillId="12" borderId="1" xfId="0" applyFont="1" applyFill="1" applyBorder="1" applyAlignment="1">
      <alignment vertical="top" wrapText="1"/>
    </xf>
    <xf numFmtId="0" fontId="2" fillId="7" borderId="1" xfId="0" applyFont="1" applyFill="1" applyBorder="1" applyAlignment="1">
      <alignment horizontal="center" vertical="center" wrapText="1"/>
    </xf>
    <xf numFmtId="0" fontId="2" fillId="6" borderId="1" xfId="0" applyFont="1" applyFill="1" applyBorder="1" applyAlignment="1">
      <alignment horizontal="center" vertical="center" wrapText="1"/>
    </xf>
    <xf numFmtId="0" fontId="2" fillId="8" borderId="1" xfId="0" applyFont="1" applyFill="1" applyBorder="1" applyAlignment="1">
      <alignment horizontal="center" vertical="center" wrapText="1"/>
    </xf>
    <xf numFmtId="0" fontId="2" fillId="4" borderId="1" xfId="0" applyFont="1" applyFill="1" applyBorder="1" applyAlignment="1">
      <alignment horizontal="left" vertical="top" wrapText="1"/>
    </xf>
    <xf numFmtId="0" fontId="0" fillId="0" borderId="0" xfId="0" applyAlignment="1">
      <alignment vertical="center"/>
    </xf>
    <xf numFmtId="0" fontId="2" fillId="4" borderId="4" xfId="0" applyFont="1" applyFill="1" applyBorder="1" applyAlignment="1">
      <alignment horizontal="center" vertical="center"/>
    </xf>
    <xf numFmtId="0" fontId="2" fillId="7" borderId="4" xfId="0" applyFont="1" applyFill="1" applyBorder="1" applyAlignment="1">
      <alignment horizontal="center" vertical="center"/>
    </xf>
    <xf numFmtId="0" fontId="2" fillId="7" borderId="4" xfId="0" applyFont="1" applyFill="1" applyBorder="1" applyAlignment="1">
      <alignment horizontal="center" vertical="center" wrapText="1"/>
    </xf>
    <xf numFmtId="0" fontId="2" fillId="5" borderId="4" xfId="0" applyFont="1" applyFill="1" applyBorder="1" applyAlignment="1">
      <alignment horizontal="center" vertical="center" wrapText="1"/>
    </xf>
    <xf numFmtId="0" fontId="2" fillId="8" borderId="4" xfId="0" applyFont="1" applyFill="1" applyBorder="1" applyAlignment="1">
      <alignment horizontal="center" vertical="center" wrapText="1"/>
    </xf>
    <xf numFmtId="0" fontId="2" fillId="9" borderId="4" xfId="0" applyFont="1" applyFill="1" applyBorder="1" applyAlignment="1">
      <alignment horizontal="center" vertical="center" wrapText="1"/>
    </xf>
    <xf numFmtId="0" fontId="2" fillId="9" borderId="4" xfId="0" applyFont="1" applyFill="1" applyBorder="1" applyAlignment="1">
      <alignment horizontal="center" vertical="center"/>
    </xf>
    <xf numFmtId="0" fontId="2" fillId="10" borderId="4" xfId="0" applyFont="1" applyFill="1" applyBorder="1" applyAlignment="1">
      <alignment horizontal="center" vertical="center" wrapText="1"/>
    </xf>
    <xf numFmtId="0" fontId="2" fillId="11" borderId="4" xfId="0" applyFont="1" applyFill="1" applyBorder="1" applyAlignment="1">
      <alignment horizontal="center" vertical="center" wrapText="1"/>
    </xf>
    <xf numFmtId="0" fontId="2" fillId="12" borderId="4" xfId="0" applyFont="1" applyFill="1" applyBorder="1" applyAlignment="1">
      <alignment horizontal="center" vertical="center" wrapText="1"/>
    </xf>
    <xf numFmtId="0" fontId="2" fillId="6" borderId="4" xfId="0" applyFont="1" applyFill="1" applyBorder="1" applyAlignment="1">
      <alignment horizontal="center" vertical="center" wrapText="1"/>
    </xf>
    <xf numFmtId="0" fontId="2" fillId="4" borderId="2" xfId="0" applyFont="1" applyFill="1" applyBorder="1" applyAlignment="1">
      <alignment horizontal="center" vertical="center"/>
    </xf>
    <xf numFmtId="0" fontId="2" fillId="7" borderId="2" xfId="0" applyFont="1" applyFill="1" applyBorder="1" applyAlignment="1">
      <alignment horizontal="center" vertical="center"/>
    </xf>
    <xf numFmtId="0" fontId="2" fillId="7" borderId="2" xfId="0" applyFont="1" applyFill="1" applyBorder="1" applyAlignment="1">
      <alignment horizontal="center" vertical="center" wrapText="1"/>
    </xf>
    <xf numFmtId="0" fontId="2" fillId="5" borderId="2" xfId="0" applyFont="1" applyFill="1" applyBorder="1" applyAlignment="1">
      <alignment horizontal="center" vertical="center" wrapText="1"/>
    </xf>
    <xf numFmtId="0" fontId="2" fillId="8" borderId="2" xfId="0" applyFont="1" applyFill="1" applyBorder="1" applyAlignment="1">
      <alignment horizontal="center" vertical="center" wrapText="1"/>
    </xf>
    <xf numFmtId="0" fontId="2" fillId="9" borderId="2" xfId="0" applyFont="1" applyFill="1" applyBorder="1" applyAlignment="1">
      <alignment horizontal="center" vertical="center" wrapText="1"/>
    </xf>
    <xf numFmtId="0" fontId="2" fillId="9" borderId="2" xfId="0" applyFont="1" applyFill="1" applyBorder="1" applyAlignment="1">
      <alignment horizontal="center" vertical="center"/>
    </xf>
    <xf numFmtId="0" fontId="2" fillId="10" borderId="2" xfId="0" applyFont="1" applyFill="1" applyBorder="1" applyAlignment="1">
      <alignment horizontal="center" vertical="center" wrapText="1"/>
    </xf>
    <xf numFmtId="0" fontId="2" fillId="11" borderId="2" xfId="0" applyFont="1" applyFill="1" applyBorder="1" applyAlignment="1">
      <alignment horizontal="center" vertical="center" wrapText="1"/>
    </xf>
    <xf numFmtId="0" fontId="2" fillId="12" borderId="2" xfId="0" applyFont="1" applyFill="1" applyBorder="1" applyAlignment="1">
      <alignment horizontal="center" vertical="center" wrapText="1"/>
    </xf>
    <xf numFmtId="0" fontId="2" fillId="6" borderId="2" xfId="0" applyFont="1" applyFill="1" applyBorder="1" applyAlignment="1">
      <alignment horizontal="center" vertical="center" wrapText="1"/>
    </xf>
    <xf numFmtId="0" fontId="2" fillId="4" borderId="5" xfId="0" applyFont="1" applyFill="1" applyBorder="1" applyAlignment="1">
      <alignment horizontal="center" vertical="center"/>
    </xf>
    <xf numFmtId="0" fontId="0" fillId="4" borderId="5" xfId="0" applyFill="1" applyBorder="1"/>
    <xf numFmtId="0" fontId="2" fillId="7" borderId="5" xfId="0" applyFont="1" applyFill="1" applyBorder="1" applyAlignment="1">
      <alignment horizontal="center" vertical="center"/>
    </xf>
    <xf numFmtId="0" fontId="2" fillId="7" borderId="5" xfId="0" applyFont="1" applyFill="1" applyBorder="1" applyAlignment="1">
      <alignment horizontal="center" vertical="center" wrapText="1"/>
    </xf>
    <xf numFmtId="0" fontId="2" fillId="5" borderId="5" xfId="0" applyFont="1" applyFill="1" applyBorder="1" applyAlignment="1">
      <alignment horizontal="center" vertical="center" wrapText="1"/>
    </xf>
    <xf numFmtId="0" fontId="2" fillId="8" borderId="5" xfId="0" applyFont="1" applyFill="1" applyBorder="1" applyAlignment="1">
      <alignment horizontal="center" vertical="center" wrapText="1"/>
    </xf>
    <xf numFmtId="0" fontId="2" fillId="9" borderId="5" xfId="0" applyFont="1" applyFill="1" applyBorder="1" applyAlignment="1">
      <alignment horizontal="center" vertical="center" wrapText="1"/>
    </xf>
    <xf numFmtId="0" fontId="2" fillId="9" borderId="5" xfId="0" applyFont="1" applyFill="1" applyBorder="1" applyAlignment="1">
      <alignment horizontal="center" vertical="center"/>
    </xf>
    <xf numFmtId="0" fontId="2" fillId="10" borderId="5" xfId="0" applyFont="1" applyFill="1" applyBorder="1" applyAlignment="1">
      <alignment horizontal="center" vertical="center" wrapText="1"/>
    </xf>
    <xf numFmtId="0" fontId="2" fillId="11" borderId="5" xfId="0" applyFont="1" applyFill="1" applyBorder="1" applyAlignment="1">
      <alignment horizontal="center" vertical="center" wrapText="1"/>
    </xf>
    <xf numFmtId="0" fontId="2" fillId="12" borderId="5" xfId="0" applyFont="1" applyFill="1" applyBorder="1" applyAlignment="1">
      <alignment horizontal="center" vertical="center" wrapText="1"/>
    </xf>
    <xf numFmtId="0" fontId="2" fillId="6" borderId="5" xfId="0" applyFont="1" applyFill="1" applyBorder="1" applyAlignment="1">
      <alignment horizontal="center" vertical="center" wrapText="1"/>
    </xf>
    <xf numFmtId="0" fontId="2" fillId="5" borderId="1" xfId="0" applyFont="1" applyFill="1" applyBorder="1" applyAlignment="1">
      <alignment horizontal="center" vertical="center"/>
    </xf>
    <xf numFmtId="0" fontId="2" fillId="5" borderId="5" xfId="0" applyFont="1" applyFill="1" applyBorder="1" applyAlignment="1">
      <alignment horizontal="center" vertical="center"/>
    </xf>
    <xf numFmtId="0" fontId="2" fillId="8" borderId="1" xfId="0" applyFont="1" applyFill="1" applyBorder="1" applyAlignment="1">
      <alignment horizontal="center" vertical="center"/>
    </xf>
    <xf numFmtId="0" fontId="2" fillId="8" borderId="5" xfId="0" applyFont="1" applyFill="1" applyBorder="1" applyAlignment="1">
      <alignment horizontal="center" vertical="center"/>
    </xf>
    <xf numFmtId="0" fontId="2" fillId="12" borderId="1" xfId="0" applyFont="1" applyFill="1" applyBorder="1" applyAlignment="1">
      <alignment horizontal="center" vertical="center"/>
    </xf>
    <xf numFmtId="0" fontId="0" fillId="4" borderId="2" xfId="0" applyFill="1" applyBorder="1" applyAlignment="1">
      <alignment horizontal="center" vertical="center"/>
    </xf>
    <xf numFmtId="0" fontId="0" fillId="4" borderId="1" xfId="0" applyFill="1" applyBorder="1" applyAlignment="1">
      <alignment horizontal="center" vertical="center"/>
    </xf>
    <xf numFmtId="0" fontId="0" fillId="0" borderId="1" xfId="0" applyBorder="1" applyAlignment="1">
      <alignment horizontal="center" vertical="top" wrapText="1"/>
    </xf>
    <xf numFmtId="0" fontId="3" fillId="0" borderId="1" xfId="0" applyFont="1" applyBorder="1" applyAlignment="1">
      <alignment wrapText="1"/>
    </xf>
    <xf numFmtId="0" fontId="5" fillId="0" borderId="1" xfId="1" applyBorder="1" applyAlignment="1">
      <alignment horizontal="center" vertical="top" wrapText="1"/>
    </xf>
    <xf numFmtId="0" fontId="3" fillId="0" borderId="1" xfId="0" applyFont="1" applyBorder="1" applyAlignment="1">
      <alignment horizontal="justify" vertical="center" wrapText="1"/>
    </xf>
    <xf numFmtId="0" fontId="3" fillId="0" borderId="1" xfId="0" applyFont="1" applyBorder="1" applyAlignment="1">
      <alignment horizontal="justify" vertical="center"/>
    </xf>
    <xf numFmtId="0" fontId="3" fillId="0" borderId="6" xfId="0" applyFont="1" applyBorder="1" applyAlignment="1">
      <alignment horizontal="justify" vertical="center" wrapText="1"/>
    </xf>
    <xf numFmtId="0" fontId="0" fillId="0" borderId="7" xfId="0" applyBorder="1" applyAlignment="1">
      <alignment horizontal="center" vertical="top" wrapText="1"/>
    </xf>
    <xf numFmtId="0" fontId="5" fillId="0" borderId="7" xfId="1" applyBorder="1" applyAlignment="1">
      <alignment horizontal="center" vertical="top" wrapText="1"/>
    </xf>
    <xf numFmtId="0" fontId="5" fillId="0" borderId="8" xfId="1" applyBorder="1" applyAlignment="1">
      <alignment horizontal="center" vertical="top" wrapText="1"/>
    </xf>
    <xf numFmtId="0" fontId="0" fillId="0" borderId="6" xfId="0" applyBorder="1" applyAlignment="1">
      <alignment horizontal="center" vertical="top" wrapText="1"/>
    </xf>
    <xf numFmtId="0" fontId="5" fillId="0" borderId="6" xfId="1" applyBorder="1" applyAlignment="1">
      <alignment horizontal="center" vertical="top" wrapText="1"/>
    </xf>
    <xf numFmtId="0" fontId="6" fillId="0" borderId="1" xfId="0" applyFont="1" applyBorder="1" applyAlignment="1">
      <alignment horizontal="justify" vertical="center" wrapText="1"/>
    </xf>
    <xf numFmtId="0" fontId="2" fillId="0" borderId="1" xfId="0" applyFont="1" applyBorder="1" applyAlignment="1">
      <alignment vertical="center"/>
    </xf>
    <xf numFmtId="0" fontId="0" fillId="0" borderId="0" xfId="0" applyBorder="1"/>
    <xf numFmtId="2" fontId="0" fillId="0" borderId="0" xfId="0" applyNumberFormat="1"/>
    <xf numFmtId="0" fontId="0" fillId="10" borderId="0" xfId="0" applyFill="1"/>
    <xf numFmtId="2" fontId="0" fillId="10" borderId="0" xfId="0" applyNumberFormat="1" applyFill="1"/>
    <xf numFmtId="0" fontId="2" fillId="5" borderId="2" xfId="0" applyFont="1" applyFill="1" applyBorder="1" applyAlignment="1">
      <alignment horizontal="center" vertical="center"/>
    </xf>
    <xf numFmtId="0" fontId="2" fillId="4" borderId="1" xfId="0" applyFont="1" applyFill="1" applyBorder="1" applyAlignment="1">
      <alignment horizontal="center" vertical="center" wrapText="1"/>
    </xf>
    <xf numFmtId="0" fontId="7" fillId="2" borderId="1" xfId="0" applyFont="1" applyFill="1" applyBorder="1" applyAlignment="1">
      <alignment horizontal="center" vertical="center"/>
    </xf>
    <xf numFmtId="0" fontId="7" fillId="0" borderId="1" xfId="0" applyFont="1" applyBorder="1" applyAlignment="1">
      <alignment horizontal="center" vertical="center"/>
    </xf>
    <xf numFmtId="0" fontId="7" fillId="0" borderId="2" xfId="0" applyFont="1" applyBorder="1" applyAlignment="1">
      <alignment horizontal="center" vertical="center"/>
    </xf>
    <xf numFmtId="0" fontId="7" fillId="0" borderId="1" xfId="0" applyFont="1" applyBorder="1" applyAlignment="1">
      <alignment horizontal="center"/>
    </xf>
    <xf numFmtId="0" fontId="7" fillId="2" borderId="1" xfId="0" applyFont="1" applyFill="1" applyBorder="1" applyAlignment="1">
      <alignment horizontal="left"/>
    </xf>
    <xf numFmtId="0" fontId="7" fillId="2" borderId="5" xfId="0" applyFont="1" applyFill="1" applyBorder="1" applyAlignment="1">
      <alignment horizontal="left"/>
    </xf>
    <xf numFmtId="0" fontId="7" fillId="0" borderId="2" xfId="0" applyFont="1" applyBorder="1" applyAlignment="1">
      <alignment horizontal="center"/>
    </xf>
    <xf numFmtId="0" fontId="8" fillId="3" borderId="1" xfId="0" applyFont="1" applyFill="1" applyBorder="1" applyAlignment="1">
      <alignment horizontal="center" vertical="center"/>
    </xf>
    <xf numFmtId="0" fontId="8" fillId="0" borderId="6" xfId="0" applyFont="1" applyBorder="1" applyAlignment="1">
      <alignment horizontal="center" vertical="center"/>
    </xf>
    <xf numFmtId="0" fontId="8" fillId="0" borderId="0" xfId="0" applyFont="1" applyAlignment="1">
      <alignment horizontal="center" vertical="center"/>
    </xf>
    <xf numFmtId="0" fontId="9" fillId="0" borderId="0" xfId="0" applyFont="1" applyAlignment="1">
      <alignment horizontal="justify" vertical="center" wrapText="1"/>
    </xf>
    <xf numFmtId="0" fontId="9" fillId="0" borderId="0" xfId="0" applyFont="1"/>
    <xf numFmtId="0" fontId="5" fillId="0" borderId="0" xfId="1" applyAlignment="1">
      <alignment horizontal="justify" vertical="center"/>
    </xf>
    <xf numFmtId="0" fontId="5" fillId="0" borderId="0" xfId="1" applyAlignment="1">
      <alignment wrapText="1"/>
    </xf>
    <xf numFmtId="0" fontId="9" fillId="0" borderId="0" xfId="0" applyFont="1" applyAlignment="1">
      <alignment wrapText="1"/>
    </xf>
    <xf numFmtId="0" fontId="5" fillId="0" borderId="1" xfId="1" applyBorder="1" applyAlignment="1">
      <alignment horizontal="justify" vertical="center" wrapText="1"/>
    </xf>
    <xf numFmtId="0" fontId="9" fillId="13" borderId="9" xfId="0" applyFont="1" applyFill="1" applyBorder="1" applyAlignment="1">
      <alignment horizontal="center" vertical="center" wrapText="1"/>
    </xf>
    <xf numFmtId="0" fontId="5" fillId="0" borderId="1" xfId="1" applyBorder="1" applyAlignment="1">
      <alignment horizontal="center" vertical="center"/>
    </xf>
    <xf numFmtId="0" fontId="5" fillId="0" borderId="1" xfId="1" applyBorder="1" applyAlignment="1">
      <alignment wrapText="1"/>
    </xf>
    <xf numFmtId="0" fontId="3" fillId="0" borderId="0" xfId="0" applyFont="1" applyAlignment="1">
      <alignment wrapText="1"/>
    </xf>
    <xf numFmtId="0" fontId="2" fillId="0" borderId="1" xfId="0" applyFont="1" applyBorder="1" applyAlignment="1">
      <alignment vertical="center" wrapText="1"/>
    </xf>
    <xf numFmtId="0" fontId="9" fillId="0" borderId="0" xfId="0" applyFont="1" applyAlignment="1">
      <alignment vertical="center"/>
    </xf>
    <xf numFmtId="0" fontId="2" fillId="0" borderId="1" xfId="0" applyFont="1" applyBorder="1" applyAlignment="1">
      <alignment wrapText="1"/>
    </xf>
    <xf numFmtId="0" fontId="5" fillId="0" borderId="1" xfId="1" applyBorder="1" applyAlignment="1">
      <alignment vertical="center" wrapText="1"/>
    </xf>
    <xf numFmtId="0" fontId="8" fillId="13" borderId="6" xfId="0" applyFont="1" applyFill="1" applyBorder="1" applyAlignment="1">
      <alignment horizontal="center" vertical="center"/>
    </xf>
    <xf numFmtId="0" fontId="5" fillId="0" borderId="9" xfId="1" applyBorder="1" applyAlignment="1">
      <alignment horizontal="justify" vertical="center" wrapText="1"/>
    </xf>
    <xf numFmtId="0" fontId="5" fillId="0" borderId="1" xfId="1" applyBorder="1" applyAlignment="1">
      <alignment horizontal="center" vertical="center" wrapText="1"/>
    </xf>
    <xf numFmtId="0" fontId="9" fillId="0" borderId="0" xfId="0" applyFont="1" applyAlignment="1">
      <alignment horizontal="justify" vertical="center"/>
    </xf>
    <xf numFmtId="0" fontId="8" fillId="10" borderId="6" xfId="0" applyFont="1" applyFill="1" applyBorder="1" applyAlignment="1">
      <alignment horizontal="center" vertical="center"/>
    </xf>
    <xf numFmtId="0" fontId="8" fillId="0" borderId="1" xfId="0" applyFont="1" applyBorder="1" applyAlignment="1">
      <alignment horizontal="center" vertical="center"/>
    </xf>
    <xf numFmtId="0" fontId="1" fillId="0" borderId="1" xfId="0" applyFont="1" applyBorder="1" applyAlignment="1">
      <alignment vertical="center"/>
    </xf>
    <xf numFmtId="0" fontId="0" fillId="0" borderId="1" xfId="0" applyBorder="1"/>
    <xf numFmtId="0" fontId="2" fillId="0" borderId="1" xfId="0" applyFont="1" applyBorder="1" applyAlignment="1">
      <alignment horizontal="center" vertical="center" wrapText="1"/>
    </xf>
    <xf numFmtId="0" fontId="2" fillId="0" borderId="1" xfId="0" applyFont="1" applyBorder="1" applyAlignment="1">
      <alignment vertical="top" wrapText="1"/>
    </xf>
    <xf numFmtId="0" fontId="2" fillId="3" borderId="1" xfId="0" applyFont="1" applyFill="1" applyBorder="1" applyAlignment="1">
      <alignment vertical="top" wrapText="1"/>
    </xf>
    <xf numFmtId="0" fontId="0" fillId="3" borderId="1" xfId="0" applyFill="1" applyBorder="1"/>
    <xf numFmtId="0" fontId="0" fillId="0" borderId="1" xfId="0" applyBorder="1" applyAlignment="1">
      <alignment vertical="center"/>
    </xf>
    <xf numFmtId="0" fontId="2" fillId="0" borderId="1" xfId="0" applyFont="1" applyBorder="1" applyAlignment="1">
      <alignment vertical="top"/>
    </xf>
    <xf numFmtId="0" fontId="2" fillId="3" borderId="1" xfId="0" applyFont="1" applyFill="1" applyBorder="1" applyAlignment="1">
      <alignment vertical="top"/>
    </xf>
    <xf numFmtId="0" fontId="0" fillId="0" borderId="1" xfId="0" applyBorder="1" applyAlignment="1">
      <alignment vertical="top"/>
    </xf>
    <xf numFmtId="0" fontId="0" fillId="3" borderId="1" xfId="0" applyFill="1" applyBorder="1" applyAlignment="1">
      <alignment vertical="top"/>
    </xf>
    <xf numFmtId="0" fontId="10" fillId="13" borderId="9" xfId="0" applyFont="1" applyFill="1" applyBorder="1" applyAlignment="1">
      <alignment horizontal="center" vertical="center" wrapText="1"/>
    </xf>
    <xf numFmtId="0" fontId="11" fillId="0" borderId="1" xfId="1" applyFont="1" applyBorder="1" applyAlignment="1">
      <alignment horizontal="center" vertical="top" wrapText="1"/>
    </xf>
    <xf numFmtId="0" fontId="12" fillId="0" borderId="0" xfId="0" applyFont="1" applyAlignment="1">
      <alignment horizontal="justify" vertical="center"/>
    </xf>
    <xf numFmtId="0" fontId="9" fillId="0" borderId="0" xfId="0" applyFont="1" applyAlignment="1">
      <alignment vertical="center" wrapText="1"/>
    </xf>
    <xf numFmtId="0" fontId="7" fillId="0" borderId="6" xfId="0" applyFont="1" applyBorder="1" applyAlignment="1">
      <alignment horizontal="center" vertical="center"/>
    </xf>
    <xf numFmtId="0" fontId="13" fillId="0" borderId="6" xfId="0" applyFont="1" applyBorder="1" applyAlignment="1">
      <alignment horizontal="center" vertical="top" wrapText="1"/>
    </xf>
    <xf numFmtId="0" fontId="11" fillId="0" borderId="1" xfId="1" applyFont="1" applyBorder="1" applyAlignment="1">
      <alignment horizontal="justify" vertical="center" wrapText="1"/>
    </xf>
    <xf numFmtId="0" fontId="11" fillId="0" borderId="7" xfId="1" applyFont="1" applyBorder="1" applyAlignment="1">
      <alignment horizontal="center" vertical="top" wrapText="1"/>
    </xf>
    <xf numFmtId="0" fontId="11" fillId="0" borderId="6" xfId="1" applyFont="1" applyBorder="1" applyAlignment="1">
      <alignment horizontal="center" vertical="top" wrapText="1"/>
    </xf>
    <xf numFmtId="0" fontId="13" fillId="0" borderId="8" xfId="0" applyFont="1" applyBorder="1" applyAlignment="1">
      <alignment horizontal="center" vertical="top" wrapText="1"/>
    </xf>
    <xf numFmtId="0" fontId="13" fillId="0" borderId="1" xfId="0" applyFont="1" applyBorder="1" applyAlignment="1">
      <alignment horizontal="center" vertical="top" wrapText="1"/>
    </xf>
    <xf numFmtId="0" fontId="13" fillId="0" borderId="0" xfId="0" applyFont="1"/>
    <xf numFmtId="2" fontId="1" fillId="0" borderId="1" xfId="0" applyNumberFormat="1" applyFont="1" applyBorder="1" applyAlignment="1">
      <alignment vertical="center"/>
    </xf>
    <xf numFmtId="0" fontId="0" fillId="0" borderId="1" xfId="0" applyFill="1" applyBorder="1"/>
    <xf numFmtId="10" fontId="0" fillId="0" borderId="1" xfId="2" applyNumberFormat="1" applyFont="1" applyBorder="1"/>
    <xf numFmtId="10" fontId="0" fillId="0" borderId="0" xfId="2" applyNumberFormat="1" applyFont="1"/>
    <xf numFmtId="0" fontId="15" fillId="10" borderId="1" xfId="0" applyFont="1" applyFill="1" applyBorder="1" applyAlignment="1">
      <alignment vertical="top" wrapText="1"/>
    </xf>
    <xf numFmtId="0" fontId="5" fillId="3" borderId="1" xfId="1" applyFill="1" applyBorder="1" applyAlignment="1">
      <alignment horizontal="center" vertical="top" wrapText="1"/>
    </xf>
    <xf numFmtId="0" fontId="0" fillId="3" borderId="1" xfId="0" applyFill="1" applyBorder="1" applyAlignment="1">
      <alignment horizontal="center" vertical="top" wrapText="1"/>
    </xf>
    <xf numFmtId="0" fontId="9" fillId="10" borderId="9" xfId="0" applyFont="1" applyFill="1" applyBorder="1" applyAlignment="1">
      <alignment horizontal="center" vertical="center" wrapText="1"/>
    </xf>
    <xf numFmtId="0" fontId="9" fillId="10" borderId="0" xfId="0" applyFont="1" applyFill="1" applyAlignment="1">
      <alignment wrapText="1"/>
    </xf>
    <xf numFmtId="0" fontId="0" fillId="10" borderId="1" xfId="0" applyFill="1" applyBorder="1" applyAlignment="1">
      <alignment horizontal="center" vertical="top" wrapText="1"/>
    </xf>
    <xf numFmtId="0" fontId="2" fillId="10" borderId="1" xfId="0" applyFont="1" applyFill="1" applyBorder="1" applyAlignment="1">
      <alignment vertical="center" wrapText="1"/>
    </xf>
    <xf numFmtId="0" fontId="3" fillId="10" borderId="1" xfId="0" applyFont="1" applyFill="1" applyBorder="1" applyAlignment="1">
      <alignment horizontal="justify" vertical="center" wrapText="1"/>
    </xf>
    <xf numFmtId="0" fontId="2" fillId="14" borderId="1" xfId="0" applyFont="1" applyFill="1" applyBorder="1" applyAlignment="1">
      <alignment horizontal="center" vertical="center"/>
    </xf>
    <xf numFmtId="0" fontId="16" fillId="0" borderId="0" xfId="0" applyFont="1"/>
    <xf numFmtId="0" fontId="16" fillId="10" borderId="0" xfId="0" applyFont="1" applyFill="1"/>
    <xf numFmtId="0" fontId="2" fillId="3" borderId="1" xfId="0" applyFont="1" applyFill="1" applyBorder="1" applyAlignment="1">
      <alignment horizontal="left" vertical="top" wrapText="1"/>
    </xf>
    <xf numFmtId="0" fontId="8" fillId="0" borderId="0" xfId="0" applyFont="1" applyFill="1" applyBorder="1" applyAlignment="1">
      <alignment horizontal="left" vertical="top" wrapText="1"/>
    </xf>
    <xf numFmtId="164" fontId="0" fillId="0" borderId="0" xfId="2" applyNumberFormat="1" applyFont="1"/>
    <xf numFmtId="0" fontId="0" fillId="14" borderId="0" xfId="0" applyFill="1"/>
    <xf numFmtId="0" fontId="0" fillId="0" borderId="0" xfId="0" applyAlignment="1">
      <alignment wrapText="1"/>
    </xf>
    <xf numFmtId="0" fontId="13" fillId="0" borderId="0" xfId="0" applyFont="1" applyAlignment="1">
      <alignment wrapText="1"/>
    </xf>
    <xf numFmtId="0" fontId="19" fillId="0" borderId="0" xfId="0" applyFont="1" applyAlignment="1">
      <alignment wrapText="1"/>
    </xf>
    <xf numFmtId="0" fontId="8" fillId="10" borderId="1" xfId="0" applyFont="1" applyFill="1" applyBorder="1" applyAlignment="1">
      <alignment horizontal="center" vertical="center"/>
    </xf>
    <xf numFmtId="0" fontId="8" fillId="13" borderId="1" xfId="0" applyFont="1" applyFill="1" applyBorder="1" applyAlignment="1">
      <alignment horizontal="center" vertical="center"/>
    </xf>
    <xf numFmtId="0" fontId="9" fillId="13" borderId="1" xfId="0" applyFont="1" applyFill="1" applyBorder="1" applyAlignment="1">
      <alignment horizontal="center" vertical="center" wrapText="1"/>
    </xf>
    <xf numFmtId="0" fontId="9" fillId="0" borderId="1" xfId="0" applyFont="1" applyBorder="1" applyAlignment="1">
      <alignment horizontal="justify" vertical="center" wrapText="1"/>
    </xf>
    <xf numFmtId="0" fontId="10" fillId="13" borderId="1" xfId="0" applyFont="1" applyFill="1" applyBorder="1" applyAlignment="1">
      <alignment horizontal="center" vertical="center" wrapText="1"/>
    </xf>
    <xf numFmtId="0" fontId="9" fillId="0" borderId="1" xfId="0" applyFont="1" applyBorder="1" applyAlignment="1">
      <alignment wrapText="1"/>
    </xf>
    <xf numFmtId="0" fontId="9" fillId="0" borderId="1" xfId="0" applyFont="1" applyBorder="1"/>
    <xf numFmtId="0" fontId="9" fillId="0" borderId="1" xfId="0" applyFont="1" applyBorder="1" applyAlignment="1">
      <alignment horizontal="justify" vertical="center"/>
    </xf>
    <xf numFmtId="0" fontId="9" fillId="10" borderId="1" xfId="0" applyFont="1" applyFill="1" applyBorder="1" applyAlignment="1">
      <alignment horizontal="center" vertical="center" wrapText="1"/>
    </xf>
    <xf numFmtId="0" fontId="9" fillId="0" borderId="1" xfId="0" applyFont="1" applyBorder="1" applyAlignment="1">
      <alignment vertical="center" wrapText="1"/>
    </xf>
    <xf numFmtId="0" fontId="10" fillId="10" borderId="1" xfId="0" applyFont="1" applyFill="1" applyBorder="1" applyAlignment="1">
      <alignment horizontal="center" vertical="center" wrapText="1"/>
    </xf>
    <xf numFmtId="0" fontId="13" fillId="10" borderId="1" xfId="0" applyFont="1" applyFill="1" applyBorder="1" applyAlignment="1">
      <alignment horizontal="center" vertical="top" wrapText="1"/>
    </xf>
    <xf numFmtId="0" fontId="9" fillId="10" borderId="1" xfId="0" applyFont="1" applyFill="1" applyBorder="1" applyAlignment="1">
      <alignment wrapText="1"/>
    </xf>
    <xf numFmtId="0" fontId="9" fillId="3" borderId="1" xfId="0" applyFont="1" applyFill="1" applyBorder="1"/>
    <xf numFmtId="0" fontId="9" fillId="0" borderId="1" xfId="0" applyFont="1" applyBorder="1" applyAlignment="1">
      <alignment vertical="center"/>
    </xf>
    <xf numFmtId="0" fontId="9" fillId="3" borderId="1" xfId="0" applyFont="1" applyFill="1" applyBorder="1" applyAlignment="1">
      <alignment wrapText="1"/>
    </xf>
    <xf numFmtId="0" fontId="3" fillId="0" borderId="1" xfId="0" applyFont="1" applyBorder="1"/>
    <xf numFmtId="0" fontId="12" fillId="0" borderId="1" xfId="0" applyFont="1" applyBorder="1" applyAlignment="1">
      <alignment horizontal="justify" vertical="center"/>
    </xf>
    <xf numFmtId="0" fontId="5" fillId="0" borderId="1" xfId="1" applyBorder="1" applyAlignment="1">
      <alignment horizontal="justify" vertical="center"/>
    </xf>
    <xf numFmtId="0" fontId="2" fillId="4" borderId="1" xfId="0" quotePrefix="1" applyFont="1" applyFill="1" applyBorder="1" applyAlignment="1">
      <alignment horizontal="center" vertical="center"/>
    </xf>
    <xf numFmtId="0" fontId="16" fillId="0" borderId="1" xfId="0" applyFont="1" applyBorder="1" applyAlignment="1">
      <alignment horizontal="left"/>
    </xf>
    <xf numFmtId="0" fontId="4" fillId="15" borderId="1" xfId="3" applyFont="1" applyFill="1" applyBorder="1" applyAlignment="1">
      <alignment horizontal="left" vertical="center"/>
    </xf>
    <xf numFmtId="0" fontId="16" fillId="16" borderId="1" xfId="0" applyFont="1" applyFill="1" applyBorder="1" applyAlignment="1">
      <alignment horizontal="left"/>
    </xf>
    <xf numFmtId="0" fontId="5" fillId="10" borderId="1" xfId="1" applyFill="1" applyBorder="1" applyAlignment="1">
      <alignment horizontal="center" vertical="top" wrapText="1"/>
    </xf>
    <xf numFmtId="0" fontId="3" fillId="4" borderId="0" xfId="0" applyFont="1" applyFill="1" applyAlignment="1">
      <alignment horizontal="left" vertical="top" wrapText="1"/>
    </xf>
    <xf numFmtId="0" fontId="9" fillId="10" borderId="0" xfId="0" applyFont="1" applyFill="1"/>
    <xf numFmtId="0" fontId="0" fillId="0" borderId="1" xfId="0" applyBorder="1" applyAlignment="1">
      <alignment wrapText="1"/>
    </xf>
    <xf numFmtId="0" fontId="2" fillId="10" borderId="1" xfId="0" applyFont="1" applyFill="1" applyBorder="1" applyAlignment="1">
      <alignment horizontal="center" vertical="center"/>
    </xf>
    <xf numFmtId="0" fontId="2" fillId="11" borderId="1" xfId="0" applyFont="1" applyFill="1" applyBorder="1" applyAlignment="1">
      <alignment horizontal="center" vertical="center"/>
    </xf>
    <xf numFmtId="0" fontId="2" fillId="6" borderId="1" xfId="0" applyFont="1" applyFill="1" applyBorder="1" applyAlignment="1">
      <alignment horizontal="center" vertical="center"/>
    </xf>
    <xf numFmtId="0" fontId="16" fillId="15" borderId="1" xfId="3" applyFont="1" applyFill="1" applyBorder="1" applyAlignment="1">
      <alignment horizontal="left" vertical="center"/>
    </xf>
    <xf numFmtId="0" fontId="4" fillId="4" borderId="1" xfId="0" applyFont="1" applyFill="1" applyBorder="1" applyAlignment="1">
      <alignment vertical="top" wrapText="1"/>
    </xf>
    <xf numFmtId="0" fontId="4" fillId="4" borderId="1" xfId="0" applyFont="1" applyFill="1" applyBorder="1" applyAlignment="1">
      <alignment horizontal="left" vertical="top" wrapText="1"/>
    </xf>
    <xf numFmtId="0" fontId="22" fillId="4" borderId="0" xfId="0" applyFont="1" applyFill="1" applyAlignment="1">
      <alignment horizontal="left" vertical="top" wrapText="1"/>
    </xf>
    <xf numFmtId="0" fontId="4" fillId="7" borderId="1" xfId="0" applyFont="1" applyFill="1" applyBorder="1" applyAlignment="1">
      <alignment vertical="top" wrapText="1"/>
    </xf>
    <xf numFmtId="0" fontId="23" fillId="7" borderId="1" xfId="0" applyFont="1" applyFill="1" applyBorder="1" applyAlignment="1">
      <alignment wrapText="1"/>
    </xf>
    <xf numFmtId="0" fontId="4" fillId="5" borderId="1" xfId="0" applyFont="1" applyFill="1" applyBorder="1" applyAlignment="1">
      <alignment vertical="top" wrapText="1"/>
    </xf>
    <xf numFmtId="0" fontId="4" fillId="8" borderId="1" xfId="0" applyFont="1" applyFill="1" applyBorder="1" applyAlignment="1">
      <alignment vertical="top" wrapText="1"/>
    </xf>
    <xf numFmtId="0" fontId="4" fillId="9" borderId="1" xfId="0" applyFont="1" applyFill="1" applyBorder="1" applyAlignment="1">
      <alignment vertical="top" wrapText="1"/>
    </xf>
    <xf numFmtId="0" fontId="4" fillId="10" borderId="1" xfId="0" applyFont="1" applyFill="1" applyBorder="1" applyAlignment="1">
      <alignment vertical="top" wrapText="1"/>
    </xf>
    <xf numFmtId="0" fontId="4" fillId="11" borderId="1" xfId="0" applyFont="1" applyFill="1" applyBorder="1" applyAlignment="1">
      <alignment vertical="top" wrapText="1"/>
    </xf>
    <xf numFmtId="0" fontId="4" fillId="12" borderId="1" xfId="0" applyFont="1" applyFill="1" applyBorder="1" applyAlignment="1">
      <alignment vertical="top" wrapText="1"/>
    </xf>
    <xf numFmtId="0" fontId="4" fillId="6" borderId="1" xfId="0" applyFont="1" applyFill="1" applyBorder="1" applyAlignment="1">
      <alignment vertical="top" wrapText="1"/>
    </xf>
    <xf numFmtId="10" fontId="0" fillId="0" borderId="1" xfId="0" applyNumberFormat="1" applyBorder="1"/>
    <xf numFmtId="0" fontId="13" fillId="0" borderId="1" xfId="0" applyFont="1" applyBorder="1"/>
    <xf numFmtId="0" fontId="16" fillId="0" borderId="1" xfId="0" applyFont="1" applyBorder="1"/>
    <xf numFmtId="0" fontId="16" fillId="3" borderId="0" xfId="0" applyFont="1" applyFill="1"/>
    <xf numFmtId="2" fontId="16" fillId="10" borderId="0" xfId="0" applyNumberFormat="1" applyFont="1" applyFill="1"/>
  </cellXfs>
  <cellStyles count="4">
    <cellStyle name="Normal 2" xfId="3"/>
    <cellStyle name="Гиперссылка" xfId="1" builtinId="8"/>
    <cellStyle name="Обычный" xfId="0" builtinId="0"/>
    <cellStyle name="Процентный" xfId="2" builtinId="5"/>
  </cellStyles>
  <dxfs count="240">
    <dxf>
      <font>
        <color rgb="FF9C0006"/>
      </font>
      <fill>
        <patternFill>
          <bgColor rgb="FFFFC7CE"/>
        </patternFill>
      </fill>
    </dxf>
    <dxf>
      <font>
        <color rgb="FF9C0006"/>
      </font>
      <fill>
        <patternFill>
          <bgColor rgb="FFFFC7CE"/>
        </patternFill>
      </fill>
    </dxf>
    <dxf>
      <fill>
        <patternFill>
          <bgColor rgb="FF7030A0"/>
        </patternFill>
      </fill>
    </dxf>
    <dxf>
      <fill>
        <patternFill>
          <bgColor rgb="FF7030A0"/>
        </patternFill>
      </fill>
    </dxf>
    <dxf>
      <fill>
        <patternFill>
          <bgColor rgb="FF7030A0"/>
        </patternFill>
      </fill>
    </dxf>
    <dxf>
      <fill>
        <patternFill>
          <bgColor rgb="FF7030A0"/>
        </patternFill>
      </fill>
    </dxf>
    <dxf>
      <fill>
        <patternFill>
          <bgColor rgb="FF7030A0"/>
        </patternFill>
      </fill>
    </dxf>
    <dxf>
      <fill>
        <patternFill>
          <bgColor rgb="FF7030A0"/>
        </patternFill>
      </fill>
    </dxf>
    <dxf>
      <fill>
        <patternFill>
          <bgColor rgb="FF7030A0"/>
        </patternFill>
      </fill>
    </dxf>
    <dxf>
      <fill>
        <patternFill>
          <bgColor rgb="FF7030A0"/>
        </patternFill>
      </fill>
    </dxf>
    <dxf>
      <fill>
        <patternFill>
          <bgColor rgb="FF7030A0"/>
        </patternFill>
      </fill>
    </dxf>
    <dxf>
      <fill>
        <patternFill>
          <bgColor rgb="FF7030A0"/>
        </patternFill>
      </fill>
    </dxf>
    <dxf>
      <fill>
        <patternFill>
          <bgColor rgb="FF7030A0"/>
        </patternFill>
      </fill>
    </dxf>
    <dxf>
      <font>
        <color rgb="FF9C0006"/>
      </font>
      <fill>
        <patternFill>
          <bgColor rgb="FFFFC7CE"/>
        </patternFill>
      </fill>
    </dxf>
    <dxf>
      <fill>
        <patternFill>
          <bgColor rgb="FF7030A0"/>
        </patternFill>
      </fill>
    </dxf>
    <dxf>
      <fill>
        <patternFill>
          <bgColor rgb="FF7030A0"/>
        </patternFill>
      </fill>
    </dxf>
    <dxf>
      <font>
        <color rgb="FF9C0006"/>
      </font>
      <fill>
        <patternFill>
          <bgColor rgb="FFFFC7CE"/>
        </patternFill>
      </fill>
    </dxf>
    <dxf>
      <fill>
        <patternFill>
          <bgColor rgb="FF7030A0"/>
        </patternFill>
      </fill>
    </dxf>
    <dxf>
      <fill>
        <patternFill>
          <bgColor rgb="FF7030A0"/>
        </patternFill>
      </fill>
    </dxf>
    <dxf>
      <font>
        <color rgb="FF9C0006"/>
      </font>
      <fill>
        <patternFill>
          <bgColor rgb="FFFFC7CE"/>
        </patternFill>
      </fill>
    </dxf>
    <dxf>
      <fill>
        <patternFill>
          <bgColor rgb="FF7030A0"/>
        </patternFill>
      </fill>
    </dxf>
    <dxf>
      <fill>
        <patternFill>
          <bgColor rgb="FF7030A0"/>
        </patternFill>
      </fill>
    </dxf>
    <dxf>
      <font>
        <color rgb="FF9C0006"/>
      </font>
      <fill>
        <patternFill>
          <bgColor rgb="FFFFC7CE"/>
        </patternFill>
      </fill>
    </dxf>
    <dxf>
      <fill>
        <patternFill>
          <bgColor rgb="FF7030A0"/>
        </patternFill>
      </fill>
    </dxf>
    <dxf>
      <fill>
        <patternFill>
          <bgColor rgb="FF7030A0"/>
        </patternFill>
      </fill>
    </dxf>
    <dxf>
      <fill>
        <patternFill>
          <bgColor rgb="FF7030A0"/>
        </patternFill>
      </fill>
    </dxf>
    <dxf>
      <fill>
        <patternFill>
          <bgColor rgb="FF7030A0"/>
        </patternFill>
      </fill>
    </dxf>
    <dxf>
      <fill>
        <patternFill>
          <bgColor rgb="FF7030A0"/>
        </patternFill>
      </fill>
    </dxf>
    <dxf>
      <fill>
        <patternFill>
          <bgColor rgb="FF7030A0"/>
        </patternFill>
      </fill>
    </dxf>
    <dxf>
      <fill>
        <patternFill>
          <bgColor rgb="FF7030A0"/>
        </patternFill>
      </fill>
    </dxf>
    <dxf>
      <fill>
        <patternFill>
          <bgColor rgb="FF7030A0"/>
        </patternFill>
      </fill>
    </dxf>
    <dxf>
      <fill>
        <patternFill>
          <bgColor rgb="FF7030A0"/>
        </patternFill>
      </fill>
    </dxf>
    <dxf>
      <fill>
        <patternFill>
          <bgColor rgb="FF7030A0"/>
        </patternFill>
      </fill>
    </dxf>
    <dxf>
      <fill>
        <patternFill>
          <bgColor rgb="FF7030A0"/>
        </patternFill>
      </fill>
    </dxf>
    <dxf>
      <fill>
        <patternFill>
          <bgColor rgb="FF7030A0"/>
        </patternFill>
      </fill>
    </dxf>
    <dxf>
      <font>
        <color rgb="FF9C0006"/>
      </font>
      <fill>
        <patternFill>
          <bgColor rgb="FFFFC7CE"/>
        </patternFill>
      </fill>
    </dxf>
    <dxf>
      <fill>
        <patternFill>
          <bgColor rgb="FF7030A0"/>
        </patternFill>
      </fill>
    </dxf>
    <dxf>
      <fill>
        <patternFill>
          <bgColor rgb="FF7030A0"/>
        </patternFill>
      </fill>
    </dxf>
    <dxf>
      <fill>
        <patternFill>
          <bgColor rgb="FF7030A0"/>
        </patternFill>
      </fill>
    </dxf>
    <dxf>
      <fill>
        <patternFill>
          <bgColor rgb="FF7030A0"/>
        </patternFill>
      </fill>
    </dxf>
    <dxf>
      <fill>
        <patternFill>
          <bgColor rgb="FF7030A0"/>
        </patternFill>
      </fill>
    </dxf>
    <dxf>
      <fill>
        <patternFill>
          <bgColor rgb="FF7030A0"/>
        </patternFill>
      </fill>
    </dxf>
    <dxf>
      <fill>
        <patternFill>
          <bgColor rgb="FF7030A0"/>
        </patternFill>
      </fill>
    </dxf>
    <dxf>
      <fill>
        <patternFill>
          <bgColor rgb="FF7030A0"/>
        </patternFill>
      </fill>
    </dxf>
    <dxf>
      <fill>
        <patternFill>
          <bgColor rgb="FF7030A0"/>
        </patternFill>
      </fill>
    </dxf>
    <dxf>
      <fill>
        <patternFill>
          <bgColor rgb="FF7030A0"/>
        </patternFill>
      </fill>
    </dxf>
    <dxf>
      <fill>
        <patternFill>
          <bgColor rgb="FF7030A0"/>
        </patternFill>
      </fill>
    </dxf>
    <dxf>
      <fill>
        <patternFill>
          <bgColor rgb="FF7030A0"/>
        </patternFill>
      </fill>
    </dxf>
    <dxf>
      <fill>
        <patternFill>
          <bgColor rgb="FF7030A0"/>
        </patternFill>
      </fill>
    </dxf>
    <dxf>
      <fill>
        <patternFill>
          <bgColor rgb="FF7030A0"/>
        </patternFill>
      </fill>
    </dxf>
    <dxf>
      <fill>
        <patternFill>
          <bgColor rgb="FF7030A0"/>
        </patternFill>
      </fill>
    </dxf>
    <dxf>
      <fill>
        <patternFill>
          <bgColor rgb="FF7030A0"/>
        </patternFill>
      </fill>
    </dxf>
    <dxf>
      <fill>
        <patternFill>
          <bgColor rgb="FF7030A0"/>
        </patternFill>
      </fill>
    </dxf>
    <dxf>
      <fill>
        <patternFill>
          <bgColor rgb="FF7030A0"/>
        </patternFill>
      </fill>
    </dxf>
    <dxf>
      <fill>
        <patternFill>
          <bgColor rgb="FF7030A0"/>
        </patternFill>
      </fill>
    </dxf>
    <dxf>
      <fill>
        <patternFill>
          <bgColor rgb="FF7030A0"/>
        </patternFill>
      </fill>
    </dxf>
    <dxf>
      <font>
        <color rgb="FF9C0006"/>
      </font>
      <fill>
        <patternFill>
          <bgColor rgb="FFFFC7CE"/>
        </patternFill>
      </fill>
    </dxf>
    <dxf>
      <fill>
        <patternFill>
          <bgColor rgb="FF7030A0"/>
        </patternFill>
      </fill>
    </dxf>
    <dxf>
      <fill>
        <patternFill>
          <bgColor rgb="FF7030A0"/>
        </patternFill>
      </fill>
    </dxf>
    <dxf>
      <font>
        <color rgb="FF9C0006"/>
      </font>
      <fill>
        <patternFill>
          <bgColor rgb="FFFFC7CE"/>
        </patternFill>
      </fill>
    </dxf>
    <dxf>
      <fill>
        <patternFill>
          <bgColor rgb="FF7030A0"/>
        </patternFill>
      </fill>
    </dxf>
    <dxf>
      <fill>
        <patternFill>
          <bgColor rgb="FF7030A0"/>
        </patternFill>
      </fill>
    </dxf>
    <dxf>
      <font>
        <color rgb="FF9C0006"/>
      </font>
      <fill>
        <patternFill>
          <bgColor rgb="FFFFC7CE"/>
        </patternFill>
      </fill>
    </dxf>
    <dxf>
      <font>
        <color rgb="FF9C0006"/>
      </font>
      <fill>
        <patternFill>
          <bgColor rgb="FFFFC7CE"/>
        </patternFill>
      </fill>
    </dxf>
    <dxf>
      <fill>
        <patternFill>
          <bgColor rgb="FF7030A0"/>
        </patternFill>
      </fill>
    </dxf>
    <dxf>
      <fill>
        <patternFill>
          <bgColor rgb="FF7030A0"/>
        </patternFill>
      </fill>
    </dxf>
    <dxf>
      <fill>
        <patternFill>
          <bgColor rgb="FF7030A0"/>
        </patternFill>
      </fill>
    </dxf>
    <dxf>
      <fill>
        <patternFill>
          <bgColor rgb="FF7030A0"/>
        </patternFill>
      </fill>
    </dxf>
    <dxf>
      <fill>
        <patternFill>
          <bgColor rgb="FF7030A0"/>
        </patternFill>
      </fill>
    </dxf>
    <dxf>
      <fill>
        <patternFill>
          <bgColor rgb="FF7030A0"/>
        </patternFill>
      </fill>
    </dxf>
    <dxf>
      <fill>
        <patternFill>
          <bgColor rgb="FF7030A0"/>
        </patternFill>
      </fill>
    </dxf>
    <dxf>
      <fill>
        <patternFill>
          <bgColor rgb="FF7030A0"/>
        </patternFill>
      </fill>
    </dxf>
    <dxf>
      <fill>
        <patternFill>
          <bgColor rgb="FF7030A0"/>
        </patternFill>
      </fill>
    </dxf>
    <dxf>
      <fill>
        <patternFill>
          <bgColor rgb="FF7030A0"/>
        </patternFill>
      </fill>
    </dxf>
    <dxf>
      <fill>
        <patternFill>
          <bgColor rgb="FF7030A0"/>
        </patternFill>
      </fill>
    </dxf>
    <dxf>
      <fill>
        <patternFill>
          <bgColor rgb="FF7030A0"/>
        </patternFill>
      </fill>
    </dxf>
    <dxf>
      <fill>
        <patternFill>
          <bgColor rgb="FF7030A0"/>
        </patternFill>
      </fill>
    </dxf>
    <dxf>
      <font>
        <color rgb="FF9C0006"/>
      </font>
      <fill>
        <patternFill>
          <bgColor rgb="FFFFC7CE"/>
        </patternFill>
      </fill>
    </dxf>
    <dxf>
      <fill>
        <patternFill>
          <bgColor rgb="FF7030A0"/>
        </patternFill>
      </fill>
    </dxf>
    <dxf>
      <fill>
        <patternFill>
          <bgColor rgb="FF7030A0"/>
        </patternFill>
      </fill>
    </dxf>
    <dxf>
      <font>
        <color rgb="FF9C0006"/>
      </font>
      <fill>
        <patternFill>
          <bgColor rgb="FFFFC7CE"/>
        </patternFill>
      </fill>
    </dxf>
    <dxf>
      <fill>
        <patternFill>
          <bgColor rgb="FF7030A0"/>
        </patternFill>
      </fill>
    </dxf>
    <dxf>
      <fill>
        <patternFill>
          <bgColor rgb="FF7030A0"/>
        </patternFill>
      </fill>
    </dxf>
    <dxf>
      <font>
        <color rgb="FF9C0006"/>
      </font>
      <fill>
        <patternFill>
          <bgColor rgb="FFFFC7CE"/>
        </patternFill>
      </fill>
    </dxf>
    <dxf>
      <fill>
        <patternFill>
          <bgColor rgb="FF7030A0"/>
        </patternFill>
      </fill>
    </dxf>
    <dxf>
      <fill>
        <patternFill>
          <bgColor rgb="FF7030A0"/>
        </patternFill>
      </fill>
    </dxf>
    <dxf>
      <font>
        <color rgb="FF9C0006"/>
      </font>
      <fill>
        <patternFill>
          <bgColor rgb="FFFFC7CE"/>
        </patternFill>
      </fill>
    </dxf>
    <dxf>
      <fill>
        <patternFill>
          <bgColor rgb="FF7030A0"/>
        </patternFill>
      </fill>
    </dxf>
    <dxf>
      <fill>
        <patternFill>
          <bgColor rgb="FF7030A0"/>
        </patternFill>
      </fill>
    </dxf>
    <dxf>
      <fill>
        <patternFill>
          <bgColor rgb="FF7030A0"/>
        </patternFill>
      </fill>
    </dxf>
    <dxf>
      <fill>
        <patternFill>
          <bgColor rgb="FF7030A0"/>
        </patternFill>
      </fill>
    </dxf>
    <dxf>
      <fill>
        <patternFill>
          <bgColor rgb="FF7030A0"/>
        </patternFill>
      </fill>
    </dxf>
    <dxf>
      <fill>
        <patternFill>
          <bgColor rgb="FF7030A0"/>
        </patternFill>
      </fill>
    </dxf>
    <dxf>
      <fill>
        <patternFill>
          <bgColor rgb="FF7030A0"/>
        </patternFill>
      </fill>
    </dxf>
    <dxf>
      <fill>
        <patternFill>
          <bgColor rgb="FF7030A0"/>
        </patternFill>
      </fill>
    </dxf>
    <dxf>
      <font>
        <color rgb="FF9C0006"/>
      </font>
      <fill>
        <patternFill>
          <bgColor rgb="FFFFC7CE"/>
        </patternFill>
      </fill>
    </dxf>
    <dxf>
      <font>
        <color rgb="FF9C0006"/>
      </font>
      <fill>
        <patternFill>
          <bgColor rgb="FFFFC7CE"/>
        </patternFill>
      </fill>
    </dxf>
    <dxf>
      <fill>
        <patternFill>
          <bgColor rgb="FF7030A0"/>
        </patternFill>
      </fill>
    </dxf>
    <dxf>
      <fill>
        <patternFill>
          <bgColor rgb="FF7030A0"/>
        </patternFill>
      </fill>
    </dxf>
    <dxf>
      <fill>
        <patternFill>
          <bgColor rgb="FF7030A0"/>
        </patternFill>
      </fill>
    </dxf>
    <dxf>
      <fill>
        <patternFill>
          <bgColor rgb="FF7030A0"/>
        </patternFill>
      </fill>
    </dxf>
    <dxf>
      <fill>
        <patternFill>
          <bgColor rgb="FF7030A0"/>
        </patternFill>
      </fill>
    </dxf>
    <dxf>
      <fill>
        <patternFill>
          <bgColor rgb="FF7030A0"/>
        </patternFill>
      </fill>
    </dxf>
    <dxf>
      <fill>
        <patternFill>
          <bgColor rgb="FF7030A0"/>
        </patternFill>
      </fill>
    </dxf>
    <dxf>
      <fill>
        <patternFill>
          <bgColor rgb="FF7030A0"/>
        </patternFill>
      </fill>
    </dxf>
    <dxf>
      <fill>
        <patternFill>
          <bgColor rgb="FF7030A0"/>
        </patternFill>
      </fill>
    </dxf>
    <dxf>
      <fill>
        <patternFill>
          <bgColor rgb="FF7030A0"/>
        </patternFill>
      </fill>
    </dxf>
    <dxf>
      <fill>
        <patternFill>
          <bgColor rgb="FF7030A0"/>
        </patternFill>
      </fill>
    </dxf>
    <dxf>
      <fill>
        <patternFill>
          <bgColor rgb="FF7030A0"/>
        </patternFill>
      </fill>
    </dxf>
    <dxf>
      <fill>
        <patternFill>
          <bgColor rgb="FF7030A0"/>
        </patternFill>
      </fill>
    </dxf>
    <dxf>
      <fill>
        <patternFill>
          <bgColor rgb="FF7030A0"/>
        </patternFill>
      </fill>
    </dxf>
    <dxf>
      <fill>
        <patternFill>
          <bgColor rgb="FF7030A0"/>
        </patternFill>
      </fill>
    </dxf>
    <dxf>
      <fill>
        <patternFill>
          <bgColor rgb="FF7030A0"/>
        </patternFill>
      </fill>
    </dxf>
    <dxf>
      <fill>
        <patternFill>
          <bgColor rgb="FF7030A0"/>
        </patternFill>
      </fill>
    </dxf>
    <dxf>
      <fill>
        <patternFill>
          <bgColor rgb="FF7030A0"/>
        </patternFill>
      </fill>
    </dxf>
    <dxf>
      <fill>
        <patternFill>
          <bgColor rgb="FF7030A0"/>
        </patternFill>
      </fill>
    </dxf>
    <dxf>
      <fill>
        <patternFill>
          <bgColor rgb="FF7030A0"/>
        </patternFill>
      </fill>
    </dxf>
    <dxf>
      <fill>
        <patternFill>
          <bgColor rgb="FF7030A0"/>
        </patternFill>
      </fill>
    </dxf>
    <dxf>
      <fill>
        <patternFill>
          <bgColor rgb="FF7030A0"/>
        </patternFill>
      </fill>
    </dxf>
    <dxf>
      <fill>
        <patternFill>
          <bgColor rgb="FF7030A0"/>
        </patternFill>
      </fill>
    </dxf>
    <dxf>
      <fill>
        <patternFill>
          <bgColor rgb="FF7030A0"/>
        </patternFill>
      </fill>
    </dxf>
    <dxf>
      <fill>
        <patternFill>
          <bgColor rgb="FF7030A0"/>
        </patternFill>
      </fill>
    </dxf>
    <dxf>
      <fill>
        <patternFill>
          <bgColor rgb="FF7030A0"/>
        </patternFill>
      </fill>
    </dxf>
    <dxf>
      <fill>
        <patternFill>
          <bgColor rgb="FF7030A0"/>
        </patternFill>
      </fill>
    </dxf>
    <dxf>
      <fill>
        <patternFill>
          <bgColor rgb="FF7030A0"/>
        </patternFill>
      </fill>
    </dxf>
    <dxf>
      <fill>
        <patternFill>
          <bgColor rgb="FF7030A0"/>
        </patternFill>
      </fill>
    </dxf>
    <dxf>
      <fill>
        <patternFill>
          <bgColor rgb="FF7030A0"/>
        </patternFill>
      </fill>
    </dxf>
    <dxf>
      <fill>
        <patternFill>
          <bgColor rgb="FF7030A0"/>
        </patternFill>
      </fill>
    </dxf>
    <dxf>
      <fill>
        <patternFill>
          <bgColor rgb="FF7030A0"/>
        </patternFill>
      </fill>
    </dxf>
    <dxf>
      <fill>
        <patternFill>
          <bgColor rgb="FF7030A0"/>
        </patternFill>
      </fill>
    </dxf>
    <dxf>
      <fill>
        <patternFill>
          <bgColor rgb="FF7030A0"/>
        </patternFill>
      </fill>
    </dxf>
    <dxf>
      <fill>
        <patternFill>
          <bgColor rgb="FF7030A0"/>
        </patternFill>
      </fill>
    </dxf>
    <dxf>
      <fill>
        <patternFill>
          <bgColor rgb="FF7030A0"/>
        </patternFill>
      </fill>
    </dxf>
    <dxf>
      <fill>
        <patternFill>
          <bgColor rgb="FF7030A0"/>
        </patternFill>
      </fill>
    </dxf>
    <dxf>
      <fill>
        <patternFill>
          <bgColor rgb="FF7030A0"/>
        </patternFill>
      </fill>
    </dxf>
    <dxf>
      <fill>
        <patternFill>
          <bgColor rgb="FF7030A0"/>
        </patternFill>
      </fill>
    </dxf>
    <dxf>
      <font>
        <color rgb="FF9C0006"/>
      </font>
      <fill>
        <patternFill>
          <bgColor rgb="FFFFC7CE"/>
        </patternFill>
      </fill>
    </dxf>
    <dxf>
      <fill>
        <patternFill>
          <bgColor rgb="FF7030A0"/>
        </patternFill>
      </fill>
    </dxf>
    <dxf>
      <fill>
        <patternFill>
          <bgColor rgb="FF7030A0"/>
        </patternFill>
      </fill>
    </dxf>
    <dxf>
      <fill>
        <patternFill>
          <bgColor rgb="FF7030A0"/>
        </patternFill>
      </fill>
    </dxf>
    <dxf>
      <font>
        <color rgb="FF9C0006"/>
      </font>
      <fill>
        <patternFill>
          <bgColor rgb="FFFFC7CE"/>
        </patternFill>
      </fill>
    </dxf>
    <dxf>
      <font>
        <color rgb="FF9C0006"/>
      </font>
      <fill>
        <patternFill>
          <bgColor rgb="FFFFC7CE"/>
        </patternFill>
      </fill>
    </dxf>
    <dxf>
      <fill>
        <patternFill>
          <bgColor rgb="FF7030A0"/>
        </patternFill>
      </fill>
    </dxf>
    <dxf>
      <fill>
        <patternFill>
          <bgColor rgb="FF7030A0"/>
        </patternFill>
      </fill>
    </dxf>
    <dxf>
      <fill>
        <patternFill>
          <bgColor rgb="FF7030A0"/>
        </patternFill>
      </fill>
    </dxf>
    <dxf>
      <fill>
        <patternFill>
          <bgColor rgb="FF7030A0"/>
        </patternFill>
      </fill>
    </dxf>
    <dxf>
      <font>
        <color rgb="FF9C0006"/>
      </font>
      <fill>
        <patternFill>
          <bgColor rgb="FFFFC7CE"/>
        </patternFill>
      </fill>
    </dxf>
    <dxf>
      <fill>
        <patternFill>
          <bgColor rgb="FF7030A0"/>
        </patternFill>
      </fill>
    </dxf>
    <dxf>
      <fill>
        <patternFill>
          <bgColor rgb="FF7030A0"/>
        </patternFill>
      </fill>
    </dxf>
    <dxf>
      <fill>
        <patternFill>
          <bgColor rgb="FF7030A0"/>
        </patternFill>
      </fill>
    </dxf>
    <dxf>
      <font>
        <color rgb="FF9C0006"/>
      </font>
      <fill>
        <patternFill>
          <bgColor rgb="FFFFC7CE"/>
        </patternFill>
      </fill>
    </dxf>
    <dxf>
      <font>
        <color rgb="FF9C0006"/>
      </font>
      <fill>
        <patternFill>
          <bgColor rgb="FFFFC7CE"/>
        </patternFill>
      </fill>
    </dxf>
    <dxf>
      <fill>
        <patternFill>
          <bgColor rgb="FF7030A0"/>
        </patternFill>
      </fill>
    </dxf>
    <dxf>
      <fill>
        <patternFill>
          <bgColor rgb="FF7030A0"/>
        </patternFill>
      </fill>
    </dxf>
    <dxf>
      <fill>
        <patternFill>
          <bgColor rgb="FF7030A0"/>
        </patternFill>
      </fill>
    </dxf>
    <dxf>
      <fill>
        <patternFill>
          <bgColor rgb="FF7030A0"/>
        </patternFill>
      </fill>
    </dxf>
    <dxf>
      <font>
        <color rgb="FF9C0006"/>
      </font>
      <fill>
        <patternFill>
          <bgColor rgb="FFFFC7CE"/>
        </patternFill>
      </fill>
    </dxf>
    <dxf>
      <fill>
        <patternFill>
          <bgColor rgb="FF7030A0"/>
        </patternFill>
      </fill>
    </dxf>
    <dxf>
      <fill>
        <patternFill>
          <bgColor rgb="FF7030A0"/>
        </patternFill>
      </fill>
    </dxf>
    <dxf>
      <fill>
        <patternFill>
          <bgColor rgb="FF7030A0"/>
        </patternFill>
      </fill>
    </dxf>
    <dxf>
      <fill>
        <patternFill>
          <bgColor rgb="FF7030A0"/>
        </patternFill>
      </fill>
    </dxf>
    <dxf>
      <fill>
        <patternFill>
          <bgColor rgb="FF7030A0"/>
        </patternFill>
      </fill>
    </dxf>
    <dxf>
      <fill>
        <patternFill>
          <bgColor rgb="FF7030A0"/>
        </patternFill>
      </fill>
    </dxf>
    <dxf>
      <fill>
        <patternFill>
          <bgColor rgb="FF7030A0"/>
        </patternFill>
      </fill>
    </dxf>
    <dxf>
      <fill>
        <patternFill>
          <bgColor rgb="FF7030A0"/>
        </patternFill>
      </fill>
    </dxf>
    <dxf>
      <fill>
        <patternFill>
          <bgColor rgb="FF7030A0"/>
        </patternFill>
      </fill>
    </dxf>
    <dxf>
      <font>
        <color rgb="FF9C0006"/>
      </font>
      <fill>
        <patternFill>
          <bgColor rgb="FFFFC7CE"/>
        </patternFill>
      </fill>
    </dxf>
    <dxf>
      <font>
        <color rgb="FF9C0006"/>
      </font>
      <fill>
        <patternFill>
          <bgColor rgb="FFFFC7CE"/>
        </patternFill>
      </fill>
    </dxf>
    <dxf>
      <fill>
        <patternFill>
          <bgColor rgb="FF7030A0"/>
        </patternFill>
      </fill>
    </dxf>
    <dxf>
      <fill>
        <patternFill>
          <bgColor rgb="FF7030A0"/>
        </patternFill>
      </fill>
    </dxf>
    <dxf>
      <fill>
        <patternFill>
          <bgColor rgb="FF7030A0"/>
        </patternFill>
      </fill>
    </dxf>
    <dxf>
      <fill>
        <patternFill>
          <bgColor rgb="FF7030A0"/>
        </patternFill>
      </fill>
    </dxf>
    <dxf>
      <fill>
        <patternFill>
          <bgColor rgb="FF7030A0"/>
        </patternFill>
      </fill>
    </dxf>
    <dxf>
      <font>
        <color rgb="FF9C0006"/>
      </font>
      <fill>
        <patternFill>
          <bgColor rgb="FFFFC7CE"/>
        </patternFill>
      </fill>
    </dxf>
    <dxf>
      <font>
        <color rgb="FFC00000"/>
      </font>
      <fill>
        <patternFill>
          <bgColor theme="5" tint="0.59996337778862885"/>
        </patternFill>
      </fill>
    </dxf>
    <dxf>
      <fill>
        <patternFill>
          <bgColor rgb="FF7030A0"/>
        </patternFill>
      </fill>
    </dxf>
    <dxf>
      <fill>
        <patternFill>
          <bgColor rgb="FF7030A0"/>
        </patternFill>
      </fill>
    </dxf>
    <dxf>
      <fill>
        <patternFill>
          <bgColor rgb="FF7030A0"/>
        </patternFill>
      </fill>
    </dxf>
    <dxf>
      <fill>
        <patternFill>
          <bgColor rgb="FF7030A0"/>
        </patternFill>
      </fill>
    </dxf>
    <dxf>
      <fill>
        <patternFill>
          <bgColor rgb="FF7030A0"/>
        </patternFill>
      </fill>
    </dxf>
    <dxf>
      <fill>
        <patternFill>
          <bgColor rgb="FF7030A0"/>
        </patternFill>
      </fill>
    </dxf>
    <dxf>
      <fill>
        <patternFill>
          <bgColor rgb="FF7030A0"/>
        </patternFill>
      </fill>
    </dxf>
    <dxf>
      <fill>
        <patternFill>
          <bgColor rgb="FF7030A0"/>
        </patternFill>
      </fill>
    </dxf>
    <dxf>
      <fill>
        <patternFill>
          <bgColor rgb="FF7030A0"/>
        </patternFill>
      </fill>
    </dxf>
    <dxf>
      <fill>
        <patternFill>
          <bgColor rgb="FF7030A0"/>
        </patternFill>
      </fill>
    </dxf>
    <dxf>
      <fill>
        <patternFill>
          <bgColor rgb="FF7030A0"/>
        </patternFill>
      </fill>
    </dxf>
    <dxf>
      <fill>
        <patternFill>
          <bgColor rgb="FF7030A0"/>
        </patternFill>
      </fill>
    </dxf>
    <dxf>
      <fill>
        <patternFill>
          <bgColor rgb="FF7030A0"/>
        </patternFill>
      </fill>
    </dxf>
    <dxf>
      <fill>
        <patternFill>
          <bgColor rgb="FF7030A0"/>
        </patternFill>
      </fill>
    </dxf>
    <dxf>
      <fill>
        <patternFill>
          <bgColor rgb="FF7030A0"/>
        </patternFill>
      </fill>
    </dxf>
    <dxf>
      <fill>
        <patternFill>
          <bgColor rgb="FF7030A0"/>
        </patternFill>
      </fill>
    </dxf>
    <dxf>
      <fill>
        <patternFill>
          <bgColor rgb="FF7030A0"/>
        </patternFill>
      </fill>
    </dxf>
    <dxf>
      <fill>
        <patternFill>
          <bgColor rgb="FF7030A0"/>
        </patternFill>
      </fill>
    </dxf>
    <dxf>
      <fill>
        <patternFill>
          <bgColor rgb="FF7030A0"/>
        </patternFill>
      </fill>
    </dxf>
    <dxf>
      <fill>
        <patternFill>
          <bgColor rgb="FF7030A0"/>
        </patternFill>
      </fill>
    </dxf>
    <dxf>
      <fill>
        <patternFill>
          <bgColor rgb="FF7030A0"/>
        </patternFill>
      </fill>
    </dxf>
    <dxf>
      <fill>
        <patternFill>
          <bgColor rgb="FF7030A0"/>
        </patternFill>
      </fill>
    </dxf>
    <dxf>
      <fill>
        <patternFill>
          <bgColor rgb="FF7030A0"/>
        </patternFill>
      </fill>
    </dxf>
    <dxf>
      <fill>
        <patternFill>
          <bgColor rgb="FF7030A0"/>
        </patternFill>
      </fill>
    </dxf>
    <dxf>
      <fill>
        <patternFill>
          <bgColor rgb="FF7030A0"/>
        </patternFill>
      </fill>
    </dxf>
    <dxf>
      <fill>
        <patternFill>
          <bgColor rgb="FF7030A0"/>
        </patternFill>
      </fill>
    </dxf>
    <dxf>
      <font>
        <color rgb="FF9C0006"/>
      </font>
      <fill>
        <patternFill>
          <bgColor rgb="FFFFC7CE"/>
        </patternFill>
      </fill>
    </dxf>
    <dxf>
      <fill>
        <patternFill>
          <bgColor rgb="FF7030A0"/>
        </patternFill>
      </fill>
    </dxf>
    <dxf>
      <fill>
        <patternFill>
          <bgColor rgb="FF7030A0"/>
        </patternFill>
      </fill>
    </dxf>
    <dxf>
      <font>
        <color rgb="FF9C0006"/>
      </font>
      <fill>
        <patternFill>
          <bgColor rgb="FFFFC7CE"/>
        </patternFill>
      </fill>
    </dxf>
    <dxf>
      <fill>
        <patternFill>
          <bgColor rgb="FF7030A0"/>
        </patternFill>
      </fill>
    </dxf>
    <dxf>
      <fill>
        <patternFill>
          <bgColor rgb="FF7030A0"/>
        </patternFill>
      </fill>
    </dxf>
    <dxf>
      <font>
        <color rgb="FF9C0006"/>
      </font>
      <fill>
        <patternFill>
          <bgColor rgb="FFFFC7CE"/>
        </patternFill>
      </fill>
    </dxf>
    <dxf>
      <font>
        <color rgb="FF9C0006"/>
      </font>
      <fill>
        <patternFill>
          <bgColor rgb="FFFFC7CE"/>
        </patternFill>
      </fill>
    </dxf>
    <dxf>
      <fill>
        <patternFill>
          <bgColor rgb="FF7030A0"/>
        </patternFill>
      </fill>
    </dxf>
    <dxf>
      <fill>
        <patternFill>
          <bgColor rgb="FF7030A0"/>
        </patternFill>
      </fill>
    </dxf>
    <dxf>
      <fill>
        <patternFill>
          <bgColor rgb="FF7030A0"/>
        </patternFill>
      </fill>
    </dxf>
    <dxf>
      <fill>
        <patternFill>
          <bgColor rgb="FF7030A0"/>
        </patternFill>
      </fill>
    </dxf>
    <dxf>
      <fill>
        <patternFill>
          <bgColor rgb="FF7030A0"/>
        </patternFill>
      </fill>
    </dxf>
    <dxf>
      <fill>
        <patternFill>
          <bgColor rgb="FF7030A0"/>
        </patternFill>
      </fill>
    </dxf>
    <dxf>
      <fill>
        <patternFill>
          <bgColor rgb="FF7030A0"/>
        </patternFill>
      </fill>
    </dxf>
    <dxf>
      <fill>
        <patternFill>
          <bgColor rgb="FF7030A0"/>
        </patternFill>
      </fill>
    </dxf>
    <dxf>
      <fill>
        <patternFill>
          <bgColor rgb="FF7030A0"/>
        </patternFill>
      </fill>
    </dxf>
    <dxf>
      <fill>
        <patternFill>
          <bgColor rgb="FF7030A0"/>
        </patternFill>
      </fill>
    </dxf>
    <dxf>
      <fill>
        <patternFill>
          <bgColor rgb="FF7030A0"/>
        </patternFill>
      </fill>
    </dxf>
    <dxf>
      <fill>
        <patternFill>
          <bgColor rgb="FF7030A0"/>
        </patternFill>
      </fill>
    </dxf>
    <dxf>
      <fill>
        <patternFill>
          <bgColor rgb="FF7030A0"/>
        </patternFill>
      </fill>
    </dxf>
    <dxf>
      <font>
        <color rgb="FF9C0006"/>
      </font>
      <fill>
        <patternFill>
          <bgColor rgb="FFFFC7CE"/>
        </patternFill>
      </fill>
    </dxf>
    <dxf>
      <fill>
        <patternFill>
          <bgColor rgb="FF7030A0"/>
        </patternFill>
      </fill>
    </dxf>
    <dxf>
      <fill>
        <patternFill>
          <bgColor rgb="FF7030A0"/>
        </patternFill>
      </fill>
    </dxf>
    <dxf>
      <font>
        <color rgb="FF9C0006"/>
      </font>
      <fill>
        <patternFill>
          <bgColor rgb="FFFFC7CE"/>
        </patternFill>
      </fill>
    </dxf>
    <dxf>
      <fill>
        <patternFill>
          <bgColor rgb="FF7030A0"/>
        </patternFill>
      </fill>
    </dxf>
    <dxf>
      <fill>
        <patternFill>
          <bgColor rgb="FF7030A0"/>
        </patternFill>
      </fill>
    </dxf>
    <dxf>
      <font>
        <color rgb="FF9C0006"/>
      </font>
      <fill>
        <patternFill>
          <bgColor rgb="FFFFC7CE"/>
        </patternFill>
      </fill>
    </dxf>
    <dxf>
      <fill>
        <patternFill>
          <bgColor rgb="FF7030A0"/>
        </patternFill>
      </fill>
    </dxf>
    <dxf>
      <fill>
        <patternFill>
          <bgColor rgb="FF7030A0"/>
        </patternFill>
      </fill>
    </dxf>
    <dxf>
      <font>
        <color rgb="FF9C0006"/>
      </font>
      <fill>
        <patternFill>
          <bgColor rgb="FFFFC7CE"/>
        </patternFill>
      </fill>
    </dxf>
    <dxf>
      <fill>
        <patternFill>
          <bgColor rgb="FF7030A0"/>
        </patternFill>
      </fill>
    </dxf>
    <dxf>
      <fill>
        <patternFill>
          <bgColor rgb="FF7030A0"/>
        </patternFill>
      </fill>
    </dxf>
    <dxf>
      <fill>
        <patternFill>
          <bgColor rgb="FF7030A0"/>
        </patternFill>
      </fill>
    </dxf>
    <dxf>
      <fill>
        <patternFill>
          <bgColor rgb="FF7030A0"/>
        </patternFill>
      </fill>
    </dxf>
    <dxf>
      <fill>
        <patternFill>
          <bgColor rgb="FF7030A0"/>
        </patternFill>
      </fill>
    </dxf>
    <dxf>
      <fill>
        <patternFill>
          <bgColor rgb="FF7030A0"/>
        </patternFill>
      </fill>
    </dxf>
    <dxf>
      <fill>
        <patternFill>
          <bgColor rgb="FF7030A0"/>
        </patternFill>
      </fill>
    </dxf>
    <dxf>
      <fill>
        <patternFill>
          <bgColor rgb="FF7030A0"/>
        </patternFill>
      </fill>
    </dxf>
  </dxfs>
  <tableStyles count="0" defaultTableStyle="TableStyleMedium2" defaultPivotStyle="PivotStyleMedium9"/>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calcChain" Target="calcChain.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sharedStrings" Target="sharedStrings.xml"/><Relationship Id="rId5" Type="http://schemas.openxmlformats.org/officeDocument/2006/relationships/worksheet" Target="worksheets/sheet5.xml"/><Relationship Id="rId10" Type="http://schemas.openxmlformats.org/officeDocument/2006/relationships/styles" Target="styles.xml"/><Relationship Id="rId4" Type="http://schemas.openxmlformats.org/officeDocument/2006/relationships/worksheet" Target="worksheets/sheet4.xml"/><Relationship Id="rId9" Type="http://schemas.openxmlformats.org/officeDocument/2006/relationships/theme" Target="theme/theme1.xml"/></Relationships>
</file>

<file path=xl/theme/theme1.xml><?xml version="1.0" encoding="utf-8"?>
<a:theme xmlns:a="http://schemas.openxmlformats.org/drawingml/2006/main" name="Тема Office">
  <a:themeElements>
    <a:clrScheme name="Стандартная">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Стандартная">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Стандартная">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printerSettings" Target="../printerSettings/printerSettings1.bin"/><Relationship Id="rId2" Type="http://schemas.openxmlformats.org/officeDocument/2006/relationships/hyperlink" Target="http://balti.md/primaria/posturi-vacante/anunturi/page/6/" TargetMode="External"/><Relationship Id="rId1" Type="http://schemas.openxmlformats.org/officeDocument/2006/relationships/hyperlink" Target="http://primariaedinet.md/" TargetMode="External"/></Relationships>
</file>

<file path=xl/worksheets/_rels/sheet2.xml.rels><?xml version="1.0" encoding="UTF-8" standalone="yes"?>
<Relationships xmlns="http://schemas.openxmlformats.org/package/2006/relationships"><Relationship Id="rId3" Type="http://schemas.openxmlformats.org/officeDocument/2006/relationships/comments" Target="../comments1.xml"/><Relationship Id="rId2" Type="http://schemas.openxmlformats.org/officeDocument/2006/relationships/vmlDrawing" Target="../drawings/vmlDrawing1.vml"/><Relationship Id="rId1" Type="http://schemas.openxmlformats.org/officeDocument/2006/relationships/printerSettings" Target="../printerSettings/printerSettings2.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5.xml.rels><?xml version="1.0" encoding="UTF-8" standalone="yes"?>
<Relationships xmlns="http://schemas.openxmlformats.org/package/2006/relationships"><Relationship Id="rId3" Type="http://schemas.openxmlformats.org/officeDocument/2006/relationships/comments" Target="../comments2.xml"/><Relationship Id="rId2" Type="http://schemas.openxmlformats.org/officeDocument/2006/relationships/vmlDrawing" Target="../drawings/vmlDrawing2.vml"/><Relationship Id="rId1" Type="http://schemas.openxmlformats.org/officeDocument/2006/relationships/printerSettings" Target="../printerSettings/printerSettings4.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7.xml.rels><?xml version="1.0" encoding="UTF-8" standalone="yes"?>
<Relationships xmlns="http://schemas.openxmlformats.org/package/2006/relationships"><Relationship Id="rId1" Type="http://schemas.openxmlformats.org/officeDocument/2006/relationships/hyperlink" Target="https://www.chisinau.md/pageview.php?l=ro&amp;idc=415&amp;t=/Consiliul/Componenta/Consilierii-CMC"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EZ88"/>
  <sheetViews>
    <sheetView zoomScale="90" zoomScaleNormal="90" workbookViewId="0">
      <pane xSplit="1" ySplit="1" topLeftCell="B38" activePane="bottomRight" state="frozen"/>
      <selection pane="topRight" activeCell="B1" sqref="B1"/>
      <selection pane="bottomLeft" activeCell="A2" sqref="A2"/>
      <selection pane="bottomRight" activeCell="E51" sqref="E51"/>
    </sheetView>
  </sheetViews>
  <sheetFormatPr defaultRowHeight="14.5" x14ac:dyDescent="0.35"/>
  <cols>
    <col min="1" max="2" width="12" customWidth="1"/>
    <col min="3" max="3" width="5.453125" bestFit="1" customWidth="1"/>
    <col min="4" max="4" width="35.54296875" style="17" customWidth="1"/>
    <col min="5" max="5" width="20.6328125" style="106" customWidth="1"/>
    <col min="6" max="6" width="5" style="106" bestFit="1" customWidth="1"/>
    <col min="7" max="7" width="13.54296875" customWidth="1"/>
    <col min="8" max="8" width="14" customWidth="1"/>
    <col min="9" max="9" width="11.90625" customWidth="1"/>
    <col min="10" max="10" width="10.54296875" customWidth="1"/>
    <col min="11" max="11" width="10.6328125" customWidth="1"/>
    <col min="12" max="26" width="9.08984375" customWidth="1"/>
    <col min="27" max="27" width="8.54296875" customWidth="1"/>
    <col min="28" max="33" width="9.08984375" customWidth="1"/>
    <col min="34" max="36" width="9.08984375" style="16" customWidth="1"/>
    <col min="37" max="37" width="12.453125" customWidth="1"/>
    <col min="38" max="38" width="20" customWidth="1"/>
    <col min="39" max="39" width="9.08984375" style="51" customWidth="1"/>
    <col min="40" max="40" width="25.453125" customWidth="1"/>
    <col min="41" max="41" width="9.54296875" style="164" customWidth="1"/>
    <col min="42" max="42" width="20.54296875" style="164" customWidth="1"/>
    <col min="43" max="43" width="9.08984375" customWidth="1"/>
    <col min="44" max="44" width="23" customWidth="1"/>
    <col min="45" max="45" width="9.08984375" customWidth="1"/>
    <col min="46" max="46" width="22" customWidth="1"/>
    <col min="47" max="47" width="9.08984375" customWidth="1"/>
    <col min="48" max="48" width="17.453125" customWidth="1"/>
    <col min="49" max="49" width="12.36328125" customWidth="1"/>
    <col min="50" max="50" width="23.90625" customWidth="1"/>
    <col min="51" max="51" width="9.08984375" customWidth="1"/>
    <col min="52" max="52" width="23.453125" customWidth="1"/>
    <col min="53" max="53" width="10.08984375" customWidth="1"/>
    <col min="54" max="54" width="19.08984375" customWidth="1"/>
    <col min="55" max="55" width="9.08984375" customWidth="1"/>
    <col min="56" max="56" width="27.6328125" customWidth="1"/>
    <col min="57" max="57" width="9.08984375" customWidth="1"/>
    <col min="58" max="58" width="22.36328125" customWidth="1"/>
    <col min="59" max="59" width="9.08984375" customWidth="1"/>
    <col min="60" max="60" width="18.08984375" customWidth="1"/>
    <col min="61" max="61" width="9.08984375" customWidth="1"/>
    <col min="62" max="62" width="19.54296875" customWidth="1"/>
    <col min="63" max="63" width="10.36328125" customWidth="1"/>
    <col min="64" max="64" width="21.90625" customWidth="1"/>
    <col min="65" max="65" width="9.08984375" customWidth="1"/>
    <col min="66" max="66" width="19.36328125" customWidth="1"/>
    <col min="67" max="67" width="9.08984375" customWidth="1"/>
    <col min="68" max="68" width="19.54296875" customWidth="1"/>
    <col min="69" max="69" width="9.08984375" customWidth="1"/>
    <col min="70" max="70" width="19.08984375" customWidth="1"/>
    <col min="71" max="71" width="9.08984375" customWidth="1"/>
    <col min="72" max="72" width="21" customWidth="1"/>
    <col min="73" max="73" width="9.08984375" customWidth="1"/>
    <col min="74" max="74" width="18.36328125" customWidth="1"/>
    <col min="75" max="75" width="9.08984375" customWidth="1"/>
    <col min="76" max="76" width="31.90625" customWidth="1"/>
    <col min="77" max="77" width="9.08984375" customWidth="1"/>
    <col min="78" max="78" width="21.08984375" customWidth="1"/>
    <col min="79" max="79" width="9.08984375" customWidth="1"/>
    <col min="80" max="80" width="19.453125" customWidth="1"/>
    <col min="81" max="81" width="9.08984375" customWidth="1"/>
    <col min="82" max="82" width="22.453125" customWidth="1"/>
    <col min="83" max="83" width="9.08984375" customWidth="1"/>
    <col min="84" max="84" width="18.36328125" customWidth="1"/>
    <col min="85" max="85" width="12.6328125" customWidth="1"/>
    <col min="86" max="86" width="24" customWidth="1"/>
    <col min="87" max="87" width="9.08984375" customWidth="1"/>
    <col min="88" max="88" width="18.6328125" customWidth="1"/>
    <col min="89" max="89" width="9.08984375" customWidth="1"/>
    <col min="90" max="90" width="24.6328125" customWidth="1"/>
    <col min="91" max="91" width="9.08984375" customWidth="1"/>
    <col min="92" max="92" width="19.453125" customWidth="1"/>
    <col min="93" max="93" width="9.08984375" customWidth="1"/>
    <col min="94" max="94" width="19.54296875" customWidth="1"/>
    <col min="95" max="95" width="9.08984375" customWidth="1"/>
    <col min="96" max="96" width="17.54296875" customWidth="1"/>
    <col min="97" max="97" width="9.08984375" customWidth="1"/>
    <col min="98" max="98" width="22.08984375" customWidth="1"/>
    <col min="99" max="99" width="9.08984375" customWidth="1"/>
    <col min="100" max="100" width="21" customWidth="1"/>
    <col min="101" max="101" width="9.08984375" customWidth="1"/>
    <col min="102" max="102" width="18.54296875" customWidth="1"/>
    <col min="103" max="103" width="9.08984375" customWidth="1"/>
    <col min="104" max="104" width="22.90625" customWidth="1"/>
    <col min="105" max="105" width="9.08984375" customWidth="1"/>
    <col min="106" max="106" width="18.08984375" customWidth="1"/>
    <col min="107" max="107" width="10.453125" customWidth="1"/>
    <col min="108" max="108" width="31.08984375" customWidth="1"/>
    <col min="109" max="109" width="9.08984375" customWidth="1"/>
    <col min="110" max="110" width="27.6328125" customWidth="1"/>
    <col min="111" max="111" width="9.08984375" customWidth="1"/>
    <col min="112" max="112" width="18.90625" customWidth="1"/>
    <col min="113" max="113" width="9.08984375" customWidth="1"/>
    <col min="114" max="114" width="17.6328125" customWidth="1"/>
    <col min="115" max="115" width="11.6328125" customWidth="1"/>
    <col min="116" max="116" width="29.54296875" customWidth="1"/>
    <col min="117" max="117" width="9.08984375" customWidth="1"/>
    <col min="118" max="118" width="27.08984375" customWidth="1"/>
    <col min="119" max="119" width="9.08984375" customWidth="1"/>
    <col min="120" max="120" width="19.453125" customWidth="1"/>
    <col min="121" max="121" width="9.08984375" customWidth="1"/>
    <col min="122" max="122" width="16.90625" customWidth="1"/>
    <col min="123" max="123" width="9.08984375" customWidth="1"/>
    <col min="124" max="124" width="19" customWidth="1"/>
    <col min="125" max="125" width="9.08984375" customWidth="1"/>
    <col min="126" max="126" width="23.6328125" customWidth="1"/>
    <col min="127" max="127" width="10.453125" customWidth="1"/>
    <col min="128" max="128" width="22.453125" customWidth="1"/>
    <col min="129" max="129" width="9.08984375" customWidth="1"/>
    <col min="130" max="130" width="18.54296875" customWidth="1"/>
    <col min="131" max="131" width="10.6328125" customWidth="1"/>
    <col min="132" max="132" width="22.36328125" customWidth="1"/>
    <col min="133" max="133" width="9.08984375" customWidth="1"/>
    <col min="134" max="134" width="30.54296875" customWidth="1"/>
    <col min="135" max="135" width="7.90625" customWidth="1"/>
    <col min="136" max="136" width="28.54296875" customWidth="1"/>
    <col min="137" max="137" width="12.453125" style="108" customWidth="1"/>
    <col min="138" max="138" width="33" customWidth="1"/>
    <col min="139" max="139" width="9.08984375" style="51" customWidth="1"/>
    <col min="140" max="140" width="25.453125" customWidth="1"/>
    <col min="141" max="141" width="9.54296875" customWidth="1"/>
    <col min="142" max="142" width="27.453125" customWidth="1"/>
    <col min="143" max="143" width="9.08984375" customWidth="1"/>
    <col min="144" max="144" width="23" customWidth="1"/>
    <col min="145" max="145" width="11.36328125" customWidth="1"/>
    <col min="146" max="146" width="22" customWidth="1"/>
    <col min="147" max="147" width="12.453125" customWidth="1"/>
    <col min="148" max="148" width="25" customWidth="1"/>
    <col min="149" max="149" width="12.36328125" customWidth="1"/>
    <col min="150" max="150" width="23.90625" customWidth="1"/>
    <col min="151" max="151" width="12.08984375" customWidth="1"/>
    <col min="152" max="152" width="23.453125" customWidth="1"/>
    <col min="153" max="153" width="10.08984375" customWidth="1"/>
    <col min="154" max="154" width="22" customWidth="1"/>
    <col min="155" max="155" width="9.08984375" customWidth="1"/>
    <col min="156" max="156" width="27.6328125" customWidth="1"/>
  </cols>
  <sheetData>
    <row r="1" spans="1:156" s="121" customFormat="1" ht="15" customHeight="1" x14ac:dyDescent="0.35">
      <c r="A1" s="112" t="s">
        <v>0</v>
      </c>
      <c r="B1" s="112" t="s">
        <v>1203</v>
      </c>
      <c r="C1" s="112" t="s">
        <v>1208</v>
      </c>
      <c r="D1" s="113" t="s">
        <v>1</v>
      </c>
      <c r="E1" s="113" t="s">
        <v>334</v>
      </c>
      <c r="F1" s="113"/>
      <c r="G1" s="113" t="s">
        <v>21</v>
      </c>
      <c r="H1" s="113" t="s">
        <v>22</v>
      </c>
      <c r="I1" s="115" t="s">
        <v>2</v>
      </c>
      <c r="J1" s="116" t="s">
        <v>3</v>
      </c>
      <c r="K1" s="116" t="s">
        <v>4</v>
      </c>
      <c r="L1" s="116" t="s">
        <v>5</v>
      </c>
      <c r="M1" s="116" t="s">
        <v>6</v>
      </c>
      <c r="N1" s="116" t="s">
        <v>7</v>
      </c>
      <c r="O1" s="116" t="s">
        <v>8</v>
      </c>
      <c r="P1" s="116" t="s">
        <v>9</v>
      </c>
      <c r="Q1" s="116" t="s">
        <v>10</v>
      </c>
      <c r="R1" s="116" t="s">
        <v>11</v>
      </c>
      <c r="S1" s="116" t="s">
        <v>12</v>
      </c>
      <c r="T1" s="116" t="s">
        <v>13</v>
      </c>
      <c r="U1" s="116" t="s">
        <v>14</v>
      </c>
      <c r="V1" s="116" t="s">
        <v>311</v>
      </c>
      <c r="W1" s="116" t="s">
        <v>312</v>
      </c>
      <c r="X1" s="116" t="s">
        <v>313</v>
      </c>
      <c r="Y1" s="116" t="s">
        <v>314</v>
      </c>
      <c r="Z1" s="116" t="s">
        <v>315</v>
      </c>
      <c r="AA1" s="116" t="s">
        <v>316</v>
      </c>
      <c r="AB1" s="115" t="s">
        <v>15</v>
      </c>
      <c r="AC1" s="115" t="s">
        <v>16</v>
      </c>
      <c r="AD1" s="115" t="s">
        <v>17</v>
      </c>
      <c r="AE1" s="115" t="s">
        <v>18</v>
      </c>
      <c r="AF1" s="115" t="s">
        <v>19</v>
      </c>
      <c r="AG1" s="115" t="s">
        <v>20</v>
      </c>
      <c r="AH1" s="119" t="s">
        <v>317</v>
      </c>
      <c r="AI1" s="119" t="s">
        <v>318</v>
      </c>
      <c r="AJ1" s="119" t="s">
        <v>319</v>
      </c>
      <c r="AK1" s="119" t="s">
        <v>56</v>
      </c>
      <c r="AL1" s="141" t="s">
        <v>57</v>
      </c>
      <c r="AM1" s="141" t="s">
        <v>58</v>
      </c>
      <c r="AN1" s="141" t="s">
        <v>59</v>
      </c>
      <c r="AO1" s="113" t="s">
        <v>60</v>
      </c>
      <c r="AP1" s="113" t="s">
        <v>61</v>
      </c>
      <c r="AQ1" s="141" t="s">
        <v>62</v>
      </c>
      <c r="AR1" s="141" t="s">
        <v>63</v>
      </c>
      <c r="AS1" s="141" t="s">
        <v>64</v>
      </c>
      <c r="AT1" s="141" t="s">
        <v>65</v>
      </c>
      <c r="AU1" s="141" t="s">
        <v>66</v>
      </c>
      <c r="AV1" s="141" t="s">
        <v>67</v>
      </c>
      <c r="AW1" s="141" t="s">
        <v>68</v>
      </c>
      <c r="AX1" s="141" t="s">
        <v>69</v>
      </c>
      <c r="AY1" s="141" t="s">
        <v>70</v>
      </c>
      <c r="AZ1" s="141" t="s">
        <v>71</v>
      </c>
      <c r="BA1" s="141" t="s">
        <v>335</v>
      </c>
      <c r="BB1" s="141" t="s">
        <v>72</v>
      </c>
      <c r="BC1" s="141" t="s">
        <v>73</v>
      </c>
      <c r="BD1" s="141" t="s">
        <v>74</v>
      </c>
      <c r="BE1" s="141" t="s">
        <v>75</v>
      </c>
      <c r="BF1" s="141" t="s">
        <v>76</v>
      </c>
      <c r="BG1" s="141" t="s">
        <v>77</v>
      </c>
      <c r="BH1" s="141" t="s">
        <v>78</v>
      </c>
      <c r="BI1" s="141" t="s">
        <v>79</v>
      </c>
      <c r="BJ1" s="141" t="s">
        <v>80</v>
      </c>
      <c r="BK1" s="141" t="s">
        <v>81</v>
      </c>
      <c r="BL1" s="141" t="s">
        <v>82</v>
      </c>
      <c r="BM1" s="141" t="s">
        <v>83</v>
      </c>
      <c r="BN1" s="141" t="s">
        <v>84</v>
      </c>
      <c r="BO1" s="141" t="s">
        <v>85</v>
      </c>
      <c r="BP1" s="141" t="s">
        <v>86</v>
      </c>
      <c r="BQ1" s="141" t="s">
        <v>87</v>
      </c>
      <c r="BR1" s="141" t="s">
        <v>88</v>
      </c>
      <c r="BS1" s="141" t="s">
        <v>89</v>
      </c>
      <c r="BT1" s="141" t="s">
        <v>90</v>
      </c>
      <c r="BU1" s="141" t="s">
        <v>91</v>
      </c>
      <c r="BV1" s="141" t="s">
        <v>92</v>
      </c>
      <c r="BW1" s="141" t="s">
        <v>93</v>
      </c>
      <c r="BX1" s="141" t="s">
        <v>94</v>
      </c>
      <c r="BY1" s="141" t="s">
        <v>95</v>
      </c>
      <c r="BZ1" s="141" t="s">
        <v>96</v>
      </c>
      <c r="CA1" s="141" t="s">
        <v>97</v>
      </c>
      <c r="CB1" s="141" t="s">
        <v>98</v>
      </c>
      <c r="CC1" s="141" t="s">
        <v>99</v>
      </c>
      <c r="CD1" s="141" t="s">
        <v>100</v>
      </c>
      <c r="CE1" s="141" t="s">
        <v>101</v>
      </c>
      <c r="CF1" s="141" t="s">
        <v>102</v>
      </c>
      <c r="CG1" s="119" t="s">
        <v>103</v>
      </c>
      <c r="CH1" s="119" t="s">
        <v>104</v>
      </c>
      <c r="CI1" s="141" t="s">
        <v>105</v>
      </c>
      <c r="CJ1" s="141" t="s">
        <v>106</v>
      </c>
      <c r="CK1" s="141" t="s">
        <v>107</v>
      </c>
      <c r="CL1" s="141" t="s">
        <v>108</v>
      </c>
      <c r="CM1" s="141" t="s">
        <v>109</v>
      </c>
      <c r="CN1" s="141" t="s">
        <v>110</v>
      </c>
      <c r="CO1" s="141" t="s">
        <v>111</v>
      </c>
      <c r="CP1" s="141" t="s">
        <v>112</v>
      </c>
      <c r="CQ1" s="141" t="s">
        <v>113</v>
      </c>
      <c r="CR1" s="141" t="s">
        <v>114</v>
      </c>
      <c r="CS1" s="141" t="s">
        <v>115</v>
      </c>
      <c r="CT1" s="141" t="s">
        <v>116</v>
      </c>
      <c r="CU1" s="141" t="s">
        <v>117</v>
      </c>
      <c r="CV1" s="141" t="s">
        <v>118</v>
      </c>
      <c r="CW1" s="141" t="s">
        <v>119</v>
      </c>
      <c r="CX1" s="141" t="s">
        <v>120</v>
      </c>
      <c r="CY1" s="141" t="s">
        <v>121</v>
      </c>
      <c r="CZ1" s="141" t="s">
        <v>122</v>
      </c>
      <c r="DA1" s="141" t="s">
        <v>123</v>
      </c>
      <c r="DB1" s="141" t="s">
        <v>124</v>
      </c>
      <c r="DC1" s="141" t="s">
        <v>125</v>
      </c>
      <c r="DD1" s="141" t="s">
        <v>126</v>
      </c>
      <c r="DE1" s="141" t="s">
        <v>127</v>
      </c>
      <c r="DF1" s="141" t="s">
        <v>128</v>
      </c>
      <c r="DG1" s="141" t="s">
        <v>129</v>
      </c>
      <c r="DH1" s="141" t="s">
        <v>130</v>
      </c>
      <c r="DI1" s="141" t="s">
        <v>131</v>
      </c>
      <c r="DJ1" s="141" t="s">
        <v>132</v>
      </c>
      <c r="DK1" s="141" t="s">
        <v>133</v>
      </c>
      <c r="DL1" s="141" t="s">
        <v>134</v>
      </c>
      <c r="DM1" s="141" t="s">
        <v>135</v>
      </c>
      <c r="DN1" s="141" t="s">
        <v>136</v>
      </c>
      <c r="DO1" s="141" t="s">
        <v>137</v>
      </c>
      <c r="DP1" s="141" t="s">
        <v>138</v>
      </c>
      <c r="DQ1" s="141" t="s">
        <v>139</v>
      </c>
      <c r="DR1" s="141" t="s">
        <v>140</v>
      </c>
      <c r="DS1" s="141" t="s">
        <v>141</v>
      </c>
      <c r="DT1" s="141" t="s">
        <v>142</v>
      </c>
      <c r="DU1" s="141" t="s">
        <v>143</v>
      </c>
      <c r="DV1" s="141" t="s">
        <v>144</v>
      </c>
      <c r="DW1" s="141" t="s">
        <v>145</v>
      </c>
      <c r="DX1" s="141" t="s">
        <v>146</v>
      </c>
      <c r="DY1" s="141" t="s">
        <v>147</v>
      </c>
      <c r="DZ1" s="141" t="s">
        <v>148</v>
      </c>
      <c r="EA1" s="141" t="s">
        <v>149</v>
      </c>
      <c r="EB1" s="141" t="s">
        <v>150</v>
      </c>
      <c r="EC1" s="141" t="s">
        <v>151</v>
      </c>
      <c r="ED1" s="141" t="s">
        <v>152</v>
      </c>
      <c r="EE1" s="141" t="s">
        <v>153</v>
      </c>
      <c r="EF1" s="141" t="s">
        <v>154</v>
      </c>
      <c r="EG1" s="188" t="s">
        <v>379</v>
      </c>
      <c r="EH1" s="141" t="s">
        <v>380</v>
      </c>
      <c r="EI1" s="188" t="s">
        <v>381</v>
      </c>
      <c r="EJ1" s="141" t="s">
        <v>382</v>
      </c>
      <c r="EK1" s="188" t="s">
        <v>383</v>
      </c>
      <c r="EL1" s="141" t="s">
        <v>384</v>
      </c>
      <c r="EM1" s="188" t="s">
        <v>385</v>
      </c>
      <c r="EN1" s="141" t="s">
        <v>386</v>
      </c>
      <c r="EO1" s="188" t="s">
        <v>387</v>
      </c>
      <c r="EP1" s="141" t="s">
        <v>388</v>
      </c>
      <c r="EQ1" s="188" t="s">
        <v>389</v>
      </c>
      <c r="ER1" s="141" t="s">
        <v>390</v>
      </c>
      <c r="ES1" s="188" t="s">
        <v>391</v>
      </c>
      <c r="ET1" s="141" t="s">
        <v>392</v>
      </c>
      <c r="EU1" s="141" t="s">
        <v>393</v>
      </c>
      <c r="EV1" s="141" t="s">
        <v>394</v>
      </c>
      <c r="EW1" s="141" t="s">
        <v>395</v>
      </c>
      <c r="EX1" s="141" t="s">
        <v>396</v>
      </c>
      <c r="EY1" s="141" t="s">
        <v>397</v>
      </c>
      <c r="EZ1" s="141" t="s">
        <v>398</v>
      </c>
    </row>
    <row r="2" spans="1:156" ht="15" customHeight="1" x14ac:dyDescent="0.35">
      <c r="A2" s="18" t="s">
        <v>23</v>
      </c>
      <c r="B2" s="18" t="s">
        <v>1274</v>
      </c>
      <c r="C2" s="18">
        <v>2</v>
      </c>
      <c r="D2" s="5" t="s">
        <v>361</v>
      </c>
      <c r="E2" s="5" t="s">
        <v>336</v>
      </c>
      <c r="F2" s="5" t="s">
        <v>405</v>
      </c>
      <c r="G2" s="8" t="s">
        <v>205</v>
      </c>
      <c r="H2" s="8" t="s">
        <v>206</v>
      </c>
      <c r="I2" s="8">
        <v>1</v>
      </c>
      <c r="J2" s="8" t="s">
        <v>303</v>
      </c>
      <c r="K2" s="8" t="s">
        <v>304</v>
      </c>
      <c r="L2" s="8" t="s">
        <v>305</v>
      </c>
      <c r="M2" s="8" t="s">
        <v>306</v>
      </c>
      <c r="N2" s="8" t="s">
        <v>320</v>
      </c>
      <c r="O2" s="8" t="s">
        <v>321</v>
      </c>
      <c r="P2" s="206" t="s">
        <v>1518</v>
      </c>
      <c r="Q2" s="206" t="s">
        <v>1518</v>
      </c>
      <c r="R2" s="206" t="s">
        <v>1518</v>
      </c>
      <c r="S2" s="206" t="s">
        <v>1518</v>
      </c>
      <c r="T2" s="206" t="s">
        <v>1518</v>
      </c>
      <c r="U2" s="206" t="s">
        <v>1518</v>
      </c>
      <c r="V2" s="206" t="s">
        <v>1518</v>
      </c>
      <c r="W2" s="206" t="s">
        <v>1518</v>
      </c>
      <c r="X2" s="8" t="s">
        <v>423</v>
      </c>
      <c r="Y2" s="8" t="s">
        <v>423</v>
      </c>
      <c r="Z2" s="8" t="s">
        <v>1518</v>
      </c>
      <c r="AA2" s="8" t="s">
        <v>1518</v>
      </c>
      <c r="AB2" s="8">
        <v>1</v>
      </c>
      <c r="AC2" s="8">
        <v>0</v>
      </c>
      <c r="AD2" s="8">
        <f>AB2/2</f>
        <v>0.5</v>
      </c>
      <c r="AE2" s="8"/>
      <c r="AF2" s="8"/>
      <c r="AG2" s="8"/>
      <c r="AH2" s="8"/>
      <c r="AI2" s="8" t="s">
        <v>423</v>
      </c>
      <c r="AJ2" s="7"/>
      <c r="AK2" s="189" t="s">
        <v>303</v>
      </c>
      <c r="AL2" s="190" t="s">
        <v>1138</v>
      </c>
      <c r="AM2" s="189" t="s">
        <v>303</v>
      </c>
      <c r="AN2" s="129" t="s">
        <v>1077</v>
      </c>
      <c r="AO2" s="191" t="s">
        <v>303</v>
      </c>
      <c r="AP2" s="154" t="s">
        <v>477</v>
      </c>
      <c r="AQ2" s="189" t="s">
        <v>303</v>
      </c>
      <c r="AR2" s="93" t="s">
        <v>478</v>
      </c>
      <c r="AS2" s="189" t="s">
        <v>303</v>
      </c>
      <c r="AT2" s="93" t="s">
        <v>484</v>
      </c>
      <c r="AU2" s="189" t="s">
        <v>303</v>
      </c>
      <c r="AV2" s="95" t="s">
        <v>514</v>
      </c>
      <c r="AW2" s="189" t="s">
        <v>303</v>
      </c>
      <c r="AX2" s="95" t="s">
        <v>529</v>
      </c>
      <c r="AY2" s="189" t="s">
        <v>303</v>
      </c>
      <c r="AZ2" s="95" t="s">
        <v>568</v>
      </c>
      <c r="BA2" s="189" t="s">
        <v>320</v>
      </c>
      <c r="BB2" s="95" t="s">
        <v>569</v>
      </c>
      <c r="BC2" s="189" t="s">
        <v>320</v>
      </c>
      <c r="BD2" s="93" t="s">
        <v>578</v>
      </c>
      <c r="BE2" s="189" t="s">
        <v>303</v>
      </c>
      <c r="BF2" s="93" t="s">
        <v>589</v>
      </c>
      <c r="BG2" s="189" t="s">
        <v>320</v>
      </c>
      <c r="BH2" s="130" t="s">
        <v>610</v>
      </c>
      <c r="BI2" s="189" t="s">
        <v>320</v>
      </c>
      <c r="BJ2" s="192" t="s">
        <v>614</v>
      </c>
      <c r="BK2" s="189" t="s">
        <v>320</v>
      </c>
      <c r="BL2" s="93" t="s">
        <v>619</v>
      </c>
      <c r="BM2" s="189" t="s">
        <v>320</v>
      </c>
      <c r="BN2" s="95" t="s">
        <v>629</v>
      </c>
      <c r="BO2" s="189" t="s">
        <v>320</v>
      </c>
      <c r="BP2" s="95" t="s">
        <v>650</v>
      </c>
      <c r="BQ2" s="189" t="s">
        <v>320</v>
      </c>
      <c r="BR2" s="93" t="s">
        <v>660</v>
      </c>
      <c r="BS2" s="189" t="s">
        <v>305</v>
      </c>
      <c r="BT2" s="95" t="s">
        <v>669</v>
      </c>
      <c r="BU2" s="189" t="s">
        <v>303</v>
      </c>
      <c r="BV2" s="95" t="s">
        <v>689</v>
      </c>
      <c r="BW2" s="189" t="s">
        <v>320</v>
      </c>
      <c r="BX2" s="95" t="s">
        <v>704</v>
      </c>
      <c r="BY2" s="189" t="s">
        <v>320</v>
      </c>
      <c r="BZ2" s="95" t="s">
        <v>708</v>
      </c>
      <c r="CA2" s="189" t="s">
        <v>303</v>
      </c>
      <c r="CB2" s="95" t="s">
        <v>729</v>
      </c>
      <c r="CC2" s="189" t="s">
        <v>320</v>
      </c>
      <c r="CD2" s="95" t="s">
        <v>745</v>
      </c>
      <c r="CE2" s="189" t="s">
        <v>305</v>
      </c>
      <c r="CF2" s="95" t="s">
        <v>1536</v>
      </c>
      <c r="CG2" s="189" t="s">
        <v>305</v>
      </c>
      <c r="CH2" s="170" t="s">
        <v>768</v>
      </c>
      <c r="CI2" s="189" t="s">
        <v>305</v>
      </c>
      <c r="CJ2" s="93" t="s">
        <v>776</v>
      </c>
      <c r="CK2" s="189" t="s">
        <v>305</v>
      </c>
      <c r="CL2" s="93" t="s">
        <v>1536</v>
      </c>
      <c r="CM2" s="189" t="s">
        <v>320</v>
      </c>
      <c r="CN2" s="95" t="s">
        <v>806</v>
      </c>
      <c r="CO2" s="189" t="s">
        <v>305</v>
      </c>
      <c r="CP2" s="93" t="s">
        <v>1536</v>
      </c>
      <c r="CQ2" s="189" t="s">
        <v>320</v>
      </c>
      <c r="CR2" s="93" t="s">
        <v>815</v>
      </c>
      <c r="CS2" s="189" t="s">
        <v>305</v>
      </c>
      <c r="CT2" s="192" t="s">
        <v>2113</v>
      </c>
      <c r="CU2" s="189" t="s">
        <v>303</v>
      </c>
      <c r="CV2" s="93" t="s">
        <v>826</v>
      </c>
      <c r="CW2" s="189" t="s">
        <v>305</v>
      </c>
      <c r="CX2" s="95" t="s">
        <v>840</v>
      </c>
      <c r="CY2" s="189" t="s">
        <v>305</v>
      </c>
      <c r="CZ2" s="93" t="s">
        <v>840</v>
      </c>
      <c r="DA2" s="189" t="s">
        <v>320</v>
      </c>
      <c r="DB2" s="193" t="s">
        <v>857</v>
      </c>
      <c r="DC2" s="189" t="s">
        <v>320</v>
      </c>
      <c r="DD2" s="95" t="s">
        <v>871</v>
      </c>
      <c r="DE2" s="189" t="s">
        <v>305</v>
      </c>
      <c r="DF2" s="193" t="s">
        <v>2114</v>
      </c>
      <c r="DG2" s="189" t="s">
        <v>303</v>
      </c>
      <c r="DH2" s="93" t="s">
        <v>889</v>
      </c>
      <c r="DI2" s="189" t="s">
        <v>320</v>
      </c>
      <c r="DJ2" s="192" t="s">
        <v>896</v>
      </c>
      <c r="DK2" s="189" t="s">
        <v>320</v>
      </c>
      <c r="DL2" s="95" t="s">
        <v>911</v>
      </c>
      <c r="DM2" s="189" t="s">
        <v>305</v>
      </c>
      <c r="DN2" s="193" t="s">
        <v>840</v>
      </c>
      <c r="DO2" s="189" t="s">
        <v>305</v>
      </c>
      <c r="DP2" s="95" t="s">
        <v>2115</v>
      </c>
      <c r="DQ2" s="189" t="s">
        <v>305</v>
      </c>
      <c r="DR2" s="193" t="s">
        <v>954</v>
      </c>
      <c r="DS2" s="189" t="s">
        <v>305</v>
      </c>
      <c r="DT2" s="95" t="s">
        <v>1536</v>
      </c>
      <c r="DU2" s="189" t="s">
        <v>305</v>
      </c>
      <c r="DV2" s="193" t="s">
        <v>954</v>
      </c>
      <c r="DW2" s="189" t="s">
        <v>303</v>
      </c>
      <c r="DX2" s="93" t="s">
        <v>941</v>
      </c>
      <c r="DY2" s="189" t="s">
        <v>305</v>
      </c>
      <c r="DZ2" s="95" t="s">
        <v>840</v>
      </c>
      <c r="EA2" s="189" t="s">
        <v>305</v>
      </c>
      <c r="EB2" s="192" t="s">
        <v>955</v>
      </c>
      <c r="EC2" s="189" t="s">
        <v>305</v>
      </c>
      <c r="ED2" s="93" t="s">
        <v>954</v>
      </c>
      <c r="EE2" s="189" t="s">
        <v>305</v>
      </c>
      <c r="EF2" s="193" t="s">
        <v>955</v>
      </c>
      <c r="EG2" s="189" t="s">
        <v>320</v>
      </c>
      <c r="EH2" s="95" t="s">
        <v>983</v>
      </c>
      <c r="EI2" s="189" t="s">
        <v>303</v>
      </c>
      <c r="EJ2" s="138" t="s">
        <v>993</v>
      </c>
      <c r="EK2" s="189" t="s">
        <v>305</v>
      </c>
      <c r="EL2" s="95" t="s">
        <v>955</v>
      </c>
      <c r="EM2" s="189" t="s">
        <v>320</v>
      </c>
      <c r="EN2" s="93" t="s">
        <v>1154</v>
      </c>
      <c r="EO2" s="189" t="s">
        <v>320</v>
      </c>
      <c r="EP2" s="193" t="s">
        <v>1044</v>
      </c>
      <c r="EQ2" s="189" t="s">
        <v>305</v>
      </c>
      <c r="ER2" s="95" t="s">
        <v>1045</v>
      </c>
      <c r="ES2" s="189" t="s">
        <v>305</v>
      </c>
      <c r="ET2" s="93" t="s">
        <v>1045</v>
      </c>
      <c r="EU2" s="189" t="s">
        <v>305</v>
      </c>
      <c r="EV2" s="95" t="s">
        <v>1045</v>
      </c>
      <c r="EW2" s="189" t="s">
        <v>320</v>
      </c>
      <c r="EX2" s="95" t="s">
        <v>1060</v>
      </c>
      <c r="EY2" s="189" t="s">
        <v>320</v>
      </c>
      <c r="EZ2" s="93" t="s">
        <v>1074</v>
      </c>
    </row>
    <row r="3" spans="1:156" ht="15" customHeight="1" x14ac:dyDescent="0.35">
      <c r="A3" s="18" t="s">
        <v>24</v>
      </c>
      <c r="B3" s="18" t="s">
        <v>1275</v>
      </c>
      <c r="C3" s="18">
        <v>3</v>
      </c>
      <c r="D3" s="5" t="s">
        <v>417</v>
      </c>
      <c r="E3" s="5" t="s">
        <v>418</v>
      </c>
      <c r="F3" s="5" t="s">
        <v>405</v>
      </c>
      <c r="G3" s="8" t="s">
        <v>207</v>
      </c>
      <c r="H3" s="8" t="s">
        <v>208</v>
      </c>
      <c r="I3" s="8">
        <v>1</v>
      </c>
      <c r="J3" s="8" t="s">
        <v>303</v>
      </c>
      <c r="K3" s="8" t="s">
        <v>304</v>
      </c>
      <c r="L3" s="8" t="s">
        <v>305</v>
      </c>
      <c r="M3" s="8" t="s">
        <v>306</v>
      </c>
      <c r="N3" s="8" t="s">
        <v>320</v>
      </c>
      <c r="O3" s="8" t="s">
        <v>321</v>
      </c>
      <c r="P3" s="206" t="s">
        <v>1518</v>
      </c>
      <c r="Q3" s="206" t="s">
        <v>1518</v>
      </c>
      <c r="R3" s="206" t="s">
        <v>1518</v>
      </c>
      <c r="S3" s="206" t="s">
        <v>1518</v>
      </c>
      <c r="T3" s="206" t="s">
        <v>1518</v>
      </c>
      <c r="U3" s="206" t="s">
        <v>1518</v>
      </c>
      <c r="V3" s="206" t="s">
        <v>1518</v>
      </c>
      <c r="W3" s="206" t="s">
        <v>1518</v>
      </c>
      <c r="X3" s="8" t="s">
        <v>423</v>
      </c>
      <c r="Y3" s="8" t="s">
        <v>423</v>
      </c>
      <c r="Z3" s="8" t="s">
        <v>1518</v>
      </c>
      <c r="AA3" s="8" t="s">
        <v>1518</v>
      </c>
      <c r="AB3" s="8">
        <v>1</v>
      </c>
      <c r="AC3" s="8">
        <v>0</v>
      </c>
      <c r="AD3" s="8">
        <f t="shared" ref="AD3:AD55" si="0">AB3/2</f>
        <v>0.5</v>
      </c>
      <c r="AE3" s="8"/>
      <c r="AF3" s="8"/>
      <c r="AG3" s="8"/>
      <c r="AH3" s="8"/>
      <c r="AI3" s="8" t="s">
        <v>423</v>
      </c>
      <c r="AJ3" s="7"/>
      <c r="AK3" s="189" t="s">
        <v>320</v>
      </c>
      <c r="AL3" s="190" t="s">
        <v>1116</v>
      </c>
      <c r="AM3" s="189" t="s">
        <v>303</v>
      </c>
      <c r="AN3" s="93" t="s">
        <v>1076</v>
      </c>
      <c r="AO3" s="191" t="s">
        <v>320</v>
      </c>
      <c r="AP3" s="154" t="s">
        <v>468</v>
      </c>
      <c r="AQ3" s="189" t="s">
        <v>320</v>
      </c>
      <c r="AR3" s="93" t="s">
        <v>481</v>
      </c>
      <c r="AS3" s="189" t="s">
        <v>303</v>
      </c>
      <c r="AT3" s="93" t="s">
        <v>496</v>
      </c>
      <c r="AU3" s="189" t="s">
        <v>303</v>
      </c>
      <c r="AV3" s="93" t="s">
        <v>510</v>
      </c>
      <c r="AW3" s="189" t="s">
        <v>303</v>
      </c>
      <c r="AX3" s="93" t="s">
        <v>546</v>
      </c>
      <c r="AY3" s="189" t="s">
        <v>320</v>
      </c>
      <c r="AZ3" s="95" t="s">
        <v>563</v>
      </c>
      <c r="BA3" s="189" t="s">
        <v>320</v>
      </c>
      <c r="BB3" s="95" t="s">
        <v>570</v>
      </c>
      <c r="BC3" s="189" t="s">
        <v>303</v>
      </c>
      <c r="BD3" s="130" t="s">
        <v>582</v>
      </c>
      <c r="BE3" s="189" t="s">
        <v>320</v>
      </c>
      <c r="BF3" s="95" t="s">
        <v>588</v>
      </c>
      <c r="BG3" s="189" t="s">
        <v>320</v>
      </c>
      <c r="BH3" s="95" t="s">
        <v>604</v>
      </c>
      <c r="BI3" s="189" t="s">
        <v>320</v>
      </c>
      <c r="BJ3" s="95" t="s">
        <v>613</v>
      </c>
      <c r="BK3" s="189" t="s">
        <v>320</v>
      </c>
      <c r="BL3" s="95" t="s">
        <v>618</v>
      </c>
      <c r="BM3" s="189" t="s">
        <v>303</v>
      </c>
      <c r="BN3" s="95" t="s">
        <v>624</v>
      </c>
      <c r="BO3" s="189" t="s">
        <v>303</v>
      </c>
      <c r="BP3" s="93" t="s">
        <v>641</v>
      </c>
      <c r="BQ3" s="189" t="s">
        <v>320</v>
      </c>
      <c r="BR3" s="95" t="s">
        <v>653</v>
      </c>
      <c r="BS3" s="189" t="s">
        <v>303</v>
      </c>
      <c r="BT3" s="93" t="s">
        <v>668</v>
      </c>
      <c r="BU3" s="189" t="s">
        <v>303</v>
      </c>
      <c r="BV3" s="93" t="s">
        <v>675</v>
      </c>
      <c r="BW3" s="189" t="s">
        <v>303</v>
      </c>
      <c r="BX3" s="93" t="s">
        <v>697</v>
      </c>
      <c r="BY3" s="189" t="s">
        <v>320</v>
      </c>
      <c r="BZ3" s="95" t="s">
        <v>705</v>
      </c>
      <c r="CA3" s="189" t="s">
        <v>303</v>
      </c>
      <c r="CB3" s="93" t="s">
        <v>714</v>
      </c>
      <c r="CC3" s="189" t="s">
        <v>320</v>
      </c>
      <c r="CD3" s="192" t="s">
        <v>741</v>
      </c>
      <c r="CE3" s="189" t="s">
        <v>303</v>
      </c>
      <c r="CF3" s="192" t="s">
        <v>747</v>
      </c>
      <c r="CG3" s="189" t="s">
        <v>320</v>
      </c>
      <c r="CH3" s="170" t="s">
        <v>767</v>
      </c>
      <c r="CI3" s="189" t="s">
        <v>320</v>
      </c>
      <c r="CJ3" s="95" t="s">
        <v>771</v>
      </c>
      <c r="CK3" s="189" t="s">
        <v>303</v>
      </c>
      <c r="CL3" s="95" t="s">
        <v>779</v>
      </c>
      <c r="CM3" s="189" t="s">
        <v>303</v>
      </c>
      <c r="CN3" s="93" t="s">
        <v>786</v>
      </c>
      <c r="CO3" s="189" t="s">
        <v>303</v>
      </c>
      <c r="CP3" s="192" t="s">
        <v>1148</v>
      </c>
      <c r="CQ3" s="189" t="s">
        <v>320</v>
      </c>
      <c r="CR3" s="95" t="s">
        <v>803</v>
      </c>
      <c r="CS3" s="189" t="s">
        <v>305</v>
      </c>
      <c r="CT3" s="192" t="s">
        <v>2113</v>
      </c>
      <c r="CU3" s="189" t="s">
        <v>303</v>
      </c>
      <c r="CV3" s="93" t="s">
        <v>831</v>
      </c>
      <c r="CW3" s="189" t="s">
        <v>303</v>
      </c>
      <c r="CX3" s="192" t="s">
        <v>835</v>
      </c>
      <c r="CY3" s="189" t="s">
        <v>320</v>
      </c>
      <c r="CZ3" s="192" t="s">
        <v>841</v>
      </c>
      <c r="DA3" s="189" t="s">
        <v>303</v>
      </c>
      <c r="DB3" s="192" t="s">
        <v>858</v>
      </c>
      <c r="DC3" s="189" t="s">
        <v>320</v>
      </c>
      <c r="DD3" s="95" t="s">
        <v>862</v>
      </c>
      <c r="DE3" s="189" t="s">
        <v>305</v>
      </c>
      <c r="DF3" s="193" t="s">
        <v>2114</v>
      </c>
      <c r="DG3" s="189" t="s">
        <v>303</v>
      </c>
      <c r="DH3" s="95" t="s">
        <v>876</v>
      </c>
      <c r="DI3" s="189" t="s">
        <v>320</v>
      </c>
      <c r="DJ3" s="95" t="s">
        <v>895</v>
      </c>
      <c r="DK3" s="189" t="s">
        <v>320</v>
      </c>
      <c r="DL3" s="95" t="s">
        <v>901</v>
      </c>
      <c r="DM3" s="189" t="s">
        <v>320</v>
      </c>
      <c r="DN3" s="193" t="s">
        <v>912</v>
      </c>
      <c r="DO3" s="189" t="s">
        <v>305</v>
      </c>
      <c r="DP3" s="95" t="s">
        <v>2115</v>
      </c>
      <c r="DQ3" s="189" t="s">
        <v>305</v>
      </c>
      <c r="DR3" s="193" t="s">
        <v>954</v>
      </c>
      <c r="DS3" s="189" t="s">
        <v>320</v>
      </c>
      <c r="DT3" s="192" t="s">
        <v>921</v>
      </c>
      <c r="DU3" s="189" t="s">
        <v>305</v>
      </c>
      <c r="DV3" s="193" t="s">
        <v>954</v>
      </c>
      <c r="DW3" s="189" t="s">
        <v>303</v>
      </c>
      <c r="DX3" s="95" t="s">
        <v>930</v>
      </c>
      <c r="DY3" s="189" t="s">
        <v>320</v>
      </c>
      <c r="DZ3" s="95" t="s">
        <v>944</v>
      </c>
      <c r="EA3" s="189" t="s">
        <v>305</v>
      </c>
      <c r="EB3" s="192" t="s">
        <v>1536</v>
      </c>
      <c r="EC3" s="189" t="s">
        <v>305</v>
      </c>
      <c r="ED3" s="93" t="s">
        <v>954</v>
      </c>
      <c r="EE3" s="189" t="s">
        <v>320</v>
      </c>
      <c r="EF3" s="192" t="s">
        <v>960</v>
      </c>
      <c r="EG3" s="189" t="s">
        <v>320</v>
      </c>
      <c r="EH3" s="95" t="s">
        <v>965</v>
      </c>
      <c r="EI3" s="189" t="s">
        <v>320</v>
      </c>
      <c r="EJ3" s="193" t="s">
        <v>984</v>
      </c>
      <c r="EK3" s="189" t="s">
        <v>320</v>
      </c>
      <c r="EL3" s="95" t="s">
        <v>1007</v>
      </c>
      <c r="EM3" s="189" t="s">
        <v>303</v>
      </c>
      <c r="EN3" s="93" t="s">
        <v>1017</v>
      </c>
      <c r="EO3" s="189" t="s">
        <v>305</v>
      </c>
      <c r="EP3" s="93" t="s">
        <v>1536</v>
      </c>
      <c r="EQ3" s="189" t="s">
        <v>305</v>
      </c>
      <c r="ER3" s="95" t="s">
        <v>1045</v>
      </c>
      <c r="ES3" s="189" t="s">
        <v>305</v>
      </c>
      <c r="ET3" s="93" t="s">
        <v>1045</v>
      </c>
      <c r="EU3" s="189" t="s">
        <v>305</v>
      </c>
      <c r="EV3" s="95" t="s">
        <v>1045</v>
      </c>
      <c r="EW3" s="189" t="s">
        <v>320</v>
      </c>
      <c r="EX3" s="95" t="s">
        <v>1057</v>
      </c>
      <c r="EY3" s="189" t="s">
        <v>303</v>
      </c>
      <c r="EZ3" s="94" t="s">
        <v>1062</v>
      </c>
    </row>
    <row r="4" spans="1:156" ht="15" customHeight="1" x14ac:dyDescent="0.35">
      <c r="A4" s="18" t="s">
        <v>25</v>
      </c>
      <c r="B4" s="18" t="s">
        <v>1276</v>
      </c>
      <c r="C4" s="18">
        <v>4</v>
      </c>
      <c r="D4" s="5" t="s">
        <v>362</v>
      </c>
      <c r="E4" s="5" t="s">
        <v>337</v>
      </c>
      <c r="F4" s="5" t="s">
        <v>405</v>
      </c>
      <c r="G4" s="8" t="s">
        <v>209</v>
      </c>
      <c r="H4" s="8" t="s">
        <v>210</v>
      </c>
      <c r="I4" s="8">
        <v>1</v>
      </c>
      <c r="J4" s="8" t="s">
        <v>303</v>
      </c>
      <c r="K4" s="8" t="s">
        <v>304</v>
      </c>
      <c r="L4" s="8" t="s">
        <v>305</v>
      </c>
      <c r="M4" s="8" t="s">
        <v>306</v>
      </c>
      <c r="N4" s="8" t="s">
        <v>320</v>
      </c>
      <c r="O4" s="2" t="s">
        <v>321</v>
      </c>
      <c r="P4" s="206" t="s">
        <v>1518</v>
      </c>
      <c r="Q4" s="206" t="s">
        <v>1518</v>
      </c>
      <c r="R4" s="206" t="s">
        <v>1518</v>
      </c>
      <c r="S4" s="206" t="s">
        <v>1518</v>
      </c>
      <c r="T4" s="206" t="s">
        <v>1518</v>
      </c>
      <c r="U4" s="206" t="s">
        <v>1518</v>
      </c>
      <c r="V4" s="206" t="s">
        <v>1518</v>
      </c>
      <c r="W4" s="206" t="s">
        <v>1518</v>
      </c>
      <c r="X4" s="8" t="s">
        <v>423</v>
      </c>
      <c r="Y4" s="8" t="s">
        <v>423</v>
      </c>
      <c r="Z4" s="2" t="s">
        <v>1518</v>
      </c>
      <c r="AA4" s="2" t="s">
        <v>1518</v>
      </c>
      <c r="AB4" s="92">
        <v>1</v>
      </c>
      <c r="AC4" s="92">
        <v>0</v>
      </c>
      <c r="AD4" s="92">
        <f t="shared" si="0"/>
        <v>0.5</v>
      </c>
      <c r="AE4" s="92"/>
      <c r="AF4" s="92"/>
      <c r="AG4" s="92"/>
      <c r="AH4" s="92"/>
      <c r="AI4" s="8" t="s">
        <v>423</v>
      </c>
      <c r="AJ4" s="7"/>
      <c r="AK4" s="189" t="s">
        <v>320</v>
      </c>
      <c r="AL4" s="130" t="s">
        <v>1123</v>
      </c>
      <c r="AM4" s="189" t="s">
        <v>320</v>
      </c>
      <c r="AN4" s="95" t="s">
        <v>1104</v>
      </c>
      <c r="AO4" s="191" t="s">
        <v>320</v>
      </c>
      <c r="AP4" s="154" t="s">
        <v>457</v>
      </c>
      <c r="AQ4" s="189" t="s">
        <v>320</v>
      </c>
      <c r="AR4" s="95" t="s">
        <v>480</v>
      </c>
      <c r="AS4" s="189" t="s">
        <v>320</v>
      </c>
      <c r="AT4" s="95" t="s">
        <v>495</v>
      </c>
      <c r="AU4" s="189" t="s">
        <v>320</v>
      </c>
      <c r="AV4" s="95" t="s">
        <v>505</v>
      </c>
      <c r="AW4" s="189" t="s">
        <v>303</v>
      </c>
      <c r="AX4" s="95" t="s">
        <v>539</v>
      </c>
      <c r="AY4" s="189" t="s">
        <v>303</v>
      </c>
      <c r="AZ4" s="95" t="s">
        <v>564</v>
      </c>
      <c r="BA4" s="189" t="s">
        <v>320</v>
      </c>
      <c r="BB4" s="95" t="s">
        <v>573</v>
      </c>
      <c r="BC4" s="189" t="s">
        <v>320</v>
      </c>
      <c r="BD4" s="95" t="s">
        <v>583</v>
      </c>
      <c r="BE4" s="189" t="s">
        <v>320</v>
      </c>
      <c r="BF4" s="95" t="s">
        <v>594</v>
      </c>
      <c r="BG4" s="189" t="s">
        <v>320</v>
      </c>
      <c r="BH4" s="95" t="s">
        <v>600</v>
      </c>
      <c r="BI4" s="189" t="s">
        <v>305</v>
      </c>
      <c r="BJ4" s="193" t="s">
        <v>1536</v>
      </c>
      <c r="BK4" s="189" t="s">
        <v>320</v>
      </c>
      <c r="BL4" s="95" t="s">
        <v>616</v>
      </c>
      <c r="BM4" s="189" t="s">
        <v>320</v>
      </c>
      <c r="BN4" s="95" t="s">
        <v>633</v>
      </c>
      <c r="BO4" s="189" t="s">
        <v>320</v>
      </c>
      <c r="BP4" s="95" t="s">
        <v>639</v>
      </c>
      <c r="BQ4" s="189" t="s">
        <v>320</v>
      </c>
      <c r="BR4" s="95" t="s">
        <v>658</v>
      </c>
      <c r="BS4" s="189" t="s">
        <v>303</v>
      </c>
      <c r="BT4" s="95" t="s">
        <v>664</v>
      </c>
      <c r="BU4" s="189" t="s">
        <v>303</v>
      </c>
      <c r="BV4" s="95" t="s">
        <v>676</v>
      </c>
      <c r="BW4" s="189" t="s">
        <v>303</v>
      </c>
      <c r="BX4" s="95" t="s">
        <v>693</v>
      </c>
      <c r="BY4" s="189" t="s">
        <v>320</v>
      </c>
      <c r="BZ4" s="95" t="s">
        <v>710</v>
      </c>
      <c r="CA4" s="189" t="s">
        <v>303</v>
      </c>
      <c r="CB4" s="95" t="s">
        <v>722</v>
      </c>
      <c r="CC4" s="189" t="s">
        <v>320</v>
      </c>
      <c r="CD4" s="95" t="s">
        <v>737</v>
      </c>
      <c r="CE4" s="189" t="s">
        <v>320</v>
      </c>
      <c r="CF4" s="95" t="s">
        <v>748</v>
      </c>
      <c r="CG4" s="189" t="s">
        <v>320</v>
      </c>
      <c r="CH4" s="170" t="s">
        <v>765</v>
      </c>
      <c r="CI4" s="189" t="s">
        <v>320</v>
      </c>
      <c r="CJ4" s="93" t="s">
        <v>773</v>
      </c>
      <c r="CK4" s="189" t="s">
        <v>320</v>
      </c>
      <c r="CL4" s="95" t="s">
        <v>783</v>
      </c>
      <c r="CM4" s="189" t="s">
        <v>320</v>
      </c>
      <c r="CN4" s="95" t="s">
        <v>792</v>
      </c>
      <c r="CO4" s="189" t="s">
        <v>305</v>
      </c>
      <c r="CP4" s="95" t="s">
        <v>1536</v>
      </c>
      <c r="CQ4" s="189" t="s">
        <v>320</v>
      </c>
      <c r="CR4" s="95" t="s">
        <v>804</v>
      </c>
      <c r="CS4" s="189" t="s">
        <v>305</v>
      </c>
      <c r="CT4" s="192" t="s">
        <v>2113</v>
      </c>
      <c r="CU4" s="189" t="s">
        <v>320</v>
      </c>
      <c r="CV4" s="93" t="s">
        <v>830</v>
      </c>
      <c r="CW4" s="189" t="s">
        <v>320</v>
      </c>
      <c r="CX4" s="95" t="s">
        <v>834</v>
      </c>
      <c r="CY4" s="189" t="s">
        <v>303</v>
      </c>
      <c r="CZ4" s="95" t="s">
        <v>843</v>
      </c>
      <c r="DA4" s="189" t="s">
        <v>303</v>
      </c>
      <c r="DB4" s="95" t="s">
        <v>850</v>
      </c>
      <c r="DC4" s="189" t="s">
        <v>320</v>
      </c>
      <c r="DD4" s="95" t="s">
        <v>860</v>
      </c>
      <c r="DE4" s="189" t="s">
        <v>305</v>
      </c>
      <c r="DF4" s="193" t="s">
        <v>2114</v>
      </c>
      <c r="DG4" s="189" t="s">
        <v>320</v>
      </c>
      <c r="DH4" s="95" t="s">
        <v>878</v>
      </c>
      <c r="DI4" s="189" t="s">
        <v>320</v>
      </c>
      <c r="DJ4" s="95" t="s">
        <v>893</v>
      </c>
      <c r="DK4" s="189" t="s">
        <v>305</v>
      </c>
      <c r="DL4" s="95" t="s">
        <v>1536</v>
      </c>
      <c r="DM4" s="189" t="s">
        <v>320</v>
      </c>
      <c r="DN4" s="192" t="s">
        <v>914</v>
      </c>
      <c r="DO4" s="189" t="s">
        <v>305</v>
      </c>
      <c r="DP4" s="95" t="s">
        <v>2115</v>
      </c>
      <c r="DQ4" s="189" t="s">
        <v>305</v>
      </c>
      <c r="DR4" s="193" t="s">
        <v>954</v>
      </c>
      <c r="DS4" s="189" t="s">
        <v>320</v>
      </c>
      <c r="DT4" s="192" t="s">
        <v>923</v>
      </c>
      <c r="DU4" s="189" t="s">
        <v>305</v>
      </c>
      <c r="DV4" s="193" t="s">
        <v>954</v>
      </c>
      <c r="DW4" s="189" t="s">
        <v>320</v>
      </c>
      <c r="DX4" s="95" t="s">
        <v>926</v>
      </c>
      <c r="DY4" s="189" t="s">
        <v>320</v>
      </c>
      <c r="DZ4" s="95" t="s">
        <v>942</v>
      </c>
      <c r="EA4" s="189" t="s">
        <v>305</v>
      </c>
      <c r="EB4" s="192" t="s">
        <v>1536</v>
      </c>
      <c r="EC4" s="189" t="s">
        <v>305</v>
      </c>
      <c r="ED4" s="93" t="s">
        <v>954</v>
      </c>
      <c r="EE4" s="189" t="s">
        <v>303</v>
      </c>
      <c r="EF4" s="192" t="s">
        <v>961</v>
      </c>
      <c r="EG4" s="189" t="s">
        <v>320</v>
      </c>
      <c r="EH4" s="127" t="s">
        <v>967</v>
      </c>
      <c r="EI4" s="189" t="s">
        <v>305</v>
      </c>
      <c r="EJ4" s="193" t="s">
        <v>1536</v>
      </c>
      <c r="EK4" s="189" t="s">
        <v>320</v>
      </c>
      <c r="EL4" s="95" t="s">
        <v>1005</v>
      </c>
      <c r="EM4" s="189" t="s">
        <v>303</v>
      </c>
      <c r="EN4" s="95" t="s">
        <v>1015</v>
      </c>
      <c r="EO4" s="189" t="s">
        <v>320</v>
      </c>
      <c r="EP4" s="95" t="s">
        <v>1029</v>
      </c>
      <c r="EQ4" s="189" t="s">
        <v>305</v>
      </c>
      <c r="ER4" s="95" t="s">
        <v>1045</v>
      </c>
      <c r="ES4" s="189" t="s">
        <v>305</v>
      </c>
      <c r="ET4" s="93" t="s">
        <v>1045</v>
      </c>
      <c r="EU4" s="189" t="s">
        <v>305</v>
      </c>
      <c r="EV4" s="95" t="s">
        <v>1045</v>
      </c>
      <c r="EW4" s="189" t="s">
        <v>303</v>
      </c>
      <c r="EX4" s="95" t="s">
        <v>1048</v>
      </c>
      <c r="EY4" s="189" t="s">
        <v>303</v>
      </c>
      <c r="EZ4" s="95" t="s">
        <v>1064</v>
      </c>
    </row>
    <row r="5" spans="1:156" ht="15" customHeight="1" x14ac:dyDescent="0.35">
      <c r="A5" s="18" t="s">
        <v>26</v>
      </c>
      <c r="B5" s="18" t="s">
        <v>1277</v>
      </c>
      <c r="C5" s="18">
        <v>5</v>
      </c>
      <c r="D5" s="50" t="s">
        <v>426</v>
      </c>
      <c r="E5" s="5" t="s">
        <v>427</v>
      </c>
      <c r="F5" s="5" t="s">
        <v>405</v>
      </c>
      <c r="G5" s="8" t="s">
        <v>211</v>
      </c>
      <c r="H5" s="8" t="s">
        <v>212</v>
      </c>
      <c r="I5" s="8">
        <v>1</v>
      </c>
      <c r="J5" s="8" t="s">
        <v>303</v>
      </c>
      <c r="K5" s="8" t="s">
        <v>304</v>
      </c>
      <c r="L5" s="8" t="s">
        <v>305</v>
      </c>
      <c r="M5" s="8" t="s">
        <v>306</v>
      </c>
      <c r="N5" s="111" t="s">
        <v>446</v>
      </c>
      <c r="O5" s="8" t="s">
        <v>547</v>
      </c>
      <c r="P5" s="8" t="s">
        <v>307</v>
      </c>
      <c r="Q5" s="8" t="s">
        <v>307</v>
      </c>
      <c r="R5" s="8" t="s">
        <v>308</v>
      </c>
      <c r="S5" s="8" t="s">
        <v>308</v>
      </c>
      <c r="T5" s="8" t="s">
        <v>309</v>
      </c>
      <c r="U5" s="8" t="s">
        <v>309</v>
      </c>
      <c r="V5" s="8" t="s">
        <v>310</v>
      </c>
      <c r="W5" s="8" t="s">
        <v>310</v>
      </c>
      <c r="X5" s="8" t="s">
        <v>423</v>
      </c>
      <c r="Y5" s="8" t="s">
        <v>423</v>
      </c>
      <c r="Z5" s="8" t="s">
        <v>1518</v>
      </c>
      <c r="AA5" s="8" t="s">
        <v>1518</v>
      </c>
      <c r="AB5" s="8">
        <v>1</v>
      </c>
      <c r="AC5" s="8">
        <v>0</v>
      </c>
      <c r="AD5" s="8">
        <f t="shared" si="0"/>
        <v>0.5</v>
      </c>
      <c r="AE5" s="8">
        <f>$AB5*(1/5)</f>
        <v>0.2</v>
      </c>
      <c r="AF5" s="8">
        <f>$AB5*(2/5)</f>
        <v>0.4</v>
      </c>
      <c r="AG5" s="8">
        <f>$AB5*(3/5)</f>
        <v>0.6</v>
      </c>
      <c r="AH5" s="8">
        <f>$AB5*(4/5)</f>
        <v>0.8</v>
      </c>
      <c r="AI5" s="8" t="s">
        <v>423</v>
      </c>
      <c r="AJ5" s="7"/>
      <c r="AK5" s="189" t="s">
        <v>303</v>
      </c>
      <c r="AL5" s="190" t="s">
        <v>1126</v>
      </c>
      <c r="AM5" s="189" t="s">
        <v>303</v>
      </c>
      <c r="AN5" s="95" t="s">
        <v>1087</v>
      </c>
      <c r="AO5" s="191" t="s">
        <v>303</v>
      </c>
      <c r="AP5" s="154" t="s">
        <v>474</v>
      </c>
      <c r="AQ5" s="189" t="s">
        <v>305</v>
      </c>
      <c r="AR5" s="93" t="s">
        <v>1536</v>
      </c>
      <c r="AS5" s="189" t="s">
        <v>303</v>
      </c>
      <c r="AT5" s="93" t="s">
        <v>498</v>
      </c>
      <c r="AU5" s="189" t="s">
        <v>303</v>
      </c>
      <c r="AV5" s="95" t="s">
        <v>512</v>
      </c>
      <c r="AW5" s="189" t="s">
        <v>446</v>
      </c>
      <c r="AX5" s="93" t="s">
        <v>545</v>
      </c>
      <c r="AY5" s="189" t="s">
        <v>310</v>
      </c>
      <c r="AZ5" s="132" t="s">
        <v>550</v>
      </c>
      <c r="BA5" s="189" t="s">
        <v>305</v>
      </c>
      <c r="BB5" s="95" t="s">
        <v>1536</v>
      </c>
      <c r="BC5" s="189" t="s">
        <v>303</v>
      </c>
      <c r="BD5" s="93" t="s">
        <v>579</v>
      </c>
      <c r="BE5" s="189" t="s">
        <v>307</v>
      </c>
      <c r="BF5" s="93" t="s">
        <v>595</v>
      </c>
      <c r="BG5" s="189" t="s">
        <v>303</v>
      </c>
      <c r="BH5" s="95" t="s">
        <v>601</v>
      </c>
      <c r="BI5" s="189" t="s">
        <v>305</v>
      </c>
      <c r="BJ5" s="193" t="s">
        <v>1536</v>
      </c>
      <c r="BK5" s="189" t="s">
        <v>305</v>
      </c>
      <c r="BL5" s="193" t="s">
        <v>1536</v>
      </c>
      <c r="BM5" s="189" t="s">
        <v>309</v>
      </c>
      <c r="BN5" s="95" t="s">
        <v>634</v>
      </c>
      <c r="BO5" s="189" t="s">
        <v>303</v>
      </c>
      <c r="BP5" s="93" t="s">
        <v>647</v>
      </c>
      <c r="BQ5" s="189" t="s">
        <v>308</v>
      </c>
      <c r="BR5" s="192" t="s">
        <v>655</v>
      </c>
      <c r="BS5" s="189" t="s">
        <v>307</v>
      </c>
      <c r="BT5" s="93" t="s">
        <v>665</v>
      </c>
      <c r="BU5" s="189" t="s">
        <v>303</v>
      </c>
      <c r="BV5" s="95" t="s">
        <v>682</v>
      </c>
      <c r="BW5" s="189" t="s">
        <v>307</v>
      </c>
      <c r="BX5" s="95" t="s">
        <v>696</v>
      </c>
      <c r="BY5" s="189" t="s">
        <v>305</v>
      </c>
      <c r="BZ5" s="93" t="s">
        <v>1536</v>
      </c>
      <c r="CA5" s="189" t="s">
        <v>303</v>
      </c>
      <c r="CB5" s="93" t="s">
        <v>724</v>
      </c>
      <c r="CC5" s="189" t="s">
        <v>303</v>
      </c>
      <c r="CD5" s="192" t="s">
        <v>738</v>
      </c>
      <c r="CE5" s="189" t="s">
        <v>303</v>
      </c>
      <c r="CF5" s="93" t="s">
        <v>755</v>
      </c>
      <c r="CG5" s="189" t="s">
        <v>305</v>
      </c>
      <c r="CH5" s="170" t="s">
        <v>1536</v>
      </c>
      <c r="CI5" s="189" t="s">
        <v>309</v>
      </c>
      <c r="CJ5" s="192" t="s">
        <v>775</v>
      </c>
      <c r="CK5" s="189" t="s">
        <v>305</v>
      </c>
      <c r="CL5" s="93" t="s">
        <v>1536</v>
      </c>
      <c r="CM5" s="189" t="s">
        <v>309</v>
      </c>
      <c r="CN5" s="192" t="s">
        <v>787</v>
      </c>
      <c r="CO5" s="189" t="s">
        <v>309</v>
      </c>
      <c r="CP5" s="93" t="s">
        <v>1153</v>
      </c>
      <c r="CQ5" s="189" t="s">
        <v>305</v>
      </c>
      <c r="CR5" s="93" t="s">
        <v>1536</v>
      </c>
      <c r="CS5" s="189" t="s">
        <v>446</v>
      </c>
      <c r="CT5" s="192" t="s">
        <v>520</v>
      </c>
      <c r="CU5" s="189" t="s">
        <v>309</v>
      </c>
      <c r="CV5" s="93" t="s">
        <v>823</v>
      </c>
      <c r="CW5" s="189" t="s">
        <v>305</v>
      </c>
      <c r="CX5" s="193" t="s">
        <v>1536</v>
      </c>
      <c r="CY5" s="189" t="s">
        <v>309</v>
      </c>
      <c r="CZ5" s="93" t="s">
        <v>846</v>
      </c>
      <c r="DA5" s="189" t="s">
        <v>309</v>
      </c>
      <c r="DB5" s="96" t="s">
        <v>856</v>
      </c>
      <c r="DC5" s="189" t="s">
        <v>310</v>
      </c>
      <c r="DD5" s="192" t="s">
        <v>868</v>
      </c>
      <c r="DE5" s="189" t="s">
        <v>305</v>
      </c>
      <c r="DF5" s="193" t="s">
        <v>2114</v>
      </c>
      <c r="DG5" s="189" t="s">
        <v>309</v>
      </c>
      <c r="DH5" s="93" t="s">
        <v>882</v>
      </c>
      <c r="DI5" s="189" t="s">
        <v>305</v>
      </c>
      <c r="DJ5" s="93" t="s">
        <v>1536</v>
      </c>
      <c r="DK5" s="189" t="s">
        <v>307</v>
      </c>
      <c r="DL5" s="95" t="s">
        <v>910</v>
      </c>
      <c r="DM5" s="189" t="s">
        <v>305</v>
      </c>
      <c r="DN5" s="132" t="s">
        <v>1536</v>
      </c>
      <c r="DO5" s="189" t="s">
        <v>305</v>
      </c>
      <c r="DP5" s="95" t="s">
        <v>2115</v>
      </c>
      <c r="DQ5" s="189" t="s">
        <v>305</v>
      </c>
      <c r="DR5" s="193" t="s">
        <v>954</v>
      </c>
      <c r="DS5" s="189" t="s">
        <v>305</v>
      </c>
      <c r="DT5" s="193" t="s">
        <v>1536</v>
      </c>
      <c r="DU5" s="189" t="s">
        <v>305</v>
      </c>
      <c r="DV5" s="193" t="s">
        <v>954</v>
      </c>
      <c r="DW5" s="189" t="s">
        <v>310</v>
      </c>
      <c r="DX5" s="95" t="s">
        <v>927</v>
      </c>
      <c r="DY5" s="189" t="s">
        <v>305</v>
      </c>
      <c r="DZ5" s="93" t="s">
        <v>1536</v>
      </c>
      <c r="EA5" s="189" t="s">
        <v>305</v>
      </c>
      <c r="EB5" s="192" t="s">
        <v>1536</v>
      </c>
      <c r="EC5" s="189" t="s">
        <v>305</v>
      </c>
      <c r="ED5" s="93" t="s">
        <v>954</v>
      </c>
      <c r="EE5" s="189" t="s">
        <v>309</v>
      </c>
      <c r="EF5" s="192" t="s">
        <v>964</v>
      </c>
      <c r="EG5" s="189" t="s">
        <v>308</v>
      </c>
      <c r="EH5" s="93" t="s">
        <v>979</v>
      </c>
      <c r="EI5" s="189" t="s">
        <v>310</v>
      </c>
      <c r="EJ5" s="93" t="s">
        <v>1000</v>
      </c>
      <c r="EK5" s="189" t="s">
        <v>307</v>
      </c>
      <c r="EL5" s="95" t="s">
        <v>1013</v>
      </c>
      <c r="EM5" s="189" t="s">
        <v>303</v>
      </c>
      <c r="EN5" s="93" t="s">
        <v>1021</v>
      </c>
      <c r="EO5" s="189" t="s">
        <v>310</v>
      </c>
      <c r="EP5" s="192" t="s">
        <v>1037</v>
      </c>
      <c r="EQ5" s="189" t="s">
        <v>305</v>
      </c>
      <c r="ER5" s="95" t="s">
        <v>1045</v>
      </c>
      <c r="ES5" s="189" t="s">
        <v>305</v>
      </c>
      <c r="ET5" s="93" t="s">
        <v>1045</v>
      </c>
      <c r="EU5" s="189" t="s">
        <v>305</v>
      </c>
      <c r="EV5" s="95" t="s">
        <v>1045</v>
      </c>
      <c r="EW5" s="189" t="s">
        <v>307</v>
      </c>
      <c r="EX5" s="93" t="s">
        <v>1055</v>
      </c>
      <c r="EY5" s="189" t="s">
        <v>305</v>
      </c>
      <c r="EZ5" s="95" t="s">
        <v>1536</v>
      </c>
    </row>
    <row r="6" spans="1:156" ht="15" customHeight="1" x14ac:dyDescent="0.35">
      <c r="A6" s="18" t="s">
        <v>27</v>
      </c>
      <c r="B6" s="18" t="s">
        <v>1278</v>
      </c>
      <c r="C6" s="18">
        <v>6</v>
      </c>
      <c r="D6" s="5" t="s">
        <v>421</v>
      </c>
      <c r="E6" s="5" t="s">
        <v>422</v>
      </c>
      <c r="F6" s="5" t="s">
        <v>405</v>
      </c>
      <c r="G6" s="8" t="s">
        <v>213</v>
      </c>
      <c r="H6" s="8" t="s">
        <v>214</v>
      </c>
      <c r="I6" s="8">
        <v>1</v>
      </c>
      <c r="J6" s="8" t="s">
        <v>303</v>
      </c>
      <c r="K6" s="8" t="s">
        <v>304</v>
      </c>
      <c r="L6" s="8" t="s">
        <v>305</v>
      </c>
      <c r="M6" s="8" t="s">
        <v>306</v>
      </c>
      <c r="N6" s="8" t="s">
        <v>320</v>
      </c>
      <c r="O6" s="8" t="s">
        <v>321</v>
      </c>
      <c r="P6" s="8" t="s">
        <v>307</v>
      </c>
      <c r="Q6" s="8" t="s">
        <v>307</v>
      </c>
      <c r="R6" s="8" t="s">
        <v>308</v>
      </c>
      <c r="S6" s="8" t="s">
        <v>308</v>
      </c>
      <c r="T6" s="8" t="s">
        <v>309</v>
      </c>
      <c r="U6" s="8" t="s">
        <v>309</v>
      </c>
      <c r="V6" s="8" t="s">
        <v>310</v>
      </c>
      <c r="W6" s="8" t="s">
        <v>310</v>
      </c>
      <c r="X6" s="8" t="s">
        <v>423</v>
      </c>
      <c r="Y6" s="8" t="s">
        <v>423</v>
      </c>
      <c r="Z6" s="8" t="s">
        <v>1518</v>
      </c>
      <c r="AA6" s="8" t="s">
        <v>1518</v>
      </c>
      <c r="AB6" s="8">
        <v>1</v>
      </c>
      <c r="AC6" s="8">
        <v>0</v>
      </c>
      <c r="AD6" s="8">
        <f t="shared" si="0"/>
        <v>0.5</v>
      </c>
      <c r="AE6" s="8">
        <f t="shared" ref="AE6:AE7" si="1">$AB6*(1/5)</f>
        <v>0.2</v>
      </c>
      <c r="AF6" s="8">
        <f t="shared" ref="AF6:AF7" si="2">$AB6*(2/5)</f>
        <v>0.4</v>
      </c>
      <c r="AG6" s="8">
        <f t="shared" ref="AG6:AG7" si="3">$AB6*(3/5)</f>
        <v>0.6</v>
      </c>
      <c r="AH6" s="8">
        <f t="shared" ref="AH6:AH7" si="4">$AB6*(4/5)</f>
        <v>0.8</v>
      </c>
      <c r="AI6" s="8" t="s">
        <v>423</v>
      </c>
      <c r="AJ6" s="7"/>
      <c r="AK6" s="189" t="s">
        <v>303</v>
      </c>
      <c r="AL6" s="190" t="s">
        <v>1126</v>
      </c>
      <c r="AM6" s="189" t="s">
        <v>303</v>
      </c>
      <c r="AN6" s="95" t="s">
        <v>1087</v>
      </c>
      <c r="AO6" s="191" t="s">
        <v>303</v>
      </c>
      <c r="AP6" s="154" t="s">
        <v>474</v>
      </c>
      <c r="AQ6" s="189" t="s">
        <v>305</v>
      </c>
      <c r="AR6" s="93" t="s">
        <v>1536</v>
      </c>
      <c r="AS6" s="189" t="s">
        <v>303</v>
      </c>
      <c r="AT6" s="93" t="s">
        <v>497</v>
      </c>
      <c r="AU6" s="189" t="s">
        <v>303</v>
      </c>
      <c r="AV6" s="95" t="s">
        <v>512</v>
      </c>
      <c r="AW6" s="189" t="s">
        <v>320</v>
      </c>
      <c r="AX6" s="93" t="s">
        <v>545</v>
      </c>
      <c r="AY6" s="189" t="s">
        <v>303</v>
      </c>
      <c r="AZ6" s="132" t="s">
        <v>550</v>
      </c>
      <c r="BA6" s="189" t="s">
        <v>305</v>
      </c>
      <c r="BB6" s="95" t="s">
        <v>1536</v>
      </c>
      <c r="BC6" s="189" t="s">
        <v>303</v>
      </c>
      <c r="BD6" s="95" t="s">
        <v>579</v>
      </c>
      <c r="BE6" s="189" t="s">
        <v>303</v>
      </c>
      <c r="BF6" s="93" t="s">
        <v>595</v>
      </c>
      <c r="BG6" s="189" t="s">
        <v>303</v>
      </c>
      <c r="BH6" s="95" t="s">
        <v>602</v>
      </c>
      <c r="BI6" s="189" t="s">
        <v>305</v>
      </c>
      <c r="BJ6" s="193" t="s">
        <v>1536</v>
      </c>
      <c r="BK6" s="189" t="s">
        <v>305</v>
      </c>
      <c r="BL6" s="193" t="s">
        <v>1536</v>
      </c>
      <c r="BM6" s="189" t="s">
        <v>303</v>
      </c>
      <c r="BN6" s="95" t="s">
        <v>634</v>
      </c>
      <c r="BO6" s="189" t="s">
        <v>303</v>
      </c>
      <c r="BP6" s="93" t="s">
        <v>647</v>
      </c>
      <c r="BQ6" s="189" t="s">
        <v>308</v>
      </c>
      <c r="BR6" s="192" t="s">
        <v>655</v>
      </c>
      <c r="BS6" s="189" t="s">
        <v>307</v>
      </c>
      <c r="BT6" s="93" t="s">
        <v>666</v>
      </c>
      <c r="BU6" s="189" t="s">
        <v>303</v>
      </c>
      <c r="BV6" s="95" t="s">
        <v>682</v>
      </c>
      <c r="BW6" s="189" t="s">
        <v>309</v>
      </c>
      <c r="BX6" s="95" t="s">
        <v>696</v>
      </c>
      <c r="BY6" s="189" t="s">
        <v>305</v>
      </c>
      <c r="BZ6" s="93" t="s">
        <v>1536</v>
      </c>
      <c r="CA6" s="189" t="s">
        <v>303</v>
      </c>
      <c r="CB6" s="93" t="s">
        <v>724</v>
      </c>
      <c r="CC6" s="189" t="s">
        <v>303</v>
      </c>
      <c r="CD6" s="192" t="s">
        <v>738</v>
      </c>
      <c r="CE6" s="189" t="s">
        <v>303</v>
      </c>
      <c r="CF6" s="93" t="s">
        <v>755</v>
      </c>
      <c r="CG6" s="189" t="s">
        <v>305</v>
      </c>
      <c r="CH6" s="170" t="s">
        <v>1536</v>
      </c>
      <c r="CI6" s="189" t="s">
        <v>309</v>
      </c>
      <c r="CJ6" s="192" t="s">
        <v>775</v>
      </c>
      <c r="CK6" s="189" t="s">
        <v>305</v>
      </c>
      <c r="CL6" s="93" t="s">
        <v>1536</v>
      </c>
      <c r="CM6" s="189" t="s">
        <v>309</v>
      </c>
      <c r="CN6" s="192" t="s">
        <v>787</v>
      </c>
      <c r="CO6" s="189" t="s">
        <v>309</v>
      </c>
      <c r="CP6" s="93" t="s">
        <v>1153</v>
      </c>
      <c r="CQ6" s="189" t="s">
        <v>305</v>
      </c>
      <c r="CR6" s="192" t="s">
        <v>1536</v>
      </c>
      <c r="CS6" s="189" t="s">
        <v>305</v>
      </c>
      <c r="CT6" s="192" t="s">
        <v>2113</v>
      </c>
      <c r="CU6" s="189" t="s">
        <v>309</v>
      </c>
      <c r="CV6" s="93" t="s">
        <v>823</v>
      </c>
      <c r="CW6" s="189" t="s">
        <v>305</v>
      </c>
      <c r="CX6" s="193" t="s">
        <v>1536</v>
      </c>
      <c r="CY6" s="189" t="s">
        <v>309</v>
      </c>
      <c r="CZ6" s="93" t="s">
        <v>846</v>
      </c>
      <c r="DA6" s="189" t="s">
        <v>309</v>
      </c>
      <c r="DB6" s="96" t="s">
        <v>856</v>
      </c>
      <c r="DC6" s="189" t="s">
        <v>310</v>
      </c>
      <c r="DD6" s="192" t="s">
        <v>868</v>
      </c>
      <c r="DE6" s="189" t="s">
        <v>305</v>
      </c>
      <c r="DF6" s="193" t="s">
        <v>2114</v>
      </c>
      <c r="DG6" s="189" t="s">
        <v>309</v>
      </c>
      <c r="DH6" s="93" t="s">
        <v>882</v>
      </c>
      <c r="DI6" s="189" t="s">
        <v>305</v>
      </c>
      <c r="DJ6" s="93" t="s">
        <v>1536</v>
      </c>
      <c r="DK6" s="189" t="s">
        <v>307</v>
      </c>
      <c r="DL6" s="95" t="s">
        <v>910</v>
      </c>
      <c r="DM6" s="189" t="s">
        <v>305</v>
      </c>
      <c r="DN6" s="132" t="s">
        <v>1536</v>
      </c>
      <c r="DO6" s="189" t="s">
        <v>305</v>
      </c>
      <c r="DP6" s="95" t="s">
        <v>2115</v>
      </c>
      <c r="DQ6" s="189" t="s">
        <v>305</v>
      </c>
      <c r="DR6" s="193" t="s">
        <v>954</v>
      </c>
      <c r="DS6" s="189" t="s">
        <v>305</v>
      </c>
      <c r="DT6" s="193" t="s">
        <v>1536</v>
      </c>
      <c r="DU6" s="189" t="s">
        <v>305</v>
      </c>
      <c r="DV6" s="193" t="s">
        <v>954</v>
      </c>
      <c r="DW6" s="189" t="s">
        <v>310</v>
      </c>
      <c r="DX6" s="95" t="s">
        <v>927</v>
      </c>
      <c r="DY6" s="189" t="s">
        <v>305</v>
      </c>
      <c r="DZ6" s="93" t="s">
        <v>1536</v>
      </c>
      <c r="EA6" s="189" t="s">
        <v>305</v>
      </c>
      <c r="EB6" s="192" t="s">
        <v>1536</v>
      </c>
      <c r="EC6" s="189" t="s">
        <v>305</v>
      </c>
      <c r="ED6" s="93" t="s">
        <v>954</v>
      </c>
      <c r="EE6" s="189" t="s">
        <v>309</v>
      </c>
      <c r="EF6" s="192" t="s">
        <v>964</v>
      </c>
      <c r="EG6" s="189" t="s">
        <v>308</v>
      </c>
      <c r="EH6" s="93" t="s">
        <v>979</v>
      </c>
      <c r="EI6" s="189" t="s">
        <v>310</v>
      </c>
      <c r="EJ6" s="93" t="s">
        <v>1000</v>
      </c>
      <c r="EK6" s="189" t="s">
        <v>307</v>
      </c>
      <c r="EL6" s="95" t="s">
        <v>1013</v>
      </c>
      <c r="EM6" s="189" t="s">
        <v>303</v>
      </c>
      <c r="EN6" s="93" t="s">
        <v>1021</v>
      </c>
      <c r="EO6" s="189" t="s">
        <v>310</v>
      </c>
      <c r="EP6" s="192" t="s">
        <v>1037</v>
      </c>
      <c r="EQ6" s="189" t="s">
        <v>305</v>
      </c>
      <c r="ER6" s="95" t="s">
        <v>1045</v>
      </c>
      <c r="ES6" s="189" t="s">
        <v>305</v>
      </c>
      <c r="ET6" s="93" t="s">
        <v>1045</v>
      </c>
      <c r="EU6" s="189" t="s">
        <v>305</v>
      </c>
      <c r="EV6" s="95" t="s">
        <v>1045</v>
      </c>
      <c r="EW6" s="189" t="s">
        <v>307</v>
      </c>
      <c r="EX6" s="93" t="s">
        <v>1055</v>
      </c>
      <c r="EY6" s="189" t="s">
        <v>305</v>
      </c>
      <c r="EZ6" s="95" t="s">
        <v>1536</v>
      </c>
    </row>
    <row r="7" spans="1:156" ht="15" customHeight="1" x14ac:dyDescent="0.35">
      <c r="A7" s="18" t="s">
        <v>28</v>
      </c>
      <c r="B7" s="18" t="s">
        <v>1279</v>
      </c>
      <c r="C7" s="18">
        <v>7</v>
      </c>
      <c r="D7" s="5" t="s">
        <v>428</v>
      </c>
      <c r="E7" s="5" t="s">
        <v>429</v>
      </c>
      <c r="F7" s="5" t="s">
        <v>405</v>
      </c>
      <c r="G7" s="8" t="s">
        <v>215</v>
      </c>
      <c r="H7" s="8" t="s">
        <v>216</v>
      </c>
      <c r="I7" s="8">
        <v>2</v>
      </c>
      <c r="J7" s="8" t="s">
        <v>303</v>
      </c>
      <c r="K7" s="8" t="s">
        <v>304</v>
      </c>
      <c r="L7" s="8" t="s">
        <v>305</v>
      </c>
      <c r="M7" s="8" t="s">
        <v>306</v>
      </c>
      <c r="N7" s="111" t="s">
        <v>446</v>
      </c>
      <c r="O7" s="8" t="s">
        <v>547</v>
      </c>
      <c r="P7" s="8" t="s">
        <v>307</v>
      </c>
      <c r="Q7" s="8" t="s">
        <v>307</v>
      </c>
      <c r="R7" s="8" t="s">
        <v>308</v>
      </c>
      <c r="S7" s="8" t="s">
        <v>308</v>
      </c>
      <c r="T7" s="8" t="s">
        <v>309</v>
      </c>
      <c r="U7" s="8" t="s">
        <v>309</v>
      </c>
      <c r="V7" s="8" t="s">
        <v>310</v>
      </c>
      <c r="W7" s="8" t="s">
        <v>310</v>
      </c>
      <c r="X7" s="8" t="s">
        <v>423</v>
      </c>
      <c r="Y7" s="8" t="s">
        <v>423</v>
      </c>
      <c r="Z7" s="8" t="s">
        <v>1518</v>
      </c>
      <c r="AA7" s="8" t="s">
        <v>1518</v>
      </c>
      <c r="AB7" s="8">
        <v>2</v>
      </c>
      <c r="AC7" s="8">
        <v>0</v>
      </c>
      <c r="AD7" s="8">
        <f t="shared" si="0"/>
        <v>1</v>
      </c>
      <c r="AE7" s="8">
        <f t="shared" si="1"/>
        <v>0.4</v>
      </c>
      <c r="AF7" s="8">
        <f t="shared" si="2"/>
        <v>0.8</v>
      </c>
      <c r="AG7" s="8">
        <f t="shared" si="3"/>
        <v>1.2</v>
      </c>
      <c r="AH7" s="8">
        <f t="shared" si="4"/>
        <v>1.6</v>
      </c>
      <c r="AI7" s="8" t="s">
        <v>423</v>
      </c>
      <c r="AJ7" s="7"/>
      <c r="AK7" s="189" t="s">
        <v>309</v>
      </c>
      <c r="AL7" s="130" t="s">
        <v>1122</v>
      </c>
      <c r="AM7" s="189" t="s">
        <v>303</v>
      </c>
      <c r="AN7" s="95" t="s">
        <v>1085</v>
      </c>
      <c r="AO7" s="191" t="s">
        <v>303</v>
      </c>
      <c r="AP7" s="154" t="s">
        <v>458</v>
      </c>
      <c r="AQ7" s="189" t="s">
        <v>305</v>
      </c>
      <c r="AR7" s="93" t="s">
        <v>1536</v>
      </c>
      <c r="AS7" s="189" t="s">
        <v>303</v>
      </c>
      <c r="AT7" s="95" t="s">
        <v>487</v>
      </c>
      <c r="AU7" s="189" t="s">
        <v>303</v>
      </c>
      <c r="AV7" s="95" t="s">
        <v>516</v>
      </c>
      <c r="AW7" s="189" t="s">
        <v>305</v>
      </c>
      <c r="AX7" s="93" t="s">
        <v>1536</v>
      </c>
      <c r="AY7" s="189" t="s">
        <v>305</v>
      </c>
      <c r="AZ7" s="105" t="s">
        <v>1536</v>
      </c>
      <c r="BA7" s="189" t="s">
        <v>307</v>
      </c>
      <c r="BB7" s="95" t="s">
        <v>574</v>
      </c>
      <c r="BC7" s="189" t="s">
        <v>303</v>
      </c>
      <c r="BD7" s="93" t="s">
        <v>579</v>
      </c>
      <c r="BE7" s="189" t="s">
        <v>446</v>
      </c>
      <c r="BF7" s="93" t="s">
        <v>590</v>
      </c>
      <c r="BG7" s="189" t="s">
        <v>305</v>
      </c>
      <c r="BH7" s="93" t="s">
        <v>1536</v>
      </c>
      <c r="BI7" s="189" t="s">
        <v>305</v>
      </c>
      <c r="BJ7" s="193" t="s">
        <v>1536</v>
      </c>
      <c r="BK7" s="189" t="s">
        <v>305</v>
      </c>
      <c r="BL7" s="193" t="s">
        <v>1536</v>
      </c>
      <c r="BM7" s="189" t="s">
        <v>446</v>
      </c>
      <c r="BN7" s="93" t="s">
        <v>635</v>
      </c>
      <c r="BO7" s="189" t="s">
        <v>305</v>
      </c>
      <c r="BP7" s="93" t="s">
        <v>1536</v>
      </c>
      <c r="BQ7" s="189" t="s">
        <v>307</v>
      </c>
      <c r="BR7" s="192" t="s">
        <v>652</v>
      </c>
      <c r="BS7" s="189" t="s">
        <v>305</v>
      </c>
      <c r="BT7" s="93" t="s">
        <v>1536</v>
      </c>
      <c r="BU7" s="189" t="s">
        <v>303</v>
      </c>
      <c r="BV7" s="95" t="s">
        <v>682</v>
      </c>
      <c r="BW7" s="189" t="s">
        <v>303</v>
      </c>
      <c r="BX7" s="192" t="s">
        <v>694</v>
      </c>
      <c r="BY7" s="189" t="s">
        <v>305</v>
      </c>
      <c r="BZ7" s="93" t="s">
        <v>1536</v>
      </c>
      <c r="CA7" s="189" t="s">
        <v>303</v>
      </c>
      <c r="CB7" s="95" t="s">
        <v>716</v>
      </c>
      <c r="CC7" s="189" t="s">
        <v>305</v>
      </c>
      <c r="CD7" s="193" t="s">
        <v>1536</v>
      </c>
      <c r="CE7" s="189" t="s">
        <v>305</v>
      </c>
      <c r="CF7" s="93" t="s">
        <v>1536</v>
      </c>
      <c r="CG7" s="189" t="s">
        <v>305</v>
      </c>
      <c r="CH7" s="170" t="s">
        <v>1536</v>
      </c>
      <c r="CI7" s="189" t="s">
        <v>305</v>
      </c>
      <c r="CJ7" s="193" t="s">
        <v>1536</v>
      </c>
      <c r="CK7" s="189" t="s">
        <v>305</v>
      </c>
      <c r="CL7" s="93" t="s">
        <v>1536</v>
      </c>
      <c r="CM7" s="189" t="s">
        <v>310</v>
      </c>
      <c r="CN7" s="192" t="s">
        <v>795</v>
      </c>
      <c r="CO7" s="189" t="s">
        <v>305</v>
      </c>
      <c r="CP7" s="193" t="s">
        <v>1536</v>
      </c>
      <c r="CQ7" s="189" t="s">
        <v>446</v>
      </c>
      <c r="CR7" s="93" t="s">
        <v>520</v>
      </c>
      <c r="CS7" s="189" t="s">
        <v>305</v>
      </c>
      <c r="CT7" s="192" t="s">
        <v>2113</v>
      </c>
      <c r="CU7" s="189" t="s">
        <v>309</v>
      </c>
      <c r="CV7" s="196" t="s">
        <v>819</v>
      </c>
      <c r="CW7" s="189" t="s">
        <v>305</v>
      </c>
      <c r="CX7" s="193" t="s">
        <v>1536</v>
      </c>
      <c r="CY7" s="189" t="s">
        <v>305</v>
      </c>
      <c r="CZ7" s="193" t="s">
        <v>1536</v>
      </c>
      <c r="DA7" s="189" t="s">
        <v>307</v>
      </c>
      <c r="DB7" s="192" t="s">
        <v>520</v>
      </c>
      <c r="DC7" s="189" t="s">
        <v>446</v>
      </c>
      <c r="DD7" s="193" t="s">
        <v>867</v>
      </c>
      <c r="DE7" s="189" t="s">
        <v>305</v>
      </c>
      <c r="DF7" s="193" t="s">
        <v>2114</v>
      </c>
      <c r="DG7" s="189" t="s">
        <v>305</v>
      </c>
      <c r="DH7" s="193" t="s">
        <v>1536</v>
      </c>
      <c r="DI7" s="189" t="s">
        <v>305</v>
      </c>
      <c r="DJ7" s="93" t="s">
        <v>1536</v>
      </c>
      <c r="DK7" s="189" t="s">
        <v>307</v>
      </c>
      <c r="DL7" s="192" t="s">
        <v>907</v>
      </c>
      <c r="DM7" s="189" t="s">
        <v>305</v>
      </c>
      <c r="DN7" s="132" t="s">
        <v>1536</v>
      </c>
      <c r="DO7" s="189" t="s">
        <v>305</v>
      </c>
      <c r="DP7" s="95" t="s">
        <v>2115</v>
      </c>
      <c r="DQ7" s="189" t="s">
        <v>305</v>
      </c>
      <c r="DR7" s="193" t="s">
        <v>954</v>
      </c>
      <c r="DS7" s="189" t="s">
        <v>305</v>
      </c>
      <c r="DT7" s="193" t="s">
        <v>1536</v>
      </c>
      <c r="DU7" s="189" t="s">
        <v>305</v>
      </c>
      <c r="DV7" s="193" t="s">
        <v>954</v>
      </c>
      <c r="DW7" s="189" t="s">
        <v>309</v>
      </c>
      <c r="DX7" s="192" t="s">
        <v>929</v>
      </c>
      <c r="DY7" s="189" t="s">
        <v>305</v>
      </c>
      <c r="DZ7" s="93" t="s">
        <v>1536</v>
      </c>
      <c r="EA7" s="189" t="s">
        <v>307</v>
      </c>
      <c r="EB7" s="192" t="s">
        <v>948</v>
      </c>
      <c r="EC7" s="189" t="s">
        <v>305</v>
      </c>
      <c r="ED7" s="93" t="s">
        <v>954</v>
      </c>
      <c r="EE7" s="189" t="s">
        <v>305</v>
      </c>
      <c r="EF7" s="193" t="s">
        <v>1536</v>
      </c>
      <c r="EG7" s="189" t="s">
        <v>307</v>
      </c>
      <c r="EH7" s="193" t="s">
        <v>972</v>
      </c>
      <c r="EI7" s="189" t="s">
        <v>310</v>
      </c>
      <c r="EJ7" s="192" t="s">
        <v>996</v>
      </c>
      <c r="EK7" s="189" t="s">
        <v>305</v>
      </c>
      <c r="EL7" s="193" t="s">
        <v>1536</v>
      </c>
      <c r="EM7" s="189" t="s">
        <v>308</v>
      </c>
      <c r="EN7" s="93" t="s">
        <v>1023</v>
      </c>
      <c r="EO7" s="189" t="s">
        <v>310</v>
      </c>
      <c r="EP7" s="192" t="s">
        <v>1032</v>
      </c>
      <c r="EQ7" s="189" t="s">
        <v>305</v>
      </c>
      <c r="ER7" s="95" t="s">
        <v>1045</v>
      </c>
      <c r="ES7" s="189" t="s">
        <v>305</v>
      </c>
      <c r="ET7" s="93" t="s">
        <v>1045</v>
      </c>
      <c r="EU7" s="189" t="s">
        <v>305</v>
      </c>
      <c r="EV7" s="95" t="s">
        <v>1045</v>
      </c>
      <c r="EW7" s="189" t="s">
        <v>307</v>
      </c>
      <c r="EX7" s="95" t="s">
        <v>1054</v>
      </c>
      <c r="EY7" s="189" t="s">
        <v>305</v>
      </c>
      <c r="EZ7" s="95" t="s">
        <v>1536</v>
      </c>
    </row>
    <row r="8" spans="1:156" ht="14.25" customHeight="1" x14ac:dyDescent="0.35">
      <c r="A8" s="18" t="s">
        <v>29</v>
      </c>
      <c r="B8" s="18" t="s">
        <v>1280</v>
      </c>
      <c r="C8" s="18">
        <v>8</v>
      </c>
      <c r="D8" s="5" t="s">
        <v>155</v>
      </c>
      <c r="E8" s="5" t="s">
        <v>338</v>
      </c>
      <c r="F8" s="5" t="s">
        <v>405</v>
      </c>
      <c r="G8" s="8" t="s">
        <v>217</v>
      </c>
      <c r="H8" s="8" t="s">
        <v>218</v>
      </c>
      <c r="I8" s="8">
        <v>1</v>
      </c>
      <c r="J8" s="8" t="s">
        <v>303</v>
      </c>
      <c r="K8" s="8" t="s">
        <v>304</v>
      </c>
      <c r="L8" s="8" t="s">
        <v>305</v>
      </c>
      <c r="M8" s="8" t="s">
        <v>306</v>
      </c>
      <c r="N8" s="8" t="s">
        <v>320</v>
      </c>
      <c r="O8" s="8" t="s">
        <v>321</v>
      </c>
      <c r="P8" s="206" t="s">
        <v>1518</v>
      </c>
      <c r="Q8" s="206" t="s">
        <v>1518</v>
      </c>
      <c r="R8" s="206" t="s">
        <v>1518</v>
      </c>
      <c r="S8" s="206" t="s">
        <v>1518</v>
      </c>
      <c r="T8" s="206" t="s">
        <v>1518</v>
      </c>
      <c r="U8" s="206" t="s">
        <v>1518</v>
      </c>
      <c r="V8" s="206" t="s">
        <v>1518</v>
      </c>
      <c r="W8" s="206" t="s">
        <v>1518</v>
      </c>
      <c r="X8" s="8" t="s">
        <v>423</v>
      </c>
      <c r="Y8" s="8" t="s">
        <v>423</v>
      </c>
      <c r="Z8" s="8" t="s">
        <v>1518</v>
      </c>
      <c r="AA8" s="8" t="s">
        <v>1518</v>
      </c>
      <c r="AB8" s="8">
        <v>1</v>
      </c>
      <c r="AC8" s="8">
        <v>0</v>
      </c>
      <c r="AD8" s="8">
        <f t="shared" si="0"/>
        <v>0.5</v>
      </c>
      <c r="AE8" s="8"/>
      <c r="AF8" s="8"/>
      <c r="AG8" s="8"/>
      <c r="AH8" s="8"/>
      <c r="AI8" s="8" t="s">
        <v>423</v>
      </c>
      <c r="AJ8" s="7"/>
      <c r="AK8" s="189" t="s">
        <v>320</v>
      </c>
      <c r="AL8" s="93" t="s">
        <v>1114</v>
      </c>
      <c r="AM8" s="189" t="s">
        <v>320</v>
      </c>
      <c r="AN8" s="93" t="s">
        <v>1113</v>
      </c>
      <c r="AO8" s="191" t="s">
        <v>320</v>
      </c>
      <c r="AP8" s="163" t="s">
        <v>456</v>
      </c>
      <c r="AQ8" s="189" t="s">
        <v>320</v>
      </c>
      <c r="AR8" s="93" t="s">
        <v>478</v>
      </c>
      <c r="AS8" s="189" t="s">
        <v>320</v>
      </c>
      <c r="AT8" s="93" t="s">
        <v>492</v>
      </c>
      <c r="AU8" s="189" t="s">
        <v>320</v>
      </c>
      <c r="AV8" s="93" t="s">
        <v>504</v>
      </c>
      <c r="AW8" s="189" t="s">
        <v>320</v>
      </c>
      <c r="AX8" s="95" t="s">
        <v>536</v>
      </c>
      <c r="AY8" s="189" t="s">
        <v>305</v>
      </c>
      <c r="AZ8" s="105" t="s">
        <v>1536</v>
      </c>
      <c r="BA8" s="189" t="s">
        <v>320</v>
      </c>
      <c r="BB8" s="93" t="s">
        <v>572</v>
      </c>
      <c r="BC8" s="189" t="s">
        <v>305</v>
      </c>
      <c r="BD8" s="96" t="s">
        <v>1536</v>
      </c>
      <c r="BE8" s="189" t="s">
        <v>305</v>
      </c>
      <c r="BF8" s="93" t="s">
        <v>1536</v>
      </c>
      <c r="BG8" s="189" t="s">
        <v>320</v>
      </c>
      <c r="BH8" s="93" t="s">
        <v>599</v>
      </c>
      <c r="BI8" s="189" t="s">
        <v>320</v>
      </c>
      <c r="BJ8" s="192" t="s">
        <v>614</v>
      </c>
      <c r="BK8" s="189" t="s">
        <v>320</v>
      </c>
      <c r="BL8" s="192" t="s">
        <v>615</v>
      </c>
      <c r="BM8" s="189" t="s">
        <v>320</v>
      </c>
      <c r="BN8" s="93" t="s">
        <v>629</v>
      </c>
      <c r="BO8" s="189" t="s">
        <v>320</v>
      </c>
      <c r="BP8" s="93" t="s">
        <v>638</v>
      </c>
      <c r="BQ8" s="189" t="s">
        <v>320</v>
      </c>
      <c r="BR8" s="193" t="s">
        <v>660</v>
      </c>
      <c r="BS8" s="189" t="s">
        <v>320</v>
      </c>
      <c r="BT8" s="95" t="s">
        <v>663</v>
      </c>
      <c r="BU8" s="189" t="s">
        <v>305</v>
      </c>
      <c r="BV8" s="93" t="s">
        <v>1536</v>
      </c>
      <c r="BW8" s="189" t="s">
        <v>305</v>
      </c>
      <c r="BX8" s="95" t="s">
        <v>1536</v>
      </c>
      <c r="BY8" s="189" t="s">
        <v>305</v>
      </c>
      <c r="BZ8" s="93" t="s">
        <v>1536</v>
      </c>
      <c r="CA8" s="189" t="s">
        <v>320</v>
      </c>
      <c r="CB8" s="95" t="s">
        <v>715</v>
      </c>
      <c r="CC8" s="189" t="s">
        <v>320</v>
      </c>
      <c r="CD8" s="95" t="s">
        <v>743</v>
      </c>
      <c r="CE8" s="189" t="s">
        <v>305</v>
      </c>
      <c r="CF8" s="93" t="s">
        <v>1536</v>
      </c>
      <c r="CG8" s="189" t="s">
        <v>320</v>
      </c>
      <c r="CH8" s="170" t="s">
        <v>766</v>
      </c>
      <c r="CI8" s="189" t="s">
        <v>320</v>
      </c>
      <c r="CJ8" s="95" t="s">
        <v>772</v>
      </c>
      <c r="CK8" s="189" t="s">
        <v>305</v>
      </c>
      <c r="CL8" s="93" t="s">
        <v>1536</v>
      </c>
      <c r="CM8" s="189" t="s">
        <v>320</v>
      </c>
      <c r="CN8" s="93" t="s">
        <v>798</v>
      </c>
      <c r="CO8" s="189" t="s">
        <v>305</v>
      </c>
      <c r="CP8" s="193" t="s">
        <v>1536</v>
      </c>
      <c r="CQ8" s="189" t="s">
        <v>305</v>
      </c>
      <c r="CR8" s="93" t="s">
        <v>1536</v>
      </c>
      <c r="CS8" s="189" t="s">
        <v>305</v>
      </c>
      <c r="CT8" s="192" t="s">
        <v>2113</v>
      </c>
      <c r="CU8" s="189" t="s">
        <v>320</v>
      </c>
      <c r="CV8" s="93" t="s">
        <v>816</v>
      </c>
      <c r="CW8" s="189" t="s">
        <v>305</v>
      </c>
      <c r="CX8" s="193" t="s">
        <v>1536</v>
      </c>
      <c r="CY8" s="189" t="s">
        <v>320</v>
      </c>
      <c r="CZ8" s="95" t="s">
        <v>845</v>
      </c>
      <c r="DA8" s="189" t="s">
        <v>305</v>
      </c>
      <c r="DB8" s="95" t="s">
        <v>1536</v>
      </c>
      <c r="DC8" s="189" t="s">
        <v>320</v>
      </c>
      <c r="DD8" s="93" t="s">
        <v>861</v>
      </c>
      <c r="DE8" s="189" t="s">
        <v>305</v>
      </c>
      <c r="DF8" s="193" t="s">
        <v>2114</v>
      </c>
      <c r="DG8" s="189" t="s">
        <v>320</v>
      </c>
      <c r="DH8" s="93" t="s">
        <v>877</v>
      </c>
      <c r="DI8" s="189" t="s">
        <v>305</v>
      </c>
      <c r="DJ8" s="93" t="s">
        <v>1536</v>
      </c>
      <c r="DK8" s="189" t="s">
        <v>320</v>
      </c>
      <c r="DL8" s="93" t="s">
        <v>900</v>
      </c>
      <c r="DM8" s="189" t="s">
        <v>305</v>
      </c>
      <c r="DN8" s="132" t="s">
        <v>1536</v>
      </c>
      <c r="DO8" s="189" t="s">
        <v>305</v>
      </c>
      <c r="DP8" s="95" t="s">
        <v>2115</v>
      </c>
      <c r="DQ8" s="189" t="s">
        <v>305</v>
      </c>
      <c r="DR8" s="193" t="s">
        <v>954</v>
      </c>
      <c r="DS8" s="189" t="s">
        <v>305</v>
      </c>
      <c r="DT8" s="193" t="s">
        <v>1536</v>
      </c>
      <c r="DU8" s="189" t="s">
        <v>305</v>
      </c>
      <c r="DV8" s="193" t="s">
        <v>954</v>
      </c>
      <c r="DW8" s="189" t="s">
        <v>305</v>
      </c>
      <c r="DX8" s="93" t="s">
        <v>1536</v>
      </c>
      <c r="DY8" s="189" t="s">
        <v>305</v>
      </c>
      <c r="DZ8" s="93" t="s">
        <v>1536</v>
      </c>
      <c r="EA8" s="189" t="s">
        <v>305</v>
      </c>
      <c r="EB8" s="192" t="s">
        <v>1536</v>
      </c>
      <c r="EC8" s="189" t="s">
        <v>305</v>
      </c>
      <c r="ED8" s="93" t="s">
        <v>954</v>
      </c>
      <c r="EE8" s="189" t="s">
        <v>320</v>
      </c>
      <c r="EF8" s="192" t="s">
        <v>957</v>
      </c>
      <c r="EG8" s="189" t="s">
        <v>305</v>
      </c>
      <c r="EH8" s="193" t="s">
        <v>1536</v>
      </c>
      <c r="EI8" s="189" t="s">
        <v>305</v>
      </c>
      <c r="EJ8" s="193" t="s">
        <v>1536</v>
      </c>
      <c r="EK8" s="189" t="s">
        <v>320</v>
      </c>
      <c r="EL8" s="192" t="s">
        <v>1004</v>
      </c>
      <c r="EM8" s="189" t="s">
        <v>320</v>
      </c>
      <c r="EN8" s="93" t="s">
        <v>1014</v>
      </c>
      <c r="EO8" s="189" t="s">
        <v>305</v>
      </c>
      <c r="EP8" s="95" t="s">
        <v>1536</v>
      </c>
      <c r="EQ8" s="189" t="s">
        <v>305</v>
      </c>
      <c r="ER8" s="95" t="s">
        <v>1045</v>
      </c>
      <c r="ES8" s="189" t="s">
        <v>305</v>
      </c>
      <c r="ET8" s="93" t="s">
        <v>1045</v>
      </c>
      <c r="EU8" s="189" t="s">
        <v>305</v>
      </c>
      <c r="EV8" s="95" t="s">
        <v>1045</v>
      </c>
      <c r="EW8" s="189" t="s">
        <v>320</v>
      </c>
      <c r="EX8" s="93" t="s">
        <v>1059</v>
      </c>
      <c r="EY8" s="189" t="s">
        <v>320</v>
      </c>
      <c r="EZ8" s="192" t="s">
        <v>1069</v>
      </c>
    </row>
    <row r="9" spans="1:156" ht="14.25" customHeight="1" x14ac:dyDescent="0.35">
      <c r="A9" s="18" t="s">
        <v>30</v>
      </c>
      <c r="B9" s="18" t="s">
        <v>1281</v>
      </c>
      <c r="C9" s="18">
        <v>9</v>
      </c>
      <c r="D9" s="5" t="s">
        <v>1487</v>
      </c>
      <c r="E9" s="5" t="s">
        <v>1204</v>
      </c>
      <c r="F9" s="5" t="s">
        <v>405</v>
      </c>
      <c r="G9" s="8" t="s">
        <v>364</v>
      </c>
      <c r="H9" s="8" t="s">
        <v>363</v>
      </c>
      <c r="I9" s="177">
        <v>4</v>
      </c>
      <c r="J9" s="8" t="s">
        <v>303</v>
      </c>
      <c r="K9" s="8" t="s">
        <v>304</v>
      </c>
      <c r="L9" s="8" t="s">
        <v>305</v>
      </c>
      <c r="M9" s="8" t="s">
        <v>306</v>
      </c>
      <c r="N9" s="8" t="s">
        <v>320</v>
      </c>
      <c r="O9" s="8" t="s">
        <v>321</v>
      </c>
      <c r="P9" s="206" t="s">
        <v>1518</v>
      </c>
      <c r="Q9" s="206" t="s">
        <v>1518</v>
      </c>
      <c r="R9" s="206" t="s">
        <v>1518</v>
      </c>
      <c r="S9" s="206" t="s">
        <v>1518</v>
      </c>
      <c r="T9" s="206" t="s">
        <v>1518</v>
      </c>
      <c r="U9" s="206" t="s">
        <v>1518</v>
      </c>
      <c r="V9" s="206" t="s">
        <v>1518</v>
      </c>
      <c r="W9" s="206" t="s">
        <v>1518</v>
      </c>
      <c r="X9" s="8" t="s">
        <v>423</v>
      </c>
      <c r="Y9" s="8" t="s">
        <v>423</v>
      </c>
      <c r="Z9" s="8" t="s">
        <v>1518</v>
      </c>
      <c r="AA9" s="8" t="s">
        <v>1518</v>
      </c>
      <c r="AB9" s="8">
        <v>4</v>
      </c>
      <c r="AC9" s="8">
        <v>0</v>
      </c>
      <c r="AD9" s="8">
        <f t="shared" si="0"/>
        <v>2</v>
      </c>
      <c r="AE9" s="8"/>
      <c r="AF9" s="8"/>
      <c r="AG9" s="8"/>
      <c r="AH9" s="8"/>
      <c r="AI9" s="8" t="s">
        <v>423</v>
      </c>
      <c r="AJ9" s="7"/>
      <c r="AK9" s="195" t="s">
        <v>305</v>
      </c>
      <c r="AL9" s="174" t="s">
        <v>2116</v>
      </c>
      <c r="AM9" s="195" t="s">
        <v>303</v>
      </c>
      <c r="AN9" s="174" t="s">
        <v>2117</v>
      </c>
      <c r="AO9" s="197" t="s">
        <v>305</v>
      </c>
      <c r="AP9" s="198" t="s">
        <v>2116</v>
      </c>
      <c r="AQ9" s="195" t="s">
        <v>305</v>
      </c>
      <c r="AR9" s="174" t="s">
        <v>2116</v>
      </c>
      <c r="AS9" s="195" t="s">
        <v>305</v>
      </c>
      <c r="AT9" s="174" t="s">
        <v>2116</v>
      </c>
      <c r="AU9" s="195" t="s">
        <v>305</v>
      </c>
      <c r="AV9" s="174" t="s">
        <v>2116</v>
      </c>
      <c r="AW9" s="195" t="s">
        <v>305</v>
      </c>
      <c r="AX9" s="174" t="s">
        <v>2116</v>
      </c>
      <c r="AY9" s="195" t="s">
        <v>303</v>
      </c>
      <c r="AZ9" s="175" t="s">
        <v>2117</v>
      </c>
      <c r="BA9" s="195" t="s">
        <v>305</v>
      </c>
      <c r="BB9" s="174" t="s">
        <v>2116</v>
      </c>
      <c r="BC9" s="195" t="s">
        <v>305</v>
      </c>
      <c r="BD9" s="176" t="s">
        <v>2116</v>
      </c>
      <c r="BE9" s="195" t="s">
        <v>305</v>
      </c>
      <c r="BF9" s="174" t="s">
        <v>2116</v>
      </c>
      <c r="BG9" s="195" t="s">
        <v>303</v>
      </c>
      <c r="BH9" s="174" t="s">
        <v>2117</v>
      </c>
      <c r="BI9" s="195" t="s">
        <v>303</v>
      </c>
      <c r="BJ9" s="174" t="s">
        <v>2117</v>
      </c>
      <c r="BK9" s="195" t="s">
        <v>305</v>
      </c>
      <c r="BL9" s="199" t="s">
        <v>2116</v>
      </c>
      <c r="BM9" s="195" t="s">
        <v>303</v>
      </c>
      <c r="BN9" s="174" t="s">
        <v>2117</v>
      </c>
      <c r="BO9" s="195" t="s">
        <v>303</v>
      </c>
      <c r="BP9" s="174" t="s">
        <v>2117</v>
      </c>
      <c r="BQ9" s="195" t="s">
        <v>305</v>
      </c>
      <c r="BR9" s="174" t="s">
        <v>2116</v>
      </c>
      <c r="BS9" s="195" t="s">
        <v>305</v>
      </c>
      <c r="BT9" s="174" t="s">
        <v>2116</v>
      </c>
      <c r="BU9" s="195" t="s">
        <v>303</v>
      </c>
      <c r="BV9" s="174" t="s">
        <v>2117</v>
      </c>
      <c r="BW9" s="195" t="s">
        <v>303</v>
      </c>
      <c r="BX9" s="199" t="s">
        <v>2117</v>
      </c>
      <c r="BY9" s="195" t="s">
        <v>303</v>
      </c>
      <c r="BZ9" s="174" t="s">
        <v>2117</v>
      </c>
      <c r="CA9" s="195" t="s">
        <v>303</v>
      </c>
      <c r="CB9" s="174" t="s">
        <v>2117</v>
      </c>
      <c r="CC9" s="195" t="s">
        <v>305</v>
      </c>
      <c r="CD9" s="174" t="s">
        <v>2116</v>
      </c>
      <c r="CE9" s="195" t="s">
        <v>303</v>
      </c>
      <c r="CF9" s="174" t="s">
        <v>2117</v>
      </c>
      <c r="CG9" s="195" t="s">
        <v>305</v>
      </c>
      <c r="CH9" s="174" t="s">
        <v>2116</v>
      </c>
      <c r="CI9" s="195" t="s">
        <v>305</v>
      </c>
      <c r="CJ9" s="174" t="s">
        <v>2116</v>
      </c>
      <c r="CK9" s="195" t="s">
        <v>303</v>
      </c>
      <c r="CL9" s="174" t="s">
        <v>2117</v>
      </c>
      <c r="CM9" s="195" t="s">
        <v>305</v>
      </c>
      <c r="CN9" s="174" t="s">
        <v>2116</v>
      </c>
      <c r="CO9" s="195" t="s">
        <v>303</v>
      </c>
      <c r="CP9" s="174" t="s">
        <v>2117</v>
      </c>
      <c r="CQ9" s="195" t="s">
        <v>303</v>
      </c>
      <c r="CR9" s="174" t="s">
        <v>2117</v>
      </c>
      <c r="CS9" s="195" t="s">
        <v>305</v>
      </c>
      <c r="CT9" s="174" t="s">
        <v>2116</v>
      </c>
      <c r="CU9" s="195" t="s">
        <v>303</v>
      </c>
      <c r="CV9" s="174" t="s">
        <v>2117</v>
      </c>
      <c r="CW9" s="195" t="s">
        <v>305</v>
      </c>
      <c r="CX9" s="174" t="s">
        <v>2116</v>
      </c>
      <c r="CY9" s="195" t="s">
        <v>305</v>
      </c>
      <c r="CZ9" s="174" t="s">
        <v>2116</v>
      </c>
      <c r="DA9" s="195" t="s">
        <v>303</v>
      </c>
      <c r="DB9" s="174" t="s">
        <v>2117</v>
      </c>
      <c r="DC9" s="195" t="s">
        <v>305</v>
      </c>
      <c r="DD9" s="174" t="s">
        <v>2116</v>
      </c>
      <c r="DE9" s="195" t="s">
        <v>303</v>
      </c>
      <c r="DF9" s="199" t="s">
        <v>2117</v>
      </c>
      <c r="DG9" s="195" t="s">
        <v>303</v>
      </c>
      <c r="DH9" s="199" t="s">
        <v>2117</v>
      </c>
      <c r="DI9" s="195" t="s">
        <v>303</v>
      </c>
      <c r="DJ9" s="174" t="s">
        <v>2117</v>
      </c>
      <c r="DK9" s="195" t="s">
        <v>305</v>
      </c>
      <c r="DL9" s="174" t="s">
        <v>2116</v>
      </c>
      <c r="DM9" s="195" t="s">
        <v>305</v>
      </c>
      <c r="DN9" s="174" t="s">
        <v>2116</v>
      </c>
      <c r="DO9" s="195" t="s">
        <v>305</v>
      </c>
      <c r="DP9" s="174" t="s">
        <v>2116</v>
      </c>
      <c r="DQ9" s="195" t="s">
        <v>303</v>
      </c>
      <c r="DR9" s="199" t="s">
        <v>2117</v>
      </c>
      <c r="DS9" s="195" t="s">
        <v>305</v>
      </c>
      <c r="DT9" s="174" t="s">
        <v>2116</v>
      </c>
      <c r="DU9" s="195" t="s">
        <v>303</v>
      </c>
      <c r="DV9" s="174" t="s">
        <v>2117</v>
      </c>
      <c r="DW9" s="195" t="s">
        <v>305</v>
      </c>
      <c r="DX9" s="174" t="s">
        <v>2116</v>
      </c>
      <c r="DY9" s="195" t="s">
        <v>305</v>
      </c>
      <c r="DZ9" s="174" t="s">
        <v>2116</v>
      </c>
      <c r="EA9" s="195" t="s">
        <v>303</v>
      </c>
      <c r="EB9" s="174" t="s">
        <v>2117</v>
      </c>
      <c r="EC9" s="195" t="s">
        <v>305</v>
      </c>
      <c r="ED9" s="174" t="s">
        <v>2116</v>
      </c>
      <c r="EE9" s="195" t="s">
        <v>303</v>
      </c>
      <c r="EF9" s="199" t="s">
        <v>2117</v>
      </c>
      <c r="EG9" s="195" t="s">
        <v>305</v>
      </c>
      <c r="EH9" s="174" t="s">
        <v>2116</v>
      </c>
      <c r="EI9" s="195" t="s">
        <v>303</v>
      </c>
      <c r="EJ9" s="199" t="s">
        <v>2117</v>
      </c>
      <c r="EK9" s="195" t="s">
        <v>305</v>
      </c>
      <c r="EL9" s="174" t="s">
        <v>2116</v>
      </c>
      <c r="EM9" s="195" t="s">
        <v>303</v>
      </c>
      <c r="EN9" s="174" t="s">
        <v>2117</v>
      </c>
      <c r="EO9" s="195" t="s">
        <v>303</v>
      </c>
      <c r="EP9" s="199" t="s">
        <v>2117</v>
      </c>
      <c r="EQ9" s="195" t="s">
        <v>305</v>
      </c>
      <c r="ER9" s="174" t="s">
        <v>2116</v>
      </c>
      <c r="ES9" s="195" t="s">
        <v>305</v>
      </c>
      <c r="ET9" s="174" t="s">
        <v>2116</v>
      </c>
      <c r="EU9" s="195" t="s">
        <v>305</v>
      </c>
      <c r="EV9" s="175" t="s">
        <v>2116</v>
      </c>
      <c r="EW9" s="195" t="s">
        <v>305</v>
      </c>
      <c r="EX9" s="174" t="s">
        <v>2116</v>
      </c>
      <c r="EY9" s="195" t="s">
        <v>303</v>
      </c>
      <c r="EZ9" s="176" t="s">
        <v>2117</v>
      </c>
    </row>
    <row r="10" spans="1:156" ht="14.25" customHeight="1" x14ac:dyDescent="0.35">
      <c r="A10" s="18" t="s">
        <v>1157</v>
      </c>
      <c r="B10" s="18" t="s">
        <v>1282</v>
      </c>
      <c r="C10" s="18">
        <v>10</v>
      </c>
      <c r="D10" s="5" t="s">
        <v>1488</v>
      </c>
      <c r="E10" s="5" t="s">
        <v>1205</v>
      </c>
      <c r="F10" s="5" t="s">
        <v>405</v>
      </c>
      <c r="G10" s="8" t="s">
        <v>1206</v>
      </c>
      <c r="H10" s="8" t="s">
        <v>1207</v>
      </c>
      <c r="I10" s="177">
        <v>4</v>
      </c>
      <c r="J10" s="8" t="s">
        <v>303</v>
      </c>
      <c r="K10" s="8" t="s">
        <v>304</v>
      </c>
      <c r="L10" s="8" t="s">
        <v>305</v>
      </c>
      <c r="M10" s="8" t="s">
        <v>306</v>
      </c>
      <c r="N10" s="8" t="s">
        <v>320</v>
      </c>
      <c r="O10" s="8" t="s">
        <v>321</v>
      </c>
      <c r="P10" s="206" t="s">
        <v>1518</v>
      </c>
      <c r="Q10" s="206" t="s">
        <v>1518</v>
      </c>
      <c r="R10" s="206" t="s">
        <v>1518</v>
      </c>
      <c r="S10" s="206" t="s">
        <v>1518</v>
      </c>
      <c r="T10" s="206" t="s">
        <v>1518</v>
      </c>
      <c r="U10" s="206" t="s">
        <v>1518</v>
      </c>
      <c r="V10" s="206" t="s">
        <v>1518</v>
      </c>
      <c r="W10" s="206" t="s">
        <v>1518</v>
      </c>
      <c r="X10" s="8" t="s">
        <v>423</v>
      </c>
      <c r="Y10" s="8" t="s">
        <v>423</v>
      </c>
      <c r="Z10" s="8" t="s">
        <v>1518</v>
      </c>
      <c r="AA10" s="8" t="s">
        <v>1518</v>
      </c>
      <c r="AB10" s="8">
        <v>4</v>
      </c>
      <c r="AC10" s="8">
        <v>0</v>
      </c>
      <c r="AD10" s="8">
        <f t="shared" si="0"/>
        <v>2</v>
      </c>
      <c r="AE10" s="8"/>
      <c r="AF10" s="8"/>
      <c r="AG10" s="8"/>
      <c r="AH10" s="8"/>
      <c r="AI10" s="8"/>
      <c r="AJ10" s="7"/>
      <c r="AK10" s="195" t="s">
        <v>303</v>
      </c>
      <c r="AL10" s="174" t="s">
        <v>2118</v>
      </c>
      <c r="AM10" s="195" t="s">
        <v>303</v>
      </c>
      <c r="AN10" s="174" t="s">
        <v>2118</v>
      </c>
      <c r="AO10" s="197" t="s">
        <v>305</v>
      </c>
      <c r="AP10" s="198" t="s">
        <v>2119</v>
      </c>
      <c r="AQ10" s="195" t="s">
        <v>305</v>
      </c>
      <c r="AR10" s="174" t="s">
        <v>2119</v>
      </c>
      <c r="AS10" s="195" t="s">
        <v>305</v>
      </c>
      <c r="AT10" s="174" t="s">
        <v>2119</v>
      </c>
      <c r="AU10" s="195" t="s">
        <v>303</v>
      </c>
      <c r="AV10" s="174" t="s">
        <v>2118</v>
      </c>
      <c r="AW10" s="195" t="s">
        <v>305</v>
      </c>
      <c r="AX10" s="174" t="s">
        <v>2119</v>
      </c>
      <c r="AY10" s="195" t="s">
        <v>303</v>
      </c>
      <c r="AZ10" s="175" t="s">
        <v>2118</v>
      </c>
      <c r="BA10" s="195" t="s">
        <v>305</v>
      </c>
      <c r="BB10" s="174" t="s">
        <v>2119</v>
      </c>
      <c r="BC10" s="195" t="s">
        <v>303</v>
      </c>
      <c r="BD10" s="176" t="s">
        <v>2118</v>
      </c>
      <c r="BE10" s="195" t="s">
        <v>305</v>
      </c>
      <c r="BF10" s="174" t="s">
        <v>2119</v>
      </c>
      <c r="BG10" s="195" t="s">
        <v>305</v>
      </c>
      <c r="BH10" s="174" t="s">
        <v>2119</v>
      </c>
      <c r="BI10" s="195" t="s">
        <v>305</v>
      </c>
      <c r="BJ10" s="174" t="s">
        <v>2119</v>
      </c>
      <c r="BK10" s="195" t="s">
        <v>305</v>
      </c>
      <c r="BL10" s="199" t="s">
        <v>2119</v>
      </c>
      <c r="BM10" s="195" t="s">
        <v>303</v>
      </c>
      <c r="BN10" s="174" t="s">
        <v>2118</v>
      </c>
      <c r="BO10" s="195" t="s">
        <v>305</v>
      </c>
      <c r="BP10" s="174" t="s">
        <v>2119</v>
      </c>
      <c r="BQ10" s="195" t="s">
        <v>305</v>
      </c>
      <c r="BR10" s="174" t="s">
        <v>2119</v>
      </c>
      <c r="BS10" s="195" t="s">
        <v>305</v>
      </c>
      <c r="BT10" s="174" t="s">
        <v>2119</v>
      </c>
      <c r="BU10" s="195" t="s">
        <v>303</v>
      </c>
      <c r="BV10" s="174" t="s">
        <v>2118</v>
      </c>
      <c r="BW10" s="195" t="s">
        <v>305</v>
      </c>
      <c r="BX10" s="199" t="s">
        <v>2119</v>
      </c>
      <c r="BY10" s="195" t="s">
        <v>305</v>
      </c>
      <c r="BZ10" s="174" t="s">
        <v>2119</v>
      </c>
      <c r="CA10" s="195" t="s">
        <v>303</v>
      </c>
      <c r="CB10" s="174" t="s">
        <v>2118</v>
      </c>
      <c r="CC10" s="195" t="s">
        <v>305</v>
      </c>
      <c r="CD10" s="174" t="s">
        <v>2119</v>
      </c>
      <c r="CE10" s="195" t="s">
        <v>303</v>
      </c>
      <c r="CF10" s="174" t="s">
        <v>2118</v>
      </c>
      <c r="CG10" s="195" t="s">
        <v>305</v>
      </c>
      <c r="CH10" s="174" t="s">
        <v>2119</v>
      </c>
      <c r="CI10" s="195" t="s">
        <v>305</v>
      </c>
      <c r="CJ10" s="174" t="s">
        <v>2119</v>
      </c>
      <c r="CK10" s="195" t="s">
        <v>305</v>
      </c>
      <c r="CL10" s="174" t="s">
        <v>2119</v>
      </c>
      <c r="CM10" s="195" t="s">
        <v>303</v>
      </c>
      <c r="CN10" s="174" t="s">
        <v>2118</v>
      </c>
      <c r="CO10" s="195" t="s">
        <v>305</v>
      </c>
      <c r="CP10" s="174" t="s">
        <v>2119</v>
      </c>
      <c r="CQ10" s="195" t="s">
        <v>303</v>
      </c>
      <c r="CR10" s="174" t="s">
        <v>2118</v>
      </c>
      <c r="CS10" s="195" t="s">
        <v>303</v>
      </c>
      <c r="CT10" s="174" t="s">
        <v>2118</v>
      </c>
      <c r="CU10" s="195" t="s">
        <v>303</v>
      </c>
      <c r="CV10" s="174" t="s">
        <v>2118</v>
      </c>
      <c r="CW10" s="195" t="s">
        <v>305</v>
      </c>
      <c r="CX10" s="174" t="s">
        <v>2119</v>
      </c>
      <c r="CY10" s="195" t="s">
        <v>303</v>
      </c>
      <c r="CZ10" s="174" t="s">
        <v>2118</v>
      </c>
      <c r="DA10" s="195" t="s">
        <v>303</v>
      </c>
      <c r="DB10" s="174" t="s">
        <v>2118</v>
      </c>
      <c r="DC10" s="195" t="s">
        <v>303</v>
      </c>
      <c r="DD10" s="174" t="s">
        <v>2118</v>
      </c>
      <c r="DE10" s="195" t="s">
        <v>305</v>
      </c>
      <c r="DF10" s="199" t="s">
        <v>2119</v>
      </c>
      <c r="DG10" s="195" t="s">
        <v>303</v>
      </c>
      <c r="DH10" s="199" t="s">
        <v>2118</v>
      </c>
      <c r="DI10" s="195" t="s">
        <v>305</v>
      </c>
      <c r="DJ10" s="174" t="s">
        <v>2119</v>
      </c>
      <c r="DK10" s="195" t="s">
        <v>305</v>
      </c>
      <c r="DL10" s="174" t="s">
        <v>2119</v>
      </c>
      <c r="DM10" s="195" t="s">
        <v>305</v>
      </c>
      <c r="DN10" s="174" t="s">
        <v>2119</v>
      </c>
      <c r="DO10" s="195" t="s">
        <v>305</v>
      </c>
      <c r="DP10" s="174" t="s">
        <v>2119</v>
      </c>
      <c r="DQ10" s="195" t="s">
        <v>305</v>
      </c>
      <c r="DR10" s="199" t="s">
        <v>2119</v>
      </c>
      <c r="DS10" s="195" t="s">
        <v>305</v>
      </c>
      <c r="DT10" s="174" t="s">
        <v>2119</v>
      </c>
      <c r="DU10" s="195" t="s">
        <v>303</v>
      </c>
      <c r="DV10" s="174" t="s">
        <v>2118</v>
      </c>
      <c r="DW10" s="195" t="s">
        <v>303</v>
      </c>
      <c r="DX10" s="174" t="s">
        <v>2118</v>
      </c>
      <c r="DY10" s="195" t="s">
        <v>305</v>
      </c>
      <c r="DZ10" s="174" t="s">
        <v>2119</v>
      </c>
      <c r="EA10" s="195" t="s">
        <v>303</v>
      </c>
      <c r="EB10" s="174" t="s">
        <v>2118</v>
      </c>
      <c r="EC10" s="195" t="s">
        <v>305</v>
      </c>
      <c r="ED10" s="174" t="s">
        <v>2119</v>
      </c>
      <c r="EE10" s="195" t="s">
        <v>303</v>
      </c>
      <c r="EF10" s="199" t="s">
        <v>2118</v>
      </c>
      <c r="EG10" s="195" t="s">
        <v>305</v>
      </c>
      <c r="EH10" s="174" t="s">
        <v>2119</v>
      </c>
      <c r="EI10" s="195" t="s">
        <v>303</v>
      </c>
      <c r="EJ10" s="199" t="s">
        <v>2118</v>
      </c>
      <c r="EK10" s="195" t="s">
        <v>305</v>
      </c>
      <c r="EL10" s="174" t="s">
        <v>2119</v>
      </c>
      <c r="EM10" s="195" t="s">
        <v>303</v>
      </c>
      <c r="EN10" s="174" t="s">
        <v>2118</v>
      </c>
      <c r="EO10" s="195" t="s">
        <v>305</v>
      </c>
      <c r="EP10" s="199" t="s">
        <v>2119</v>
      </c>
      <c r="EQ10" s="195" t="s">
        <v>305</v>
      </c>
      <c r="ER10" s="174" t="s">
        <v>2119</v>
      </c>
      <c r="ES10" s="195" t="s">
        <v>305</v>
      </c>
      <c r="ET10" s="174" t="s">
        <v>2119</v>
      </c>
      <c r="EU10" s="195" t="s">
        <v>305</v>
      </c>
      <c r="EV10" s="175" t="s">
        <v>2119</v>
      </c>
      <c r="EW10" s="195" t="s">
        <v>305</v>
      </c>
      <c r="EX10" s="174" t="s">
        <v>2119</v>
      </c>
      <c r="EY10" s="195" t="s">
        <v>305</v>
      </c>
      <c r="EZ10" s="176" t="s">
        <v>2119</v>
      </c>
    </row>
    <row r="11" spans="1:156" ht="15" customHeight="1" x14ac:dyDescent="0.35">
      <c r="A11" s="23" t="s">
        <v>31</v>
      </c>
      <c r="B11" s="23" t="s">
        <v>1158</v>
      </c>
      <c r="C11" s="23">
        <v>11</v>
      </c>
      <c r="D11" s="26" t="s">
        <v>430</v>
      </c>
      <c r="E11" s="26" t="s">
        <v>431</v>
      </c>
      <c r="F11" s="26" t="s">
        <v>406</v>
      </c>
      <c r="G11" s="24" t="s">
        <v>219</v>
      </c>
      <c r="H11" s="24" t="s">
        <v>220</v>
      </c>
      <c r="I11" s="24">
        <v>3</v>
      </c>
      <c r="J11" s="24" t="s">
        <v>303</v>
      </c>
      <c r="K11" s="24" t="s">
        <v>304</v>
      </c>
      <c r="L11" s="24" t="s">
        <v>305</v>
      </c>
      <c r="M11" s="24" t="s">
        <v>306</v>
      </c>
      <c r="N11" s="47" t="s">
        <v>446</v>
      </c>
      <c r="O11" s="24" t="s">
        <v>447</v>
      </c>
      <c r="P11" s="24" t="s">
        <v>307</v>
      </c>
      <c r="Q11" s="24" t="s">
        <v>307</v>
      </c>
      <c r="R11" s="24" t="s">
        <v>308</v>
      </c>
      <c r="S11" s="24" t="s">
        <v>308</v>
      </c>
      <c r="T11" s="24" t="s">
        <v>309</v>
      </c>
      <c r="U11" s="24" t="s">
        <v>309</v>
      </c>
      <c r="V11" s="24" t="s">
        <v>310</v>
      </c>
      <c r="W11" s="24" t="s">
        <v>310</v>
      </c>
      <c r="X11" s="24" t="s">
        <v>423</v>
      </c>
      <c r="Y11" s="24" t="s">
        <v>423</v>
      </c>
      <c r="Z11" s="24" t="s">
        <v>1518</v>
      </c>
      <c r="AA11" s="24" t="s">
        <v>1518</v>
      </c>
      <c r="AB11" s="24">
        <v>3</v>
      </c>
      <c r="AC11" s="24">
        <v>0</v>
      </c>
      <c r="AD11" s="24">
        <f t="shared" si="0"/>
        <v>1.5</v>
      </c>
      <c r="AE11" s="24">
        <f t="shared" ref="AE11:AE13" si="5">$AB11*(1/5)</f>
        <v>0.60000000000000009</v>
      </c>
      <c r="AF11" s="24">
        <f t="shared" ref="AF11:AF13" si="6">$AB11*(2/5)</f>
        <v>1.2000000000000002</v>
      </c>
      <c r="AG11" s="24">
        <f t="shared" ref="AG11:AG13" si="7">$AB11*(3/5)</f>
        <v>1.7999999999999998</v>
      </c>
      <c r="AH11" s="24">
        <f t="shared" ref="AH11:AH13" si="8">$AB11*(4/5)</f>
        <v>2.4000000000000004</v>
      </c>
      <c r="AI11" s="24" t="s">
        <v>423</v>
      </c>
      <c r="AJ11" s="25"/>
      <c r="AK11" s="189" t="s">
        <v>308</v>
      </c>
      <c r="AL11" s="192" t="s">
        <v>1117</v>
      </c>
      <c r="AM11" s="189" t="s">
        <v>307</v>
      </c>
      <c r="AN11" s="93" t="s">
        <v>1086</v>
      </c>
      <c r="AO11" s="191" t="s">
        <v>307</v>
      </c>
      <c r="AP11" s="104" t="s">
        <v>471</v>
      </c>
      <c r="AQ11" s="189" t="s">
        <v>305</v>
      </c>
      <c r="AR11" s="93" t="s">
        <v>1536</v>
      </c>
      <c r="AS11" s="189" t="s">
        <v>307</v>
      </c>
      <c r="AT11" s="93" t="s">
        <v>500</v>
      </c>
      <c r="AU11" s="189" t="s">
        <v>309</v>
      </c>
      <c r="AV11" s="93" t="s">
        <v>517</v>
      </c>
      <c r="AW11" s="189" t="s">
        <v>305</v>
      </c>
      <c r="AX11" s="93" t="s">
        <v>1536</v>
      </c>
      <c r="AY11" s="189" t="s">
        <v>307</v>
      </c>
      <c r="AZ11" s="132" t="s">
        <v>561</v>
      </c>
      <c r="BA11" s="189" t="s">
        <v>305</v>
      </c>
      <c r="BB11" s="93" t="s">
        <v>1536</v>
      </c>
      <c r="BC11" s="189" t="s">
        <v>305</v>
      </c>
      <c r="BD11" s="193" t="s">
        <v>1536</v>
      </c>
      <c r="BE11" s="189" t="s">
        <v>446</v>
      </c>
      <c r="BF11" s="93" t="s">
        <v>590</v>
      </c>
      <c r="BG11" s="189" t="s">
        <v>305</v>
      </c>
      <c r="BH11" s="93" t="s">
        <v>1536</v>
      </c>
      <c r="BI11" s="189" t="s">
        <v>305</v>
      </c>
      <c r="BJ11" s="193" t="s">
        <v>1536</v>
      </c>
      <c r="BK11" s="189" t="s">
        <v>305</v>
      </c>
      <c r="BL11" s="193" t="s">
        <v>1536</v>
      </c>
      <c r="BM11" s="189" t="s">
        <v>309</v>
      </c>
      <c r="BN11" s="93" t="s">
        <v>632</v>
      </c>
      <c r="BO11" s="189" t="s">
        <v>307</v>
      </c>
      <c r="BP11" s="93" t="s">
        <v>649</v>
      </c>
      <c r="BQ11" s="189" t="s">
        <v>305</v>
      </c>
      <c r="BR11" s="193" t="s">
        <v>1536</v>
      </c>
      <c r="BS11" s="189" t="s">
        <v>305</v>
      </c>
      <c r="BT11" s="193" t="s">
        <v>1536</v>
      </c>
      <c r="BU11" s="189" t="s">
        <v>307</v>
      </c>
      <c r="BV11" s="93" t="s">
        <v>677</v>
      </c>
      <c r="BW11" s="189" t="s">
        <v>305</v>
      </c>
      <c r="BX11" s="192" t="s">
        <v>1536</v>
      </c>
      <c r="BY11" s="189" t="s">
        <v>305</v>
      </c>
      <c r="BZ11" s="93" t="s">
        <v>1536</v>
      </c>
      <c r="CA11" s="189" t="s">
        <v>446</v>
      </c>
      <c r="CB11" s="93" t="s">
        <v>725</v>
      </c>
      <c r="CC11" s="189" t="s">
        <v>305</v>
      </c>
      <c r="CD11" s="193" t="s">
        <v>1536</v>
      </c>
      <c r="CE11" s="189" t="s">
        <v>308</v>
      </c>
      <c r="CF11" s="93" t="s">
        <v>753</v>
      </c>
      <c r="CG11" s="189" t="s">
        <v>305</v>
      </c>
      <c r="CH11" s="200" t="s">
        <v>1536</v>
      </c>
      <c r="CI11" s="189" t="s">
        <v>305</v>
      </c>
      <c r="CJ11" s="193" t="s">
        <v>1536</v>
      </c>
      <c r="CK11" s="189" t="s">
        <v>305</v>
      </c>
      <c r="CL11" s="95" t="s">
        <v>1536</v>
      </c>
      <c r="CM11" s="189" t="s">
        <v>310</v>
      </c>
      <c r="CN11" s="192" t="s">
        <v>795</v>
      </c>
      <c r="CO11" s="189" t="s">
        <v>305</v>
      </c>
      <c r="CP11" s="192" t="s">
        <v>1536</v>
      </c>
      <c r="CQ11" s="189" t="s">
        <v>305</v>
      </c>
      <c r="CR11" s="93" t="s">
        <v>1536</v>
      </c>
      <c r="CS11" s="189" t="s">
        <v>305</v>
      </c>
      <c r="CT11" s="192" t="s">
        <v>2113</v>
      </c>
      <c r="CU11" s="189" t="s">
        <v>309</v>
      </c>
      <c r="CV11" s="196" t="s">
        <v>820</v>
      </c>
      <c r="CW11" s="189" t="s">
        <v>305</v>
      </c>
      <c r="CX11" s="193" t="s">
        <v>1536</v>
      </c>
      <c r="CY11" s="189" t="s">
        <v>305</v>
      </c>
      <c r="CZ11" s="192" t="s">
        <v>1536</v>
      </c>
      <c r="DA11" s="189" t="s">
        <v>307</v>
      </c>
      <c r="DB11" s="192" t="s">
        <v>520</v>
      </c>
      <c r="DC11" s="189" t="s">
        <v>307</v>
      </c>
      <c r="DD11" s="192" t="s">
        <v>865</v>
      </c>
      <c r="DE11" s="189" t="s">
        <v>305</v>
      </c>
      <c r="DF11" s="193" t="s">
        <v>2114</v>
      </c>
      <c r="DG11" s="189" t="s">
        <v>307</v>
      </c>
      <c r="DH11" s="192" t="s">
        <v>887</v>
      </c>
      <c r="DI11" s="189" t="s">
        <v>305</v>
      </c>
      <c r="DJ11" s="193" t="s">
        <v>1536</v>
      </c>
      <c r="DK11" s="189" t="s">
        <v>305</v>
      </c>
      <c r="DL11" s="192" t="s">
        <v>1536</v>
      </c>
      <c r="DM11" s="189" t="s">
        <v>305</v>
      </c>
      <c r="DN11" s="193" t="s">
        <v>1536</v>
      </c>
      <c r="DO11" s="189" t="s">
        <v>305</v>
      </c>
      <c r="DP11" s="193" t="s">
        <v>2115</v>
      </c>
      <c r="DQ11" s="189" t="s">
        <v>305</v>
      </c>
      <c r="DR11" s="193" t="s">
        <v>954</v>
      </c>
      <c r="DS11" s="189" t="s">
        <v>305</v>
      </c>
      <c r="DT11" s="193" t="s">
        <v>1536</v>
      </c>
      <c r="DU11" s="189" t="s">
        <v>305</v>
      </c>
      <c r="DV11" s="193" t="s">
        <v>954</v>
      </c>
      <c r="DW11" s="189" t="s">
        <v>308</v>
      </c>
      <c r="DX11" s="192" t="s">
        <v>934</v>
      </c>
      <c r="DY11" s="189" t="s">
        <v>305</v>
      </c>
      <c r="DZ11" s="193" t="s">
        <v>1536</v>
      </c>
      <c r="EA11" s="189" t="s">
        <v>307</v>
      </c>
      <c r="EB11" s="192" t="s">
        <v>946</v>
      </c>
      <c r="EC11" s="189" t="s">
        <v>305</v>
      </c>
      <c r="ED11" s="193" t="s">
        <v>954</v>
      </c>
      <c r="EE11" s="189" t="s">
        <v>305</v>
      </c>
      <c r="EF11" s="193" t="s">
        <v>1536</v>
      </c>
      <c r="EG11" s="189" t="s">
        <v>307</v>
      </c>
      <c r="EH11" s="193" t="s">
        <v>972</v>
      </c>
      <c r="EI11" s="189" t="s">
        <v>310</v>
      </c>
      <c r="EJ11" s="192" t="s">
        <v>990</v>
      </c>
      <c r="EK11" s="189" t="s">
        <v>305</v>
      </c>
      <c r="EL11" s="193" t="s">
        <v>1536</v>
      </c>
      <c r="EM11" s="189" t="s">
        <v>308</v>
      </c>
      <c r="EN11" s="192" t="s">
        <v>1024</v>
      </c>
      <c r="EO11" s="189" t="s">
        <v>308</v>
      </c>
      <c r="EP11" s="192" t="s">
        <v>1040</v>
      </c>
      <c r="EQ11" s="189" t="s">
        <v>305</v>
      </c>
      <c r="ER11" s="193" t="s">
        <v>1045</v>
      </c>
      <c r="ES11" s="189" t="s">
        <v>305</v>
      </c>
      <c r="ET11" s="193" t="s">
        <v>1045</v>
      </c>
      <c r="EU11" s="189" t="s">
        <v>305</v>
      </c>
      <c r="EV11" s="194" t="s">
        <v>1045</v>
      </c>
      <c r="EW11" s="189" t="s">
        <v>307</v>
      </c>
      <c r="EX11" s="95" t="s">
        <v>1053</v>
      </c>
      <c r="EY11" s="189" t="s">
        <v>307</v>
      </c>
      <c r="EZ11" s="192" t="s">
        <v>1070</v>
      </c>
    </row>
    <row r="12" spans="1:156" ht="15" customHeight="1" x14ac:dyDescent="0.35">
      <c r="A12" s="23" t="s">
        <v>32</v>
      </c>
      <c r="B12" s="23" t="s">
        <v>1159</v>
      </c>
      <c r="C12" s="23">
        <v>12</v>
      </c>
      <c r="D12" s="26" t="s">
        <v>156</v>
      </c>
      <c r="E12" s="26" t="s">
        <v>339</v>
      </c>
      <c r="F12" s="26" t="s">
        <v>406</v>
      </c>
      <c r="G12" s="24" t="s">
        <v>221</v>
      </c>
      <c r="H12" s="24" t="s">
        <v>222</v>
      </c>
      <c r="I12" s="24">
        <v>2</v>
      </c>
      <c r="J12" s="24" t="s">
        <v>303</v>
      </c>
      <c r="K12" s="24" t="s">
        <v>304</v>
      </c>
      <c r="L12" s="24" t="s">
        <v>305</v>
      </c>
      <c r="M12" s="24" t="s">
        <v>306</v>
      </c>
      <c r="N12" s="47" t="s">
        <v>446</v>
      </c>
      <c r="O12" s="24" t="s">
        <v>447</v>
      </c>
      <c r="P12" s="24" t="s">
        <v>307</v>
      </c>
      <c r="Q12" s="24" t="s">
        <v>307</v>
      </c>
      <c r="R12" s="24" t="s">
        <v>308</v>
      </c>
      <c r="S12" s="24" t="s">
        <v>308</v>
      </c>
      <c r="T12" s="24" t="s">
        <v>309</v>
      </c>
      <c r="U12" s="24" t="s">
        <v>309</v>
      </c>
      <c r="V12" s="24" t="s">
        <v>310</v>
      </c>
      <c r="W12" s="24" t="s">
        <v>310</v>
      </c>
      <c r="X12" s="24" t="s">
        <v>423</v>
      </c>
      <c r="Y12" s="24" t="s">
        <v>423</v>
      </c>
      <c r="Z12" s="24" t="s">
        <v>1518</v>
      </c>
      <c r="AA12" s="24" t="s">
        <v>1518</v>
      </c>
      <c r="AB12" s="24">
        <v>2</v>
      </c>
      <c r="AC12" s="24">
        <v>0</v>
      </c>
      <c r="AD12" s="24">
        <f t="shared" si="0"/>
        <v>1</v>
      </c>
      <c r="AE12" s="24">
        <f t="shared" si="5"/>
        <v>0.4</v>
      </c>
      <c r="AF12" s="24">
        <f t="shared" si="6"/>
        <v>0.8</v>
      </c>
      <c r="AG12" s="24">
        <f t="shared" si="7"/>
        <v>1.2</v>
      </c>
      <c r="AH12" s="24">
        <f t="shared" si="8"/>
        <v>1.6</v>
      </c>
      <c r="AI12" s="24" t="s">
        <v>423</v>
      </c>
      <c r="AJ12" s="24"/>
      <c r="AK12" s="189" t="s">
        <v>308</v>
      </c>
      <c r="AL12" s="192" t="s">
        <v>1117</v>
      </c>
      <c r="AM12" s="189" t="s">
        <v>307</v>
      </c>
      <c r="AN12" s="93" t="s">
        <v>1086</v>
      </c>
      <c r="AO12" s="191" t="s">
        <v>307</v>
      </c>
      <c r="AP12" s="104" t="s">
        <v>471</v>
      </c>
      <c r="AQ12" s="189" t="s">
        <v>305</v>
      </c>
      <c r="AR12" s="93" t="s">
        <v>1536</v>
      </c>
      <c r="AS12" s="189" t="s">
        <v>307</v>
      </c>
      <c r="AT12" s="93" t="s">
        <v>500</v>
      </c>
      <c r="AU12" s="189" t="s">
        <v>309</v>
      </c>
      <c r="AV12" s="93" t="s">
        <v>518</v>
      </c>
      <c r="AW12" s="189" t="s">
        <v>305</v>
      </c>
      <c r="AX12" s="93" t="s">
        <v>1536</v>
      </c>
      <c r="AY12" s="189" t="s">
        <v>307</v>
      </c>
      <c r="AZ12" s="132" t="s">
        <v>561</v>
      </c>
      <c r="BA12" s="189" t="s">
        <v>305</v>
      </c>
      <c r="BB12" s="93" t="s">
        <v>1536</v>
      </c>
      <c r="BC12" s="189" t="s">
        <v>305</v>
      </c>
      <c r="BD12" s="193" t="s">
        <v>1536</v>
      </c>
      <c r="BE12" s="189" t="s">
        <v>446</v>
      </c>
      <c r="BF12" s="93" t="s">
        <v>590</v>
      </c>
      <c r="BG12" s="189" t="s">
        <v>305</v>
      </c>
      <c r="BH12" s="93" t="s">
        <v>1536</v>
      </c>
      <c r="BI12" s="189" t="s">
        <v>305</v>
      </c>
      <c r="BJ12" s="193" t="s">
        <v>1536</v>
      </c>
      <c r="BK12" s="189" t="s">
        <v>305</v>
      </c>
      <c r="BL12" s="193" t="s">
        <v>1536</v>
      </c>
      <c r="BM12" s="189" t="s">
        <v>309</v>
      </c>
      <c r="BN12" s="93" t="s">
        <v>632</v>
      </c>
      <c r="BO12" s="189" t="s">
        <v>307</v>
      </c>
      <c r="BP12" s="93" t="s">
        <v>649</v>
      </c>
      <c r="BQ12" s="189" t="s">
        <v>305</v>
      </c>
      <c r="BR12" s="193" t="s">
        <v>1536</v>
      </c>
      <c r="BS12" s="189" t="s">
        <v>305</v>
      </c>
      <c r="BT12" s="193" t="s">
        <v>1536</v>
      </c>
      <c r="BU12" s="189" t="s">
        <v>307</v>
      </c>
      <c r="BV12" s="93" t="s">
        <v>677</v>
      </c>
      <c r="BW12" s="189" t="s">
        <v>305</v>
      </c>
      <c r="BX12" s="192" t="s">
        <v>1536</v>
      </c>
      <c r="BY12" s="189" t="s">
        <v>305</v>
      </c>
      <c r="BZ12" s="93" t="s">
        <v>1536</v>
      </c>
      <c r="CA12" s="189" t="s">
        <v>446</v>
      </c>
      <c r="CB12" s="93" t="s">
        <v>725</v>
      </c>
      <c r="CC12" s="189" t="s">
        <v>305</v>
      </c>
      <c r="CD12" s="193" t="s">
        <v>1536</v>
      </c>
      <c r="CE12" s="189" t="s">
        <v>305</v>
      </c>
      <c r="CF12" s="93" t="s">
        <v>1536</v>
      </c>
      <c r="CG12" s="189" t="s">
        <v>305</v>
      </c>
      <c r="CH12" s="200" t="s">
        <v>1536</v>
      </c>
      <c r="CI12" s="189" t="s">
        <v>305</v>
      </c>
      <c r="CJ12" s="193" t="s">
        <v>1536</v>
      </c>
      <c r="CK12" s="189" t="s">
        <v>305</v>
      </c>
      <c r="CL12" s="95" t="s">
        <v>1536</v>
      </c>
      <c r="CM12" s="189" t="s">
        <v>309</v>
      </c>
      <c r="CN12" s="192" t="s">
        <v>795</v>
      </c>
      <c r="CO12" s="189" t="s">
        <v>305</v>
      </c>
      <c r="CP12" s="192" t="s">
        <v>1536</v>
      </c>
      <c r="CQ12" s="189" t="s">
        <v>305</v>
      </c>
      <c r="CR12" s="93" t="s">
        <v>1536</v>
      </c>
      <c r="CS12" s="189" t="s">
        <v>305</v>
      </c>
      <c r="CT12" s="192" t="s">
        <v>2113</v>
      </c>
      <c r="CU12" s="189" t="s">
        <v>305</v>
      </c>
      <c r="CV12" s="201" t="s">
        <v>1536</v>
      </c>
      <c r="CW12" s="189" t="s">
        <v>305</v>
      </c>
      <c r="CX12" s="193" t="s">
        <v>1536</v>
      </c>
      <c r="CY12" s="189" t="s">
        <v>305</v>
      </c>
      <c r="CZ12" s="192" t="s">
        <v>1536</v>
      </c>
      <c r="DA12" s="189" t="s">
        <v>305</v>
      </c>
      <c r="DB12" s="193" t="s">
        <v>1536</v>
      </c>
      <c r="DC12" s="189" t="s">
        <v>307</v>
      </c>
      <c r="DD12" s="192" t="s">
        <v>865</v>
      </c>
      <c r="DE12" s="189" t="s">
        <v>305</v>
      </c>
      <c r="DF12" s="193" t="s">
        <v>2114</v>
      </c>
      <c r="DG12" s="189" t="s">
        <v>305</v>
      </c>
      <c r="DH12" s="193" t="s">
        <v>1536</v>
      </c>
      <c r="DI12" s="189" t="s">
        <v>305</v>
      </c>
      <c r="DJ12" s="193" t="s">
        <v>1536</v>
      </c>
      <c r="DK12" s="189" t="s">
        <v>305</v>
      </c>
      <c r="DL12" s="192" t="s">
        <v>1536</v>
      </c>
      <c r="DM12" s="189" t="s">
        <v>305</v>
      </c>
      <c r="DN12" s="193" t="s">
        <v>1536</v>
      </c>
      <c r="DO12" s="189" t="s">
        <v>305</v>
      </c>
      <c r="DP12" s="193" t="s">
        <v>2115</v>
      </c>
      <c r="DQ12" s="189" t="s">
        <v>305</v>
      </c>
      <c r="DR12" s="193" t="s">
        <v>954</v>
      </c>
      <c r="DS12" s="189" t="s">
        <v>305</v>
      </c>
      <c r="DT12" s="193" t="s">
        <v>1536</v>
      </c>
      <c r="DU12" s="189" t="s">
        <v>305</v>
      </c>
      <c r="DV12" s="193" t="s">
        <v>954</v>
      </c>
      <c r="DW12" s="189" t="s">
        <v>308</v>
      </c>
      <c r="DX12" s="192" t="s">
        <v>934</v>
      </c>
      <c r="DY12" s="189" t="s">
        <v>305</v>
      </c>
      <c r="DZ12" s="193" t="s">
        <v>1536</v>
      </c>
      <c r="EA12" s="189" t="s">
        <v>307</v>
      </c>
      <c r="EB12" s="192" t="s">
        <v>946</v>
      </c>
      <c r="EC12" s="189" t="s">
        <v>305</v>
      </c>
      <c r="ED12" s="193" t="s">
        <v>954</v>
      </c>
      <c r="EE12" s="189" t="s">
        <v>305</v>
      </c>
      <c r="EF12" s="193" t="s">
        <v>1536</v>
      </c>
      <c r="EG12" s="189" t="s">
        <v>305</v>
      </c>
      <c r="EH12" s="193" t="s">
        <v>1536</v>
      </c>
      <c r="EI12" s="189" t="s">
        <v>309</v>
      </c>
      <c r="EJ12" s="192" t="s">
        <v>991</v>
      </c>
      <c r="EK12" s="189" t="s">
        <v>305</v>
      </c>
      <c r="EL12" s="193" t="s">
        <v>1536</v>
      </c>
      <c r="EM12" s="189" t="s">
        <v>308</v>
      </c>
      <c r="EN12" s="192" t="s">
        <v>1024</v>
      </c>
      <c r="EO12" s="189" t="s">
        <v>308</v>
      </c>
      <c r="EP12" s="192" t="s">
        <v>1040</v>
      </c>
      <c r="EQ12" s="189" t="s">
        <v>305</v>
      </c>
      <c r="ER12" s="193" t="s">
        <v>1045</v>
      </c>
      <c r="ES12" s="189" t="s">
        <v>305</v>
      </c>
      <c r="ET12" s="193" t="s">
        <v>1045</v>
      </c>
      <c r="EU12" s="189" t="s">
        <v>305</v>
      </c>
      <c r="EV12" s="194" t="s">
        <v>1045</v>
      </c>
      <c r="EW12" s="189" t="s">
        <v>305</v>
      </c>
      <c r="EX12" s="95" t="s">
        <v>1536</v>
      </c>
      <c r="EY12" s="189" t="s">
        <v>307</v>
      </c>
      <c r="EZ12" s="192" t="s">
        <v>1070</v>
      </c>
    </row>
    <row r="13" spans="1:156" ht="15" customHeight="1" x14ac:dyDescent="0.35">
      <c r="A13" s="23" t="s">
        <v>33</v>
      </c>
      <c r="B13" s="23" t="s">
        <v>1160</v>
      </c>
      <c r="C13" s="23">
        <v>13</v>
      </c>
      <c r="D13" s="26" t="s">
        <v>157</v>
      </c>
      <c r="E13" s="26" t="s">
        <v>340</v>
      </c>
      <c r="F13" s="26" t="s">
        <v>406</v>
      </c>
      <c r="G13" s="24" t="s">
        <v>223</v>
      </c>
      <c r="H13" s="24" t="s">
        <v>224</v>
      </c>
      <c r="I13" s="24">
        <v>1</v>
      </c>
      <c r="J13" s="24" t="s">
        <v>303</v>
      </c>
      <c r="K13" s="24" t="s">
        <v>304</v>
      </c>
      <c r="L13" s="24" t="s">
        <v>305</v>
      </c>
      <c r="M13" s="24" t="s">
        <v>306</v>
      </c>
      <c r="N13" s="24" t="s">
        <v>320</v>
      </c>
      <c r="O13" s="24" t="s">
        <v>321</v>
      </c>
      <c r="P13" s="24" t="s">
        <v>307</v>
      </c>
      <c r="Q13" s="24" t="s">
        <v>307</v>
      </c>
      <c r="R13" s="24" t="s">
        <v>308</v>
      </c>
      <c r="S13" s="24" t="s">
        <v>308</v>
      </c>
      <c r="T13" s="24" t="s">
        <v>309</v>
      </c>
      <c r="U13" s="24" t="s">
        <v>309</v>
      </c>
      <c r="V13" s="24" t="s">
        <v>310</v>
      </c>
      <c r="W13" s="24" t="s">
        <v>310</v>
      </c>
      <c r="X13" s="24" t="s">
        <v>423</v>
      </c>
      <c r="Y13" s="24" t="s">
        <v>423</v>
      </c>
      <c r="Z13" s="24" t="s">
        <v>1518</v>
      </c>
      <c r="AA13" s="24" t="s">
        <v>1518</v>
      </c>
      <c r="AB13" s="24">
        <v>1</v>
      </c>
      <c r="AC13" s="24">
        <v>0</v>
      </c>
      <c r="AD13" s="24">
        <f t="shared" si="0"/>
        <v>0.5</v>
      </c>
      <c r="AE13" s="24">
        <f t="shared" si="5"/>
        <v>0.2</v>
      </c>
      <c r="AF13" s="24">
        <f t="shared" si="6"/>
        <v>0.4</v>
      </c>
      <c r="AG13" s="24">
        <f t="shared" si="7"/>
        <v>0.6</v>
      </c>
      <c r="AH13" s="24">
        <f t="shared" si="8"/>
        <v>0.8</v>
      </c>
      <c r="AI13" s="24" t="s">
        <v>423</v>
      </c>
      <c r="AJ13" s="25"/>
      <c r="AK13" s="189" t="s">
        <v>308</v>
      </c>
      <c r="AL13" s="192" t="s">
        <v>1117</v>
      </c>
      <c r="AM13" s="189" t="s">
        <v>307</v>
      </c>
      <c r="AN13" s="93" t="s">
        <v>1086</v>
      </c>
      <c r="AO13" s="191" t="s">
        <v>305</v>
      </c>
      <c r="AP13" s="159" t="s">
        <v>1536</v>
      </c>
      <c r="AQ13" s="189" t="s">
        <v>305</v>
      </c>
      <c r="AR13" s="93" t="s">
        <v>1536</v>
      </c>
      <c r="AS13" s="189" t="s">
        <v>303</v>
      </c>
      <c r="AT13" s="93" t="s">
        <v>500</v>
      </c>
      <c r="AU13" s="189" t="s">
        <v>303</v>
      </c>
      <c r="AV13" s="93" t="s">
        <v>519</v>
      </c>
      <c r="AW13" s="189" t="s">
        <v>305</v>
      </c>
      <c r="AX13" s="93" t="s">
        <v>1536</v>
      </c>
      <c r="AY13" s="189" t="s">
        <v>320</v>
      </c>
      <c r="AZ13" s="132" t="s">
        <v>561</v>
      </c>
      <c r="BA13" s="189" t="s">
        <v>305</v>
      </c>
      <c r="BB13" s="93" t="s">
        <v>1536</v>
      </c>
      <c r="BC13" s="189" t="s">
        <v>305</v>
      </c>
      <c r="BD13" s="193" t="s">
        <v>1536</v>
      </c>
      <c r="BE13" s="189" t="s">
        <v>305</v>
      </c>
      <c r="BF13" s="93" t="s">
        <v>1536</v>
      </c>
      <c r="BG13" s="189" t="s">
        <v>305</v>
      </c>
      <c r="BH13" s="93" t="s">
        <v>1536</v>
      </c>
      <c r="BI13" s="189" t="s">
        <v>305</v>
      </c>
      <c r="BJ13" s="193" t="s">
        <v>1536</v>
      </c>
      <c r="BK13" s="189" t="s">
        <v>305</v>
      </c>
      <c r="BL13" s="193" t="s">
        <v>1536</v>
      </c>
      <c r="BM13" s="189" t="s">
        <v>307</v>
      </c>
      <c r="BN13" s="93" t="s">
        <v>632</v>
      </c>
      <c r="BO13" s="189" t="s">
        <v>307</v>
      </c>
      <c r="BP13" s="93" t="s">
        <v>649</v>
      </c>
      <c r="BQ13" s="189" t="s">
        <v>305</v>
      </c>
      <c r="BR13" s="193" t="s">
        <v>1536</v>
      </c>
      <c r="BS13" s="189" t="s">
        <v>305</v>
      </c>
      <c r="BT13" s="193" t="s">
        <v>1536</v>
      </c>
      <c r="BU13" s="189" t="s">
        <v>307</v>
      </c>
      <c r="BV13" s="93" t="s">
        <v>677</v>
      </c>
      <c r="BW13" s="189" t="s">
        <v>305</v>
      </c>
      <c r="BX13" s="192" t="s">
        <v>1536</v>
      </c>
      <c r="BY13" s="189" t="s">
        <v>305</v>
      </c>
      <c r="BZ13" s="93" t="s">
        <v>1536</v>
      </c>
      <c r="CA13" s="189" t="s">
        <v>307</v>
      </c>
      <c r="CB13" s="93" t="s">
        <v>725</v>
      </c>
      <c r="CC13" s="189" t="s">
        <v>305</v>
      </c>
      <c r="CD13" s="193" t="s">
        <v>1536</v>
      </c>
      <c r="CE13" s="189" t="s">
        <v>305</v>
      </c>
      <c r="CF13" s="93" t="s">
        <v>1536</v>
      </c>
      <c r="CG13" s="189" t="s">
        <v>305</v>
      </c>
      <c r="CH13" s="200" t="s">
        <v>1536</v>
      </c>
      <c r="CI13" s="189" t="s">
        <v>305</v>
      </c>
      <c r="CJ13" s="193" t="s">
        <v>1536</v>
      </c>
      <c r="CK13" s="189" t="s">
        <v>305</v>
      </c>
      <c r="CL13" s="95" t="s">
        <v>1536</v>
      </c>
      <c r="CM13" s="189" t="s">
        <v>305</v>
      </c>
      <c r="CN13" s="193" t="s">
        <v>1536</v>
      </c>
      <c r="CO13" s="189" t="s">
        <v>305</v>
      </c>
      <c r="CP13" s="192" t="s">
        <v>1536</v>
      </c>
      <c r="CQ13" s="189" t="s">
        <v>305</v>
      </c>
      <c r="CR13" s="93" t="s">
        <v>1536</v>
      </c>
      <c r="CS13" s="189" t="s">
        <v>305</v>
      </c>
      <c r="CT13" s="192" t="s">
        <v>2113</v>
      </c>
      <c r="CU13" s="189" t="s">
        <v>305</v>
      </c>
      <c r="CV13" s="201" t="s">
        <v>1536</v>
      </c>
      <c r="CW13" s="189" t="s">
        <v>305</v>
      </c>
      <c r="CX13" s="193" t="s">
        <v>1536</v>
      </c>
      <c r="CY13" s="189" t="s">
        <v>305</v>
      </c>
      <c r="CZ13" s="192" t="s">
        <v>1536</v>
      </c>
      <c r="DA13" s="189" t="s">
        <v>305</v>
      </c>
      <c r="DB13" s="193" t="s">
        <v>1536</v>
      </c>
      <c r="DC13" s="189" t="s">
        <v>307</v>
      </c>
      <c r="DD13" s="192" t="s">
        <v>865</v>
      </c>
      <c r="DE13" s="189" t="s">
        <v>305</v>
      </c>
      <c r="DF13" s="193" t="s">
        <v>2114</v>
      </c>
      <c r="DG13" s="189" t="s">
        <v>305</v>
      </c>
      <c r="DH13" s="193" t="s">
        <v>1536</v>
      </c>
      <c r="DI13" s="189" t="s">
        <v>305</v>
      </c>
      <c r="DJ13" s="193" t="s">
        <v>1536</v>
      </c>
      <c r="DK13" s="189" t="s">
        <v>305</v>
      </c>
      <c r="DL13" s="192" t="s">
        <v>1536</v>
      </c>
      <c r="DM13" s="189" t="s">
        <v>305</v>
      </c>
      <c r="DN13" s="193" t="s">
        <v>1536</v>
      </c>
      <c r="DO13" s="189" t="s">
        <v>305</v>
      </c>
      <c r="DP13" s="193" t="s">
        <v>2115</v>
      </c>
      <c r="DQ13" s="189" t="s">
        <v>305</v>
      </c>
      <c r="DR13" s="193" t="s">
        <v>954</v>
      </c>
      <c r="DS13" s="189" t="s">
        <v>305</v>
      </c>
      <c r="DT13" s="193" t="s">
        <v>1536</v>
      </c>
      <c r="DU13" s="189" t="s">
        <v>305</v>
      </c>
      <c r="DV13" s="193" t="s">
        <v>954</v>
      </c>
      <c r="DW13" s="189" t="s">
        <v>308</v>
      </c>
      <c r="DX13" s="192" t="s">
        <v>934</v>
      </c>
      <c r="DY13" s="189" t="s">
        <v>305</v>
      </c>
      <c r="DZ13" s="193" t="s">
        <v>1536</v>
      </c>
      <c r="EA13" s="189" t="s">
        <v>307</v>
      </c>
      <c r="EB13" s="192" t="s">
        <v>946</v>
      </c>
      <c r="EC13" s="189" t="s">
        <v>305</v>
      </c>
      <c r="ED13" s="193" t="s">
        <v>954</v>
      </c>
      <c r="EE13" s="189" t="s">
        <v>305</v>
      </c>
      <c r="EF13" s="193" t="s">
        <v>1536</v>
      </c>
      <c r="EG13" s="189" t="s">
        <v>305</v>
      </c>
      <c r="EH13" s="193" t="s">
        <v>1536</v>
      </c>
      <c r="EI13" s="189" t="s">
        <v>310</v>
      </c>
      <c r="EJ13" s="192" t="s">
        <v>992</v>
      </c>
      <c r="EK13" s="189" t="s">
        <v>305</v>
      </c>
      <c r="EL13" s="193" t="s">
        <v>1536</v>
      </c>
      <c r="EM13" s="189" t="s">
        <v>305</v>
      </c>
      <c r="EN13" s="193" t="s">
        <v>1536</v>
      </c>
      <c r="EO13" s="189" t="s">
        <v>308</v>
      </c>
      <c r="EP13" s="192" t="s">
        <v>1040</v>
      </c>
      <c r="EQ13" s="189" t="s">
        <v>305</v>
      </c>
      <c r="ER13" s="193" t="s">
        <v>1045</v>
      </c>
      <c r="ES13" s="189" t="s">
        <v>305</v>
      </c>
      <c r="ET13" s="193" t="s">
        <v>1045</v>
      </c>
      <c r="EU13" s="189" t="s">
        <v>305</v>
      </c>
      <c r="EV13" s="194" t="s">
        <v>1045</v>
      </c>
      <c r="EW13" s="189" t="s">
        <v>305</v>
      </c>
      <c r="EX13" s="95" t="s">
        <v>1536</v>
      </c>
      <c r="EY13" s="189" t="s">
        <v>307</v>
      </c>
      <c r="EZ13" s="192" t="s">
        <v>1070</v>
      </c>
    </row>
    <row r="14" spans="1:156" ht="15" customHeight="1" x14ac:dyDescent="0.35">
      <c r="A14" s="23" t="s">
        <v>34</v>
      </c>
      <c r="B14" s="23" t="s">
        <v>1161</v>
      </c>
      <c r="C14" s="23">
        <v>14</v>
      </c>
      <c r="D14" s="26" t="s">
        <v>158</v>
      </c>
      <c r="E14" s="26" t="s">
        <v>341</v>
      </c>
      <c r="F14" s="26" t="s">
        <v>406</v>
      </c>
      <c r="G14" s="24" t="s">
        <v>225</v>
      </c>
      <c r="H14" s="24" t="s">
        <v>226</v>
      </c>
      <c r="I14" s="24">
        <v>2</v>
      </c>
      <c r="J14" s="24" t="s">
        <v>303</v>
      </c>
      <c r="K14" s="24" t="s">
        <v>304</v>
      </c>
      <c r="L14" s="24" t="s">
        <v>305</v>
      </c>
      <c r="M14" s="24" t="s">
        <v>306</v>
      </c>
      <c r="N14" s="24" t="s">
        <v>320</v>
      </c>
      <c r="O14" s="24" t="s">
        <v>321</v>
      </c>
      <c r="P14" s="47" t="s">
        <v>1518</v>
      </c>
      <c r="Q14" s="47" t="s">
        <v>1518</v>
      </c>
      <c r="R14" s="47" t="s">
        <v>1518</v>
      </c>
      <c r="S14" s="47" t="s">
        <v>1518</v>
      </c>
      <c r="T14" s="47" t="s">
        <v>1518</v>
      </c>
      <c r="U14" s="47" t="s">
        <v>1518</v>
      </c>
      <c r="V14" s="47" t="s">
        <v>1518</v>
      </c>
      <c r="W14" s="47" t="s">
        <v>1518</v>
      </c>
      <c r="X14" s="24" t="s">
        <v>423</v>
      </c>
      <c r="Y14" s="24" t="s">
        <v>423</v>
      </c>
      <c r="Z14" s="24" t="s">
        <v>1518</v>
      </c>
      <c r="AA14" s="24" t="s">
        <v>1518</v>
      </c>
      <c r="AB14" s="24">
        <v>2</v>
      </c>
      <c r="AC14" s="24">
        <v>0</v>
      </c>
      <c r="AD14" s="24">
        <f t="shared" si="0"/>
        <v>1</v>
      </c>
      <c r="AE14" s="24"/>
      <c r="AF14" s="24"/>
      <c r="AG14" s="24"/>
      <c r="AH14" s="24"/>
      <c r="AI14" s="24" t="s">
        <v>423</v>
      </c>
      <c r="AJ14" s="25"/>
      <c r="AK14" s="189" t="s">
        <v>305</v>
      </c>
      <c r="AL14" s="93" t="s">
        <v>1536</v>
      </c>
      <c r="AM14" s="189" t="s">
        <v>305</v>
      </c>
      <c r="AN14" s="93" t="s">
        <v>1536</v>
      </c>
      <c r="AO14" s="191" t="s">
        <v>305</v>
      </c>
      <c r="AP14" s="159" t="s">
        <v>1536</v>
      </c>
      <c r="AQ14" s="189" t="s">
        <v>305</v>
      </c>
      <c r="AR14" s="93" t="s">
        <v>1536</v>
      </c>
      <c r="AS14" s="189" t="s">
        <v>305</v>
      </c>
      <c r="AT14" s="193" t="s">
        <v>1536</v>
      </c>
      <c r="AU14" s="189" t="s">
        <v>305</v>
      </c>
      <c r="AV14" s="93" t="s">
        <v>1536</v>
      </c>
      <c r="AW14" s="189" t="s">
        <v>305</v>
      </c>
      <c r="AX14" s="93" t="s">
        <v>1536</v>
      </c>
      <c r="AY14" s="189" t="s">
        <v>320</v>
      </c>
      <c r="AZ14" s="132" t="s">
        <v>552</v>
      </c>
      <c r="BA14" s="189" t="s">
        <v>305</v>
      </c>
      <c r="BB14" s="93" t="s">
        <v>1536</v>
      </c>
      <c r="BC14" s="189" t="s">
        <v>305</v>
      </c>
      <c r="BD14" s="193" t="s">
        <v>1536</v>
      </c>
      <c r="BE14" s="189" t="s">
        <v>305</v>
      </c>
      <c r="BF14" s="93" t="s">
        <v>1536</v>
      </c>
      <c r="BG14" s="189" t="s">
        <v>305</v>
      </c>
      <c r="BH14" s="93" t="s">
        <v>1536</v>
      </c>
      <c r="BI14" s="189" t="s">
        <v>305</v>
      </c>
      <c r="BJ14" s="193" t="s">
        <v>1536</v>
      </c>
      <c r="BK14" s="189" t="s">
        <v>305</v>
      </c>
      <c r="BL14" s="193" t="s">
        <v>1536</v>
      </c>
      <c r="BM14" s="189" t="s">
        <v>305</v>
      </c>
      <c r="BN14" s="93" t="s">
        <v>1536</v>
      </c>
      <c r="BO14" s="189" t="s">
        <v>305</v>
      </c>
      <c r="BP14" s="193" t="s">
        <v>1536</v>
      </c>
      <c r="BQ14" s="189" t="s">
        <v>305</v>
      </c>
      <c r="BR14" s="193" t="s">
        <v>1536</v>
      </c>
      <c r="BS14" s="189" t="s">
        <v>305</v>
      </c>
      <c r="BT14" s="193" t="s">
        <v>1536</v>
      </c>
      <c r="BU14" s="189" t="s">
        <v>305</v>
      </c>
      <c r="BV14" s="193" t="s">
        <v>1536</v>
      </c>
      <c r="BW14" s="189" t="s">
        <v>305</v>
      </c>
      <c r="BX14" s="192" t="s">
        <v>1536</v>
      </c>
      <c r="BY14" s="189" t="s">
        <v>305</v>
      </c>
      <c r="BZ14" s="93" t="s">
        <v>1536</v>
      </c>
      <c r="CA14" s="189" t="s">
        <v>305</v>
      </c>
      <c r="CB14" s="93" t="s">
        <v>1536</v>
      </c>
      <c r="CC14" s="189" t="s">
        <v>305</v>
      </c>
      <c r="CD14" s="193" t="s">
        <v>1536</v>
      </c>
      <c r="CE14" s="189" t="s">
        <v>305</v>
      </c>
      <c r="CF14" s="93" t="s">
        <v>1536</v>
      </c>
      <c r="CG14" s="189" t="s">
        <v>305</v>
      </c>
      <c r="CH14" s="200" t="s">
        <v>1536</v>
      </c>
      <c r="CI14" s="189" t="s">
        <v>305</v>
      </c>
      <c r="CJ14" s="193" t="s">
        <v>1536</v>
      </c>
      <c r="CK14" s="189" t="s">
        <v>305</v>
      </c>
      <c r="CL14" s="95" t="s">
        <v>1536</v>
      </c>
      <c r="CM14" s="189" t="s">
        <v>305</v>
      </c>
      <c r="CN14" s="193" t="s">
        <v>1536</v>
      </c>
      <c r="CO14" s="189" t="s">
        <v>305</v>
      </c>
      <c r="CP14" s="192" t="s">
        <v>1536</v>
      </c>
      <c r="CQ14" s="189" t="s">
        <v>305</v>
      </c>
      <c r="CR14" s="93" t="s">
        <v>1536</v>
      </c>
      <c r="CS14" s="189" t="s">
        <v>305</v>
      </c>
      <c r="CT14" s="192" t="s">
        <v>2113</v>
      </c>
      <c r="CU14" s="189" t="s">
        <v>305</v>
      </c>
      <c r="CV14" s="201" t="s">
        <v>1536</v>
      </c>
      <c r="CW14" s="189" t="s">
        <v>305</v>
      </c>
      <c r="CX14" s="193" t="s">
        <v>1536</v>
      </c>
      <c r="CY14" s="189" t="s">
        <v>305</v>
      </c>
      <c r="CZ14" s="192" t="s">
        <v>1536</v>
      </c>
      <c r="DA14" s="189" t="s">
        <v>305</v>
      </c>
      <c r="DB14" s="193" t="s">
        <v>1536</v>
      </c>
      <c r="DC14" s="189" t="s">
        <v>305</v>
      </c>
      <c r="DD14" s="193" t="s">
        <v>1536</v>
      </c>
      <c r="DE14" s="189" t="s">
        <v>305</v>
      </c>
      <c r="DF14" s="193" t="s">
        <v>2114</v>
      </c>
      <c r="DG14" s="189" t="s">
        <v>305</v>
      </c>
      <c r="DH14" s="193" t="s">
        <v>1536</v>
      </c>
      <c r="DI14" s="189" t="s">
        <v>305</v>
      </c>
      <c r="DJ14" s="193" t="s">
        <v>1536</v>
      </c>
      <c r="DK14" s="189" t="s">
        <v>305</v>
      </c>
      <c r="DL14" s="192" t="s">
        <v>1536</v>
      </c>
      <c r="DM14" s="189" t="s">
        <v>305</v>
      </c>
      <c r="DN14" s="193" t="s">
        <v>1536</v>
      </c>
      <c r="DO14" s="189" t="s">
        <v>305</v>
      </c>
      <c r="DP14" s="193" t="s">
        <v>2115</v>
      </c>
      <c r="DQ14" s="189" t="s">
        <v>305</v>
      </c>
      <c r="DR14" s="193" t="s">
        <v>954</v>
      </c>
      <c r="DS14" s="189" t="s">
        <v>305</v>
      </c>
      <c r="DT14" s="193" t="s">
        <v>1536</v>
      </c>
      <c r="DU14" s="189" t="s">
        <v>305</v>
      </c>
      <c r="DV14" s="193" t="s">
        <v>954</v>
      </c>
      <c r="DW14" s="189" t="s">
        <v>305</v>
      </c>
      <c r="DX14" s="193" t="s">
        <v>1536</v>
      </c>
      <c r="DY14" s="189" t="s">
        <v>305</v>
      </c>
      <c r="DZ14" s="193" t="s">
        <v>1536</v>
      </c>
      <c r="EA14" s="189" t="s">
        <v>305</v>
      </c>
      <c r="EB14" s="193" t="s">
        <v>1536</v>
      </c>
      <c r="EC14" s="189" t="s">
        <v>305</v>
      </c>
      <c r="ED14" s="193" t="s">
        <v>954</v>
      </c>
      <c r="EE14" s="189" t="s">
        <v>305</v>
      </c>
      <c r="EF14" s="193" t="s">
        <v>1536</v>
      </c>
      <c r="EG14" s="189" t="s">
        <v>305</v>
      </c>
      <c r="EH14" s="193" t="s">
        <v>1536</v>
      </c>
      <c r="EI14" s="189" t="s">
        <v>305</v>
      </c>
      <c r="EJ14" s="193" t="s">
        <v>1536</v>
      </c>
      <c r="EK14" s="189" t="s">
        <v>320</v>
      </c>
      <c r="EL14" s="192" t="s">
        <v>1012</v>
      </c>
      <c r="EM14" s="189" t="s">
        <v>305</v>
      </c>
      <c r="EN14" s="193" t="s">
        <v>1536</v>
      </c>
      <c r="EO14" s="189" t="s">
        <v>305</v>
      </c>
      <c r="EP14" s="193" t="s">
        <v>1536</v>
      </c>
      <c r="EQ14" s="189" t="s">
        <v>305</v>
      </c>
      <c r="ER14" s="193" t="s">
        <v>1045</v>
      </c>
      <c r="ES14" s="189" t="s">
        <v>305</v>
      </c>
      <c r="ET14" s="193" t="s">
        <v>1045</v>
      </c>
      <c r="EU14" s="189" t="s">
        <v>305</v>
      </c>
      <c r="EV14" s="194" t="s">
        <v>1045</v>
      </c>
      <c r="EW14" s="189" t="s">
        <v>305</v>
      </c>
      <c r="EX14" s="95" t="s">
        <v>1536</v>
      </c>
      <c r="EY14" s="189" t="s">
        <v>303</v>
      </c>
      <c r="EZ14" s="127" t="s">
        <v>1536</v>
      </c>
    </row>
    <row r="15" spans="1:156" ht="15" customHeight="1" x14ac:dyDescent="0.35">
      <c r="A15" s="23" t="s">
        <v>35</v>
      </c>
      <c r="B15" s="23" t="s">
        <v>1162</v>
      </c>
      <c r="C15" s="23">
        <v>15</v>
      </c>
      <c r="D15" s="26" t="s">
        <v>159</v>
      </c>
      <c r="E15" s="26" t="s">
        <v>160</v>
      </c>
      <c r="F15" s="26" t="s">
        <v>406</v>
      </c>
      <c r="G15" s="24" t="s">
        <v>227</v>
      </c>
      <c r="H15" s="24" t="s">
        <v>228</v>
      </c>
      <c r="I15" s="24">
        <v>2</v>
      </c>
      <c r="J15" s="24" t="s">
        <v>303</v>
      </c>
      <c r="K15" s="24" t="s">
        <v>304</v>
      </c>
      <c r="L15" s="24" t="s">
        <v>305</v>
      </c>
      <c r="M15" s="24" t="s">
        <v>306</v>
      </c>
      <c r="N15" s="24" t="s">
        <v>320</v>
      </c>
      <c r="O15" s="24" t="s">
        <v>321</v>
      </c>
      <c r="P15" s="47" t="s">
        <v>1518</v>
      </c>
      <c r="Q15" s="47" t="s">
        <v>1518</v>
      </c>
      <c r="R15" s="47" t="s">
        <v>1518</v>
      </c>
      <c r="S15" s="47" t="s">
        <v>1518</v>
      </c>
      <c r="T15" s="47" t="s">
        <v>1518</v>
      </c>
      <c r="U15" s="47" t="s">
        <v>1518</v>
      </c>
      <c r="V15" s="47" t="s">
        <v>1518</v>
      </c>
      <c r="W15" s="47" t="s">
        <v>1518</v>
      </c>
      <c r="X15" s="24" t="s">
        <v>423</v>
      </c>
      <c r="Y15" s="24" t="s">
        <v>423</v>
      </c>
      <c r="Z15" s="24" t="s">
        <v>1518</v>
      </c>
      <c r="AA15" s="24" t="s">
        <v>1518</v>
      </c>
      <c r="AB15" s="24">
        <v>2</v>
      </c>
      <c r="AC15" s="24">
        <v>0</v>
      </c>
      <c r="AD15" s="24">
        <f t="shared" si="0"/>
        <v>1</v>
      </c>
      <c r="AE15" s="24"/>
      <c r="AF15" s="24"/>
      <c r="AG15" s="24"/>
      <c r="AH15" s="24"/>
      <c r="AI15" s="24" t="s">
        <v>423</v>
      </c>
      <c r="AJ15" s="25"/>
      <c r="AK15" s="189" t="s">
        <v>303</v>
      </c>
      <c r="AL15" s="95" t="s">
        <v>1139</v>
      </c>
      <c r="AM15" s="189" t="s">
        <v>303</v>
      </c>
      <c r="AN15" s="127" t="s">
        <v>1081</v>
      </c>
      <c r="AO15" s="191" t="s">
        <v>303</v>
      </c>
      <c r="AP15" s="154" t="s">
        <v>469</v>
      </c>
      <c r="AQ15" s="189" t="s">
        <v>303</v>
      </c>
      <c r="AR15" s="95" t="s">
        <v>479</v>
      </c>
      <c r="AS15" s="189" t="s">
        <v>305</v>
      </c>
      <c r="AT15" s="193" t="s">
        <v>1536</v>
      </c>
      <c r="AU15" s="189" t="s">
        <v>303</v>
      </c>
      <c r="AV15" s="95" t="s">
        <v>528</v>
      </c>
      <c r="AW15" s="189" t="s">
        <v>305</v>
      </c>
      <c r="AX15" s="93" t="s">
        <v>1536</v>
      </c>
      <c r="AY15" s="189" t="s">
        <v>303</v>
      </c>
      <c r="AZ15" s="132" t="s">
        <v>565</v>
      </c>
      <c r="BA15" s="189" t="s">
        <v>305</v>
      </c>
      <c r="BB15" s="93" t="s">
        <v>1536</v>
      </c>
      <c r="BC15" s="189" t="s">
        <v>305</v>
      </c>
      <c r="BD15" s="193" t="s">
        <v>1536</v>
      </c>
      <c r="BE15" s="189" t="s">
        <v>305</v>
      </c>
      <c r="BF15" s="93" t="s">
        <v>1536</v>
      </c>
      <c r="BG15" s="189" t="s">
        <v>305</v>
      </c>
      <c r="BH15" s="93" t="s">
        <v>1536</v>
      </c>
      <c r="BI15" s="189" t="s">
        <v>305</v>
      </c>
      <c r="BJ15" s="193" t="s">
        <v>1536</v>
      </c>
      <c r="BK15" s="189" t="s">
        <v>305</v>
      </c>
      <c r="BL15" s="193" t="s">
        <v>1536</v>
      </c>
      <c r="BM15" s="189" t="s">
        <v>305</v>
      </c>
      <c r="BN15" s="93" t="s">
        <v>1536</v>
      </c>
      <c r="BO15" s="189" t="s">
        <v>305</v>
      </c>
      <c r="BP15" s="193" t="s">
        <v>1536</v>
      </c>
      <c r="BQ15" s="189" t="s">
        <v>305</v>
      </c>
      <c r="BR15" s="193" t="s">
        <v>1536</v>
      </c>
      <c r="BS15" s="189" t="s">
        <v>305</v>
      </c>
      <c r="BT15" s="193" t="s">
        <v>1536</v>
      </c>
      <c r="BU15" s="189" t="s">
        <v>303</v>
      </c>
      <c r="BV15" s="192" t="s">
        <v>674</v>
      </c>
      <c r="BW15" s="189" t="s">
        <v>303</v>
      </c>
      <c r="BX15" s="192" t="s">
        <v>703</v>
      </c>
      <c r="BY15" s="189" t="s">
        <v>305</v>
      </c>
      <c r="BZ15" s="93" t="s">
        <v>1536</v>
      </c>
      <c r="CA15" s="189" t="s">
        <v>305</v>
      </c>
      <c r="CB15" s="93" t="s">
        <v>1536</v>
      </c>
      <c r="CC15" s="189" t="s">
        <v>305</v>
      </c>
      <c r="CD15" s="193" t="s">
        <v>1536</v>
      </c>
      <c r="CE15" s="189" t="s">
        <v>305</v>
      </c>
      <c r="CF15" s="93" t="s">
        <v>1536</v>
      </c>
      <c r="CG15" s="189" t="s">
        <v>303</v>
      </c>
      <c r="CH15" s="202" t="s">
        <v>764</v>
      </c>
      <c r="CI15" s="189" t="s">
        <v>305</v>
      </c>
      <c r="CJ15" s="193" t="s">
        <v>1536</v>
      </c>
      <c r="CK15" s="189" t="s">
        <v>305</v>
      </c>
      <c r="CL15" s="95" t="s">
        <v>1536</v>
      </c>
      <c r="CM15" s="189" t="s">
        <v>305</v>
      </c>
      <c r="CN15" s="193" t="s">
        <v>1536</v>
      </c>
      <c r="CO15" s="189" t="s">
        <v>305</v>
      </c>
      <c r="CP15" s="192" t="s">
        <v>1536</v>
      </c>
      <c r="CQ15" s="189" t="s">
        <v>305</v>
      </c>
      <c r="CR15" s="93" t="s">
        <v>1536</v>
      </c>
      <c r="CS15" s="189" t="s">
        <v>305</v>
      </c>
      <c r="CT15" s="192" t="s">
        <v>2113</v>
      </c>
      <c r="CU15" s="189" t="s">
        <v>305</v>
      </c>
      <c r="CV15" s="201" t="s">
        <v>1536</v>
      </c>
      <c r="CW15" s="189" t="s">
        <v>305</v>
      </c>
      <c r="CX15" s="193" t="s">
        <v>1536</v>
      </c>
      <c r="CY15" s="189" t="s">
        <v>305</v>
      </c>
      <c r="CZ15" s="192" t="s">
        <v>1536</v>
      </c>
      <c r="DA15" s="189" t="s">
        <v>305</v>
      </c>
      <c r="DB15" s="193" t="s">
        <v>1536</v>
      </c>
      <c r="DC15" s="189" t="s">
        <v>305</v>
      </c>
      <c r="DD15" s="193" t="s">
        <v>1536</v>
      </c>
      <c r="DE15" s="189" t="s">
        <v>305</v>
      </c>
      <c r="DF15" s="193" t="s">
        <v>2114</v>
      </c>
      <c r="DG15" s="189" t="s">
        <v>305</v>
      </c>
      <c r="DH15" s="193" t="s">
        <v>1536</v>
      </c>
      <c r="DI15" s="189" t="s">
        <v>305</v>
      </c>
      <c r="DJ15" s="193" t="s">
        <v>1536</v>
      </c>
      <c r="DK15" s="189" t="s">
        <v>303</v>
      </c>
      <c r="DL15" s="192" t="s">
        <v>902</v>
      </c>
      <c r="DM15" s="189" t="s">
        <v>305</v>
      </c>
      <c r="DN15" s="193" t="s">
        <v>1536</v>
      </c>
      <c r="DO15" s="189" t="s">
        <v>305</v>
      </c>
      <c r="DP15" s="193" t="s">
        <v>2115</v>
      </c>
      <c r="DQ15" s="189" t="s">
        <v>305</v>
      </c>
      <c r="DR15" s="193" t="s">
        <v>954</v>
      </c>
      <c r="DS15" s="189" t="s">
        <v>305</v>
      </c>
      <c r="DT15" s="193" t="s">
        <v>1536</v>
      </c>
      <c r="DU15" s="189" t="s">
        <v>305</v>
      </c>
      <c r="DV15" s="193" t="s">
        <v>954</v>
      </c>
      <c r="DW15" s="189" t="s">
        <v>305</v>
      </c>
      <c r="DX15" s="193" t="s">
        <v>1536</v>
      </c>
      <c r="DY15" s="189" t="s">
        <v>303</v>
      </c>
      <c r="DZ15" s="95" t="s">
        <v>940</v>
      </c>
      <c r="EA15" s="189" t="s">
        <v>305</v>
      </c>
      <c r="EB15" s="193" t="s">
        <v>1536</v>
      </c>
      <c r="EC15" s="189" t="s">
        <v>305</v>
      </c>
      <c r="ED15" s="193" t="s">
        <v>954</v>
      </c>
      <c r="EE15" s="189" t="s">
        <v>305</v>
      </c>
      <c r="EF15" s="193" t="s">
        <v>1536</v>
      </c>
      <c r="EG15" s="189" t="s">
        <v>303</v>
      </c>
      <c r="EH15" s="192" t="s">
        <v>970</v>
      </c>
      <c r="EI15" s="189" t="s">
        <v>305</v>
      </c>
      <c r="EJ15" s="193" t="s">
        <v>1536</v>
      </c>
      <c r="EK15" s="189" t="s">
        <v>305</v>
      </c>
      <c r="EL15" s="193" t="s">
        <v>1536</v>
      </c>
      <c r="EM15" s="189" t="s">
        <v>305</v>
      </c>
      <c r="EN15" s="193" t="s">
        <v>1536</v>
      </c>
      <c r="EO15" s="189" t="s">
        <v>303</v>
      </c>
      <c r="EP15" s="192" t="s">
        <v>1031</v>
      </c>
      <c r="EQ15" s="189" t="s">
        <v>305</v>
      </c>
      <c r="ER15" s="193" t="s">
        <v>1045</v>
      </c>
      <c r="ES15" s="189" t="s">
        <v>305</v>
      </c>
      <c r="ET15" s="193" t="s">
        <v>1045</v>
      </c>
      <c r="EU15" s="189" t="s">
        <v>305</v>
      </c>
      <c r="EV15" s="194" t="s">
        <v>1045</v>
      </c>
      <c r="EW15" s="189" t="s">
        <v>305</v>
      </c>
      <c r="EX15" s="95" t="s">
        <v>1536</v>
      </c>
      <c r="EY15" s="189" t="s">
        <v>305</v>
      </c>
      <c r="EZ15" s="127" t="s">
        <v>1536</v>
      </c>
    </row>
    <row r="16" spans="1:156" ht="15" customHeight="1" x14ac:dyDescent="0.35">
      <c r="A16" s="23" t="s">
        <v>36</v>
      </c>
      <c r="B16" s="23" t="s">
        <v>1163</v>
      </c>
      <c r="C16" s="23">
        <v>16</v>
      </c>
      <c r="D16" s="26" t="s">
        <v>161</v>
      </c>
      <c r="E16" s="26" t="s">
        <v>342</v>
      </c>
      <c r="F16" s="26" t="s">
        <v>406</v>
      </c>
      <c r="G16" s="24" t="s">
        <v>229</v>
      </c>
      <c r="H16" s="24" t="s">
        <v>230</v>
      </c>
      <c r="I16" s="24">
        <v>2</v>
      </c>
      <c r="J16" s="24" t="s">
        <v>303</v>
      </c>
      <c r="K16" s="24" t="s">
        <v>304</v>
      </c>
      <c r="L16" s="24" t="s">
        <v>305</v>
      </c>
      <c r="M16" s="24" t="s">
        <v>306</v>
      </c>
      <c r="N16" s="24" t="s">
        <v>320</v>
      </c>
      <c r="O16" s="24" t="s">
        <v>321</v>
      </c>
      <c r="P16" s="47" t="s">
        <v>1518</v>
      </c>
      <c r="Q16" s="47" t="s">
        <v>1518</v>
      </c>
      <c r="R16" s="47" t="s">
        <v>1518</v>
      </c>
      <c r="S16" s="47" t="s">
        <v>1518</v>
      </c>
      <c r="T16" s="47" t="s">
        <v>1518</v>
      </c>
      <c r="U16" s="47" t="s">
        <v>1518</v>
      </c>
      <c r="V16" s="47" t="s">
        <v>1518</v>
      </c>
      <c r="W16" s="47" t="s">
        <v>1518</v>
      </c>
      <c r="X16" s="24" t="s">
        <v>423</v>
      </c>
      <c r="Y16" s="24" t="s">
        <v>423</v>
      </c>
      <c r="Z16" s="24" t="s">
        <v>1518</v>
      </c>
      <c r="AA16" s="24" t="s">
        <v>1518</v>
      </c>
      <c r="AB16" s="24">
        <v>2</v>
      </c>
      <c r="AC16" s="24">
        <v>0</v>
      </c>
      <c r="AD16" s="24">
        <f t="shared" si="0"/>
        <v>1</v>
      </c>
      <c r="AE16" s="24"/>
      <c r="AF16" s="24"/>
      <c r="AG16" s="24"/>
      <c r="AH16" s="24"/>
      <c r="AI16" s="24" t="s">
        <v>423</v>
      </c>
      <c r="AJ16" s="25"/>
      <c r="AK16" s="189" t="s">
        <v>320</v>
      </c>
      <c r="AL16" s="95" t="s">
        <v>1140</v>
      </c>
      <c r="AM16" s="189" t="s">
        <v>303</v>
      </c>
      <c r="AN16" s="96" t="s">
        <v>1082</v>
      </c>
      <c r="AO16" s="191" t="s">
        <v>303</v>
      </c>
      <c r="AP16" s="154" t="s">
        <v>470</v>
      </c>
      <c r="AQ16" s="189" t="s">
        <v>305</v>
      </c>
      <c r="AR16" s="93" t="s">
        <v>1536</v>
      </c>
      <c r="AS16" s="189" t="s">
        <v>305</v>
      </c>
      <c r="AT16" s="193" t="s">
        <v>1536</v>
      </c>
      <c r="AU16" s="189" t="s">
        <v>305</v>
      </c>
      <c r="AV16" s="95" t="s">
        <v>1536</v>
      </c>
      <c r="AW16" s="189" t="s">
        <v>305</v>
      </c>
      <c r="AX16" s="93" t="s">
        <v>1536</v>
      </c>
      <c r="AY16" s="189" t="s">
        <v>303</v>
      </c>
      <c r="AZ16" s="132" t="s">
        <v>565</v>
      </c>
      <c r="BA16" s="189" t="s">
        <v>305</v>
      </c>
      <c r="BB16" s="93" t="s">
        <v>1536</v>
      </c>
      <c r="BC16" s="189" t="s">
        <v>305</v>
      </c>
      <c r="BD16" s="193" t="s">
        <v>1536</v>
      </c>
      <c r="BE16" s="189" t="s">
        <v>305</v>
      </c>
      <c r="BF16" s="93" t="s">
        <v>1536</v>
      </c>
      <c r="BG16" s="189" t="s">
        <v>305</v>
      </c>
      <c r="BH16" s="93" t="s">
        <v>1536</v>
      </c>
      <c r="BI16" s="189" t="s">
        <v>305</v>
      </c>
      <c r="BJ16" s="193" t="s">
        <v>1536</v>
      </c>
      <c r="BK16" s="189" t="s">
        <v>305</v>
      </c>
      <c r="BL16" s="193" t="s">
        <v>1536</v>
      </c>
      <c r="BM16" s="189" t="s">
        <v>305</v>
      </c>
      <c r="BN16" s="93" t="s">
        <v>1536</v>
      </c>
      <c r="BO16" s="189" t="s">
        <v>305</v>
      </c>
      <c r="BP16" s="193" t="s">
        <v>1536</v>
      </c>
      <c r="BQ16" s="189" t="s">
        <v>305</v>
      </c>
      <c r="BR16" s="193" t="s">
        <v>1536</v>
      </c>
      <c r="BS16" s="189" t="s">
        <v>305</v>
      </c>
      <c r="BT16" s="193" t="s">
        <v>1536</v>
      </c>
      <c r="BU16" s="189" t="s">
        <v>305</v>
      </c>
      <c r="BV16" s="193" t="s">
        <v>1536</v>
      </c>
      <c r="BW16" s="189" t="s">
        <v>305</v>
      </c>
      <c r="BX16" s="193" t="s">
        <v>1536</v>
      </c>
      <c r="BY16" s="189" t="s">
        <v>305</v>
      </c>
      <c r="BZ16" s="93" t="s">
        <v>1536</v>
      </c>
      <c r="CA16" s="189" t="s">
        <v>305</v>
      </c>
      <c r="CB16" s="93" t="s">
        <v>1536</v>
      </c>
      <c r="CC16" s="189" t="s">
        <v>305</v>
      </c>
      <c r="CD16" s="193" t="s">
        <v>1536</v>
      </c>
      <c r="CE16" s="189" t="s">
        <v>305</v>
      </c>
      <c r="CF16" s="93" t="s">
        <v>1536</v>
      </c>
      <c r="CG16" s="189" t="s">
        <v>305</v>
      </c>
      <c r="CH16" s="171" t="s">
        <v>1536</v>
      </c>
      <c r="CI16" s="189" t="s">
        <v>305</v>
      </c>
      <c r="CJ16" s="193" t="s">
        <v>1536</v>
      </c>
      <c r="CK16" s="189" t="s">
        <v>305</v>
      </c>
      <c r="CL16" s="95" t="s">
        <v>1536</v>
      </c>
      <c r="CM16" s="189" t="s">
        <v>305</v>
      </c>
      <c r="CN16" s="193" t="s">
        <v>1536</v>
      </c>
      <c r="CO16" s="189" t="s">
        <v>305</v>
      </c>
      <c r="CP16" s="192" t="s">
        <v>1536</v>
      </c>
      <c r="CQ16" s="189" t="s">
        <v>305</v>
      </c>
      <c r="CR16" s="93" t="s">
        <v>1536</v>
      </c>
      <c r="CS16" s="189" t="s">
        <v>305</v>
      </c>
      <c r="CT16" s="192" t="s">
        <v>2113</v>
      </c>
      <c r="CU16" s="189" t="s">
        <v>305</v>
      </c>
      <c r="CV16" s="201" t="s">
        <v>1536</v>
      </c>
      <c r="CW16" s="189" t="s">
        <v>305</v>
      </c>
      <c r="CX16" s="193" t="s">
        <v>1536</v>
      </c>
      <c r="CY16" s="189" t="s">
        <v>305</v>
      </c>
      <c r="CZ16" s="192" t="s">
        <v>1536</v>
      </c>
      <c r="DA16" s="189" t="s">
        <v>305</v>
      </c>
      <c r="DB16" s="193" t="s">
        <v>1536</v>
      </c>
      <c r="DC16" s="189" t="s">
        <v>305</v>
      </c>
      <c r="DD16" s="193" t="s">
        <v>1536</v>
      </c>
      <c r="DE16" s="189" t="s">
        <v>305</v>
      </c>
      <c r="DF16" s="193" t="s">
        <v>2114</v>
      </c>
      <c r="DG16" s="189" t="s">
        <v>305</v>
      </c>
      <c r="DH16" s="193" t="s">
        <v>1536</v>
      </c>
      <c r="DI16" s="189" t="s">
        <v>305</v>
      </c>
      <c r="DJ16" s="193" t="s">
        <v>1536</v>
      </c>
      <c r="DK16" s="189" t="s">
        <v>305</v>
      </c>
      <c r="DL16" s="193" t="s">
        <v>1536</v>
      </c>
      <c r="DM16" s="189" t="s">
        <v>305</v>
      </c>
      <c r="DN16" s="193" t="s">
        <v>1536</v>
      </c>
      <c r="DO16" s="189" t="s">
        <v>305</v>
      </c>
      <c r="DP16" s="193" t="s">
        <v>2115</v>
      </c>
      <c r="DQ16" s="189" t="s">
        <v>305</v>
      </c>
      <c r="DR16" s="193" t="s">
        <v>954</v>
      </c>
      <c r="DS16" s="189" t="s">
        <v>305</v>
      </c>
      <c r="DT16" s="193" t="s">
        <v>1536</v>
      </c>
      <c r="DU16" s="189" t="s">
        <v>305</v>
      </c>
      <c r="DV16" s="193" t="s">
        <v>954</v>
      </c>
      <c r="DW16" s="189" t="s">
        <v>305</v>
      </c>
      <c r="DX16" s="193" t="s">
        <v>1536</v>
      </c>
      <c r="DY16" s="189" t="s">
        <v>305</v>
      </c>
      <c r="DZ16" s="193" t="s">
        <v>1536</v>
      </c>
      <c r="EA16" s="189" t="s">
        <v>305</v>
      </c>
      <c r="EB16" s="193" t="s">
        <v>1536</v>
      </c>
      <c r="EC16" s="189" t="s">
        <v>305</v>
      </c>
      <c r="ED16" s="193" t="s">
        <v>954</v>
      </c>
      <c r="EE16" s="189" t="s">
        <v>305</v>
      </c>
      <c r="EF16" s="193" t="s">
        <v>1536</v>
      </c>
      <c r="EG16" s="189" t="s">
        <v>305</v>
      </c>
      <c r="EH16" s="193" t="s">
        <v>1536</v>
      </c>
      <c r="EI16" s="189" t="s">
        <v>305</v>
      </c>
      <c r="EJ16" s="193" t="s">
        <v>1536</v>
      </c>
      <c r="EK16" s="189" t="s">
        <v>305</v>
      </c>
      <c r="EL16" s="193" t="s">
        <v>1536</v>
      </c>
      <c r="EM16" s="189" t="s">
        <v>305</v>
      </c>
      <c r="EN16" s="193" t="s">
        <v>1536</v>
      </c>
      <c r="EO16" s="189" t="s">
        <v>305</v>
      </c>
      <c r="EP16" s="193" t="s">
        <v>1536</v>
      </c>
      <c r="EQ16" s="189" t="s">
        <v>305</v>
      </c>
      <c r="ER16" s="193" t="s">
        <v>1045</v>
      </c>
      <c r="ES16" s="189" t="s">
        <v>305</v>
      </c>
      <c r="ET16" s="193" t="s">
        <v>1045</v>
      </c>
      <c r="EU16" s="189" t="s">
        <v>305</v>
      </c>
      <c r="EV16" s="194" t="s">
        <v>1045</v>
      </c>
      <c r="EW16" s="189" t="s">
        <v>305</v>
      </c>
      <c r="EX16" s="95" t="s">
        <v>1536</v>
      </c>
      <c r="EY16" s="189" t="s">
        <v>305</v>
      </c>
      <c r="EZ16" s="127" t="s">
        <v>1536</v>
      </c>
    </row>
    <row r="17" spans="1:156" ht="15" customHeight="1" x14ac:dyDescent="0.35">
      <c r="A17" s="23" t="s">
        <v>37</v>
      </c>
      <c r="B17" s="23" t="s">
        <v>1164</v>
      </c>
      <c r="C17" s="23">
        <v>17</v>
      </c>
      <c r="D17" s="28" t="s">
        <v>165</v>
      </c>
      <c r="E17" s="29" t="s">
        <v>343</v>
      </c>
      <c r="F17" s="26" t="s">
        <v>406</v>
      </c>
      <c r="G17" s="24" t="s">
        <v>231</v>
      </c>
      <c r="H17" s="24" t="s">
        <v>232</v>
      </c>
      <c r="I17" s="24">
        <v>2</v>
      </c>
      <c r="J17" s="24" t="s">
        <v>303</v>
      </c>
      <c r="K17" s="24" t="s">
        <v>304</v>
      </c>
      <c r="L17" s="24" t="s">
        <v>305</v>
      </c>
      <c r="M17" s="24" t="s">
        <v>306</v>
      </c>
      <c r="N17" s="47" t="s">
        <v>446</v>
      </c>
      <c r="O17" s="24" t="s">
        <v>447</v>
      </c>
      <c r="P17" s="24" t="s">
        <v>307</v>
      </c>
      <c r="Q17" s="24" t="s">
        <v>307</v>
      </c>
      <c r="R17" s="24" t="s">
        <v>308</v>
      </c>
      <c r="S17" s="24" t="s">
        <v>308</v>
      </c>
      <c r="T17" s="24" t="s">
        <v>309</v>
      </c>
      <c r="U17" s="24" t="s">
        <v>309</v>
      </c>
      <c r="V17" s="24" t="s">
        <v>310</v>
      </c>
      <c r="W17" s="24" t="s">
        <v>310</v>
      </c>
      <c r="X17" s="24" t="s">
        <v>423</v>
      </c>
      <c r="Y17" s="24" t="s">
        <v>423</v>
      </c>
      <c r="Z17" s="24" t="s">
        <v>1518</v>
      </c>
      <c r="AA17" s="24" t="s">
        <v>1518</v>
      </c>
      <c r="AB17" s="24">
        <v>2</v>
      </c>
      <c r="AC17" s="24">
        <v>0</v>
      </c>
      <c r="AD17" s="24">
        <f t="shared" si="0"/>
        <v>1</v>
      </c>
      <c r="AE17" s="24">
        <f t="shared" ref="AE17:AE18" si="9">$AB17*(1/5)</f>
        <v>0.4</v>
      </c>
      <c r="AF17" s="24">
        <f t="shared" ref="AF17:AF18" si="10">$AB17*(2/5)</f>
        <v>0.8</v>
      </c>
      <c r="AG17" s="24">
        <f t="shared" ref="AG17:AG18" si="11">$AB17*(3/5)</f>
        <v>1.2</v>
      </c>
      <c r="AH17" s="24">
        <f t="shared" ref="AH17:AH18" si="12">$AB17*(4/5)</f>
        <v>1.6</v>
      </c>
      <c r="AI17" s="24" t="s">
        <v>423</v>
      </c>
      <c r="AJ17" s="24"/>
      <c r="AK17" s="189" t="s">
        <v>307</v>
      </c>
      <c r="AL17" s="93" t="s">
        <v>1119</v>
      </c>
      <c r="AM17" s="189" t="s">
        <v>307</v>
      </c>
      <c r="AN17" s="96" t="s">
        <v>1093</v>
      </c>
      <c r="AO17" s="191" t="s">
        <v>305</v>
      </c>
      <c r="AP17" s="104" t="s">
        <v>1536</v>
      </c>
      <c r="AQ17" s="189" t="s">
        <v>305</v>
      </c>
      <c r="AR17" s="93" t="s">
        <v>1536</v>
      </c>
      <c r="AS17" s="189" t="s">
        <v>305</v>
      </c>
      <c r="AT17" s="193" t="s">
        <v>1536</v>
      </c>
      <c r="AU17" s="189" t="s">
        <v>305</v>
      </c>
      <c r="AV17" s="95" t="s">
        <v>1536</v>
      </c>
      <c r="AW17" s="189" t="s">
        <v>305</v>
      </c>
      <c r="AX17" s="93" t="s">
        <v>1536</v>
      </c>
      <c r="AY17" s="189" t="s">
        <v>305</v>
      </c>
      <c r="AZ17" s="105" t="s">
        <v>1536</v>
      </c>
      <c r="BA17" s="189" t="s">
        <v>305</v>
      </c>
      <c r="BB17" s="93" t="s">
        <v>1536</v>
      </c>
      <c r="BC17" s="189" t="s">
        <v>305</v>
      </c>
      <c r="BD17" s="193" t="s">
        <v>1536</v>
      </c>
      <c r="BE17" s="189" t="s">
        <v>305</v>
      </c>
      <c r="BF17" s="93" t="s">
        <v>1536</v>
      </c>
      <c r="BG17" s="189" t="s">
        <v>305</v>
      </c>
      <c r="BH17" s="93" t="s">
        <v>1536</v>
      </c>
      <c r="BI17" s="189" t="s">
        <v>305</v>
      </c>
      <c r="BJ17" s="193" t="s">
        <v>1536</v>
      </c>
      <c r="BK17" s="189" t="s">
        <v>305</v>
      </c>
      <c r="BL17" s="193" t="s">
        <v>1536</v>
      </c>
      <c r="BM17" s="189" t="s">
        <v>446</v>
      </c>
      <c r="BN17" s="192" t="s">
        <v>520</v>
      </c>
      <c r="BO17" s="189" t="s">
        <v>305</v>
      </c>
      <c r="BP17" s="193" t="s">
        <v>1536</v>
      </c>
      <c r="BQ17" s="189" t="s">
        <v>305</v>
      </c>
      <c r="BR17" s="193" t="s">
        <v>1536</v>
      </c>
      <c r="BS17" s="189" t="s">
        <v>305</v>
      </c>
      <c r="BT17" s="193" t="s">
        <v>1536</v>
      </c>
      <c r="BU17" s="189" t="s">
        <v>305</v>
      </c>
      <c r="BV17" s="193" t="s">
        <v>1536</v>
      </c>
      <c r="BW17" s="189" t="s">
        <v>305</v>
      </c>
      <c r="BX17" s="193" t="s">
        <v>1536</v>
      </c>
      <c r="BY17" s="189" t="s">
        <v>305</v>
      </c>
      <c r="BZ17" s="93" t="s">
        <v>1536</v>
      </c>
      <c r="CA17" s="189" t="s">
        <v>307</v>
      </c>
      <c r="CB17" s="192" t="s">
        <v>726</v>
      </c>
      <c r="CC17" s="189" t="s">
        <v>305</v>
      </c>
      <c r="CD17" s="193" t="s">
        <v>1536</v>
      </c>
      <c r="CE17" s="189" t="s">
        <v>305</v>
      </c>
      <c r="CF17" s="93" t="s">
        <v>1536</v>
      </c>
      <c r="CG17" s="189" t="s">
        <v>305</v>
      </c>
      <c r="CH17" s="171" t="s">
        <v>1536</v>
      </c>
      <c r="CI17" s="189" t="s">
        <v>305</v>
      </c>
      <c r="CJ17" s="193" t="s">
        <v>1536</v>
      </c>
      <c r="CK17" s="189" t="s">
        <v>305</v>
      </c>
      <c r="CL17" s="95" t="s">
        <v>1536</v>
      </c>
      <c r="CM17" s="189" t="s">
        <v>305</v>
      </c>
      <c r="CN17" s="193" t="s">
        <v>1536</v>
      </c>
      <c r="CO17" s="189" t="s">
        <v>305</v>
      </c>
      <c r="CP17" s="192" t="s">
        <v>1536</v>
      </c>
      <c r="CQ17" s="189" t="s">
        <v>305</v>
      </c>
      <c r="CR17" s="93" t="s">
        <v>1536</v>
      </c>
      <c r="CS17" s="189" t="s">
        <v>305</v>
      </c>
      <c r="CT17" s="192" t="s">
        <v>2113</v>
      </c>
      <c r="CU17" s="189" t="s">
        <v>305</v>
      </c>
      <c r="CV17" s="201" t="s">
        <v>1536</v>
      </c>
      <c r="CW17" s="189" t="s">
        <v>305</v>
      </c>
      <c r="CX17" s="193" t="s">
        <v>1536</v>
      </c>
      <c r="CY17" s="189" t="s">
        <v>305</v>
      </c>
      <c r="CZ17" s="192" t="s">
        <v>1536</v>
      </c>
      <c r="DA17" s="189" t="s">
        <v>446</v>
      </c>
      <c r="DB17" s="192" t="s">
        <v>520</v>
      </c>
      <c r="DC17" s="189" t="s">
        <v>446</v>
      </c>
      <c r="DD17" s="193" t="s">
        <v>520</v>
      </c>
      <c r="DE17" s="189" t="s">
        <v>305</v>
      </c>
      <c r="DF17" s="193" t="s">
        <v>2114</v>
      </c>
      <c r="DG17" s="189" t="s">
        <v>305</v>
      </c>
      <c r="DH17" s="193" t="s">
        <v>1536</v>
      </c>
      <c r="DI17" s="189" t="s">
        <v>305</v>
      </c>
      <c r="DJ17" s="193" t="s">
        <v>1536</v>
      </c>
      <c r="DK17" s="189" t="s">
        <v>305</v>
      </c>
      <c r="DL17" s="193" t="s">
        <v>1536</v>
      </c>
      <c r="DM17" s="189" t="s">
        <v>305</v>
      </c>
      <c r="DN17" s="193" t="s">
        <v>1536</v>
      </c>
      <c r="DO17" s="189" t="s">
        <v>305</v>
      </c>
      <c r="DP17" s="193" t="s">
        <v>2115</v>
      </c>
      <c r="DQ17" s="189" t="s">
        <v>305</v>
      </c>
      <c r="DR17" s="193" t="s">
        <v>954</v>
      </c>
      <c r="DS17" s="189" t="s">
        <v>305</v>
      </c>
      <c r="DT17" s="193" t="s">
        <v>1536</v>
      </c>
      <c r="DU17" s="189" t="s">
        <v>305</v>
      </c>
      <c r="DV17" s="193" t="s">
        <v>954</v>
      </c>
      <c r="DW17" s="189" t="s">
        <v>446</v>
      </c>
      <c r="DX17" s="192" t="s">
        <v>520</v>
      </c>
      <c r="DY17" s="189" t="s">
        <v>305</v>
      </c>
      <c r="DZ17" s="193" t="s">
        <v>1536</v>
      </c>
      <c r="EA17" s="189" t="s">
        <v>305</v>
      </c>
      <c r="EB17" s="193" t="s">
        <v>1536</v>
      </c>
      <c r="EC17" s="189" t="s">
        <v>305</v>
      </c>
      <c r="ED17" s="193" t="s">
        <v>954</v>
      </c>
      <c r="EE17" s="189" t="s">
        <v>305</v>
      </c>
      <c r="EF17" s="193" t="s">
        <v>1536</v>
      </c>
      <c r="EG17" s="189" t="s">
        <v>305</v>
      </c>
      <c r="EH17" s="193" t="s">
        <v>1536</v>
      </c>
      <c r="EI17" s="189" t="s">
        <v>305</v>
      </c>
      <c r="EJ17" s="193" t="s">
        <v>1536</v>
      </c>
      <c r="EK17" s="189" t="s">
        <v>305</v>
      </c>
      <c r="EL17" s="193" t="s">
        <v>1536</v>
      </c>
      <c r="EM17" s="189" t="s">
        <v>305</v>
      </c>
      <c r="EN17" s="193" t="s">
        <v>1536</v>
      </c>
      <c r="EO17" s="189" t="s">
        <v>305</v>
      </c>
      <c r="EP17" s="193" t="s">
        <v>1536</v>
      </c>
      <c r="EQ17" s="189" t="s">
        <v>305</v>
      </c>
      <c r="ER17" s="193" t="s">
        <v>1045</v>
      </c>
      <c r="ES17" s="189" t="s">
        <v>305</v>
      </c>
      <c r="ET17" s="193" t="s">
        <v>1045</v>
      </c>
      <c r="EU17" s="189" t="s">
        <v>305</v>
      </c>
      <c r="EV17" s="194" t="s">
        <v>1045</v>
      </c>
      <c r="EW17" s="189" t="s">
        <v>305</v>
      </c>
      <c r="EX17" s="95" t="s">
        <v>1536</v>
      </c>
      <c r="EY17" s="189" t="s">
        <v>305</v>
      </c>
      <c r="EZ17" s="127" t="s">
        <v>1536</v>
      </c>
    </row>
    <row r="18" spans="1:156" ht="15" customHeight="1" x14ac:dyDescent="0.35">
      <c r="A18" s="23" t="s">
        <v>38</v>
      </c>
      <c r="B18" s="23" t="s">
        <v>1165</v>
      </c>
      <c r="C18" s="23">
        <v>18</v>
      </c>
      <c r="D18" s="26" t="s">
        <v>162</v>
      </c>
      <c r="E18" s="26" t="s">
        <v>344</v>
      </c>
      <c r="F18" s="26" t="s">
        <v>406</v>
      </c>
      <c r="G18" s="24" t="s">
        <v>233</v>
      </c>
      <c r="H18" s="24" t="s">
        <v>234</v>
      </c>
      <c r="I18" s="24">
        <v>2</v>
      </c>
      <c r="J18" s="24" t="s">
        <v>303</v>
      </c>
      <c r="K18" s="24" t="s">
        <v>304</v>
      </c>
      <c r="L18" s="24" t="s">
        <v>305</v>
      </c>
      <c r="M18" s="24" t="s">
        <v>306</v>
      </c>
      <c r="N18" s="47" t="s">
        <v>320</v>
      </c>
      <c r="O18" s="24" t="s">
        <v>321</v>
      </c>
      <c r="P18" s="24" t="s">
        <v>307</v>
      </c>
      <c r="Q18" s="24" t="s">
        <v>307</v>
      </c>
      <c r="R18" s="24" t="s">
        <v>308</v>
      </c>
      <c r="S18" s="24" t="s">
        <v>308</v>
      </c>
      <c r="T18" s="24" t="s">
        <v>309</v>
      </c>
      <c r="U18" s="24" t="s">
        <v>309</v>
      </c>
      <c r="V18" s="24" t="s">
        <v>310</v>
      </c>
      <c r="W18" s="24" t="s">
        <v>310</v>
      </c>
      <c r="X18" s="24" t="s">
        <v>423</v>
      </c>
      <c r="Y18" s="24" t="s">
        <v>423</v>
      </c>
      <c r="Z18" s="24" t="s">
        <v>1518</v>
      </c>
      <c r="AA18" s="24" t="s">
        <v>1518</v>
      </c>
      <c r="AB18" s="24">
        <v>2</v>
      </c>
      <c r="AC18" s="24">
        <v>0</v>
      </c>
      <c r="AD18" s="24">
        <f t="shared" si="0"/>
        <v>1</v>
      </c>
      <c r="AE18" s="24">
        <f t="shared" si="9"/>
        <v>0.4</v>
      </c>
      <c r="AF18" s="24">
        <f t="shared" si="10"/>
        <v>0.8</v>
      </c>
      <c r="AG18" s="24">
        <f t="shared" si="11"/>
        <v>1.2</v>
      </c>
      <c r="AH18" s="24">
        <f t="shared" si="12"/>
        <v>1.6</v>
      </c>
      <c r="AI18" s="24" t="s">
        <v>423</v>
      </c>
      <c r="AJ18" s="24"/>
      <c r="AK18" s="189" t="s">
        <v>307</v>
      </c>
      <c r="AL18" s="93" t="s">
        <v>1119</v>
      </c>
      <c r="AM18" s="189" t="s">
        <v>307</v>
      </c>
      <c r="AN18" s="96" t="s">
        <v>1093</v>
      </c>
      <c r="AO18" s="191" t="s">
        <v>305</v>
      </c>
      <c r="AP18" s="104" t="s">
        <v>1536</v>
      </c>
      <c r="AQ18" s="189" t="s">
        <v>305</v>
      </c>
      <c r="AR18" s="93" t="s">
        <v>1536</v>
      </c>
      <c r="AS18" s="189" t="s">
        <v>305</v>
      </c>
      <c r="AT18" s="193" t="s">
        <v>1536</v>
      </c>
      <c r="AU18" s="189" t="s">
        <v>305</v>
      </c>
      <c r="AV18" s="95" t="s">
        <v>1536</v>
      </c>
      <c r="AW18" s="189" t="s">
        <v>305</v>
      </c>
      <c r="AX18" s="93" t="s">
        <v>1536</v>
      </c>
      <c r="AY18" s="189" t="s">
        <v>305</v>
      </c>
      <c r="AZ18" s="105" t="s">
        <v>1536</v>
      </c>
      <c r="BA18" s="189" t="s">
        <v>305</v>
      </c>
      <c r="BB18" s="93" t="s">
        <v>1536</v>
      </c>
      <c r="BC18" s="189" t="s">
        <v>305</v>
      </c>
      <c r="BD18" s="193" t="s">
        <v>1536</v>
      </c>
      <c r="BE18" s="189" t="s">
        <v>305</v>
      </c>
      <c r="BF18" s="93" t="s">
        <v>1536</v>
      </c>
      <c r="BG18" s="189" t="s">
        <v>305</v>
      </c>
      <c r="BH18" s="93" t="s">
        <v>1536</v>
      </c>
      <c r="BI18" s="189" t="s">
        <v>305</v>
      </c>
      <c r="BJ18" s="193" t="s">
        <v>1536</v>
      </c>
      <c r="BK18" s="189" t="s">
        <v>305</v>
      </c>
      <c r="BL18" s="193" t="s">
        <v>1536</v>
      </c>
      <c r="BM18" s="189" t="s">
        <v>305</v>
      </c>
      <c r="BN18" s="193" t="s">
        <v>1536</v>
      </c>
      <c r="BO18" s="189" t="s">
        <v>305</v>
      </c>
      <c r="BP18" s="193" t="s">
        <v>1536</v>
      </c>
      <c r="BQ18" s="189" t="s">
        <v>305</v>
      </c>
      <c r="BR18" s="193" t="s">
        <v>1536</v>
      </c>
      <c r="BS18" s="189" t="s">
        <v>305</v>
      </c>
      <c r="BT18" s="193" t="s">
        <v>1536</v>
      </c>
      <c r="BU18" s="189" t="s">
        <v>305</v>
      </c>
      <c r="BV18" s="193" t="s">
        <v>1536</v>
      </c>
      <c r="BW18" s="189" t="s">
        <v>305</v>
      </c>
      <c r="BX18" s="193" t="s">
        <v>1536</v>
      </c>
      <c r="BY18" s="189" t="s">
        <v>305</v>
      </c>
      <c r="BZ18" s="93" t="s">
        <v>1536</v>
      </c>
      <c r="CA18" s="189" t="s">
        <v>307</v>
      </c>
      <c r="CB18" s="192" t="s">
        <v>726</v>
      </c>
      <c r="CC18" s="189" t="s">
        <v>305</v>
      </c>
      <c r="CD18" s="193" t="s">
        <v>1536</v>
      </c>
      <c r="CE18" s="189" t="s">
        <v>305</v>
      </c>
      <c r="CF18" s="93" t="s">
        <v>1536</v>
      </c>
      <c r="CG18" s="189" t="s">
        <v>305</v>
      </c>
      <c r="CH18" s="171" t="s">
        <v>1536</v>
      </c>
      <c r="CI18" s="189" t="s">
        <v>305</v>
      </c>
      <c r="CJ18" s="193" t="s">
        <v>1536</v>
      </c>
      <c r="CK18" s="189" t="s">
        <v>305</v>
      </c>
      <c r="CL18" s="95" t="s">
        <v>1536</v>
      </c>
      <c r="CM18" s="189" t="s">
        <v>305</v>
      </c>
      <c r="CN18" s="193" t="s">
        <v>1536</v>
      </c>
      <c r="CO18" s="189" t="s">
        <v>305</v>
      </c>
      <c r="CP18" s="192" t="s">
        <v>1536</v>
      </c>
      <c r="CQ18" s="189" t="s">
        <v>305</v>
      </c>
      <c r="CR18" s="93" t="s">
        <v>1536</v>
      </c>
      <c r="CS18" s="189" t="s">
        <v>305</v>
      </c>
      <c r="CT18" s="192" t="s">
        <v>2113</v>
      </c>
      <c r="CU18" s="189" t="s">
        <v>305</v>
      </c>
      <c r="CV18" s="201" t="s">
        <v>1536</v>
      </c>
      <c r="CW18" s="189" t="s">
        <v>305</v>
      </c>
      <c r="CX18" s="193" t="s">
        <v>1536</v>
      </c>
      <c r="CY18" s="189" t="s">
        <v>305</v>
      </c>
      <c r="CZ18" s="192" t="s">
        <v>1536</v>
      </c>
      <c r="DA18" s="189" t="s">
        <v>305</v>
      </c>
      <c r="DB18" s="193" t="s">
        <v>1536</v>
      </c>
      <c r="DC18" s="189" t="s">
        <v>305</v>
      </c>
      <c r="DD18" s="193" t="s">
        <v>1536</v>
      </c>
      <c r="DE18" s="189" t="s">
        <v>305</v>
      </c>
      <c r="DF18" s="193" t="s">
        <v>2114</v>
      </c>
      <c r="DG18" s="189" t="s">
        <v>305</v>
      </c>
      <c r="DH18" s="193" t="s">
        <v>1536</v>
      </c>
      <c r="DI18" s="189" t="s">
        <v>305</v>
      </c>
      <c r="DJ18" s="193" t="s">
        <v>1536</v>
      </c>
      <c r="DK18" s="189" t="s">
        <v>305</v>
      </c>
      <c r="DL18" s="193" t="s">
        <v>1536</v>
      </c>
      <c r="DM18" s="189" t="s">
        <v>305</v>
      </c>
      <c r="DN18" s="193" t="s">
        <v>1536</v>
      </c>
      <c r="DO18" s="189" t="s">
        <v>305</v>
      </c>
      <c r="DP18" s="193" t="s">
        <v>2115</v>
      </c>
      <c r="DQ18" s="189" t="s">
        <v>305</v>
      </c>
      <c r="DR18" s="193" t="s">
        <v>954</v>
      </c>
      <c r="DS18" s="189" t="s">
        <v>305</v>
      </c>
      <c r="DT18" s="193" t="s">
        <v>1536</v>
      </c>
      <c r="DU18" s="189" t="s">
        <v>305</v>
      </c>
      <c r="DV18" s="193" t="s">
        <v>954</v>
      </c>
      <c r="DW18" s="189" t="s">
        <v>305</v>
      </c>
      <c r="DX18" s="193" t="s">
        <v>1536</v>
      </c>
      <c r="DY18" s="189" t="s">
        <v>305</v>
      </c>
      <c r="DZ18" s="193" t="s">
        <v>1536</v>
      </c>
      <c r="EA18" s="189" t="s">
        <v>305</v>
      </c>
      <c r="EB18" s="193" t="s">
        <v>1536</v>
      </c>
      <c r="EC18" s="189" t="s">
        <v>305</v>
      </c>
      <c r="ED18" s="193" t="s">
        <v>954</v>
      </c>
      <c r="EE18" s="189" t="s">
        <v>305</v>
      </c>
      <c r="EF18" s="193" t="s">
        <v>1536</v>
      </c>
      <c r="EG18" s="189" t="s">
        <v>305</v>
      </c>
      <c r="EH18" s="193" t="s">
        <v>1536</v>
      </c>
      <c r="EI18" s="189" t="s">
        <v>305</v>
      </c>
      <c r="EJ18" s="193" t="s">
        <v>1536</v>
      </c>
      <c r="EK18" s="189" t="s">
        <v>305</v>
      </c>
      <c r="EL18" s="193" t="s">
        <v>1536</v>
      </c>
      <c r="EM18" s="189" t="s">
        <v>305</v>
      </c>
      <c r="EN18" s="193" t="s">
        <v>1536</v>
      </c>
      <c r="EO18" s="189" t="s">
        <v>305</v>
      </c>
      <c r="EP18" s="193" t="s">
        <v>1536</v>
      </c>
      <c r="EQ18" s="189" t="s">
        <v>305</v>
      </c>
      <c r="ER18" s="193" t="s">
        <v>1045</v>
      </c>
      <c r="ES18" s="189" t="s">
        <v>305</v>
      </c>
      <c r="ET18" s="193" t="s">
        <v>1045</v>
      </c>
      <c r="EU18" s="189" t="s">
        <v>305</v>
      </c>
      <c r="EV18" s="194" t="s">
        <v>1045</v>
      </c>
      <c r="EW18" s="189" t="s">
        <v>305</v>
      </c>
      <c r="EX18" s="95" t="s">
        <v>1536</v>
      </c>
      <c r="EY18" s="189" t="s">
        <v>305</v>
      </c>
      <c r="EZ18" s="127" t="s">
        <v>1536</v>
      </c>
    </row>
    <row r="19" spans="1:156" ht="15" customHeight="1" x14ac:dyDescent="0.35">
      <c r="A19" s="23" t="s">
        <v>39</v>
      </c>
      <c r="B19" s="23" t="s">
        <v>1166</v>
      </c>
      <c r="C19" s="23">
        <v>19</v>
      </c>
      <c r="D19" s="26" t="s">
        <v>163</v>
      </c>
      <c r="E19" s="26" t="s">
        <v>164</v>
      </c>
      <c r="F19" s="26" t="s">
        <v>406</v>
      </c>
      <c r="G19" s="24" t="s">
        <v>235</v>
      </c>
      <c r="H19" s="24" t="s">
        <v>236</v>
      </c>
      <c r="I19" s="24">
        <v>2</v>
      </c>
      <c r="J19" s="24" t="s">
        <v>303</v>
      </c>
      <c r="K19" s="24" t="s">
        <v>304</v>
      </c>
      <c r="L19" s="24" t="s">
        <v>305</v>
      </c>
      <c r="M19" s="24" t="s">
        <v>306</v>
      </c>
      <c r="N19" s="24" t="s">
        <v>320</v>
      </c>
      <c r="O19" s="24" t="s">
        <v>321</v>
      </c>
      <c r="P19" s="47" t="s">
        <v>1518</v>
      </c>
      <c r="Q19" s="47" t="s">
        <v>1518</v>
      </c>
      <c r="R19" s="47" t="s">
        <v>1518</v>
      </c>
      <c r="S19" s="47" t="s">
        <v>1518</v>
      </c>
      <c r="T19" s="47" t="s">
        <v>1518</v>
      </c>
      <c r="U19" s="47" t="s">
        <v>1518</v>
      </c>
      <c r="V19" s="47" t="s">
        <v>1518</v>
      </c>
      <c r="W19" s="47" t="s">
        <v>1518</v>
      </c>
      <c r="X19" s="24" t="s">
        <v>423</v>
      </c>
      <c r="Y19" s="24" t="s">
        <v>423</v>
      </c>
      <c r="Z19" s="24" t="s">
        <v>1518</v>
      </c>
      <c r="AA19" s="24" t="s">
        <v>1518</v>
      </c>
      <c r="AB19" s="24">
        <v>2</v>
      </c>
      <c r="AC19" s="24">
        <v>0</v>
      </c>
      <c r="AD19" s="24">
        <f t="shared" si="0"/>
        <v>1</v>
      </c>
      <c r="AE19" s="24"/>
      <c r="AF19" s="24"/>
      <c r="AG19" s="24"/>
      <c r="AH19" s="24"/>
      <c r="AI19" s="24" t="s">
        <v>423</v>
      </c>
      <c r="AJ19" s="25"/>
      <c r="AK19" s="189" t="s">
        <v>303</v>
      </c>
      <c r="AL19" s="95" t="s">
        <v>1121</v>
      </c>
      <c r="AM19" s="189" t="s">
        <v>303</v>
      </c>
      <c r="AN19" s="95" t="s">
        <v>1084</v>
      </c>
      <c r="AO19" s="191" t="s">
        <v>305</v>
      </c>
      <c r="AP19" s="104" t="s">
        <v>1536</v>
      </c>
      <c r="AQ19" s="189" t="s">
        <v>305</v>
      </c>
      <c r="AR19" s="93" t="s">
        <v>1536</v>
      </c>
      <c r="AS19" s="189" t="s">
        <v>305</v>
      </c>
      <c r="AT19" s="193" t="s">
        <v>1536</v>
      </c>
      <c r="AU19" s="189" t="s">
        <v>305</v>
      </c>
      <c r="AV19" s="95" t="s">
        <v>1536</v>
      </c>
      <c r="AW19" s="189" t="s">
        <v>305</v>
      </c>
      <c r="AX19" s="93" t="s">
        <v>1536</v>
      </c>
      <c r="AY19" s="189" t="s">
        <v>305</v>
      </c>
      <c r="AZ19" s="105" t="s">
        <v>1536</v>
      </c>
      <c r="BA19" s="189" t="s">
        <v>305</v>
      </c>
      <c r="BB19" s="93" t="s">
        <v>1536</v>
      </c>
      <c r="BC19" s="189" t="s">
        <v>305</v>
      </c>
      <c r="BD19" s="193" t="s">
        <v>1536</v>
      </c>
      <c r="BE19" s="189" t="s">
        <v>305</v>
      </c>
      <c r="BF19" s="93" t="s">
        <v>1536</v>
      </c>
      <c r="BG19" s="189" t="s">
        <v>305</v>
      </c>
      <c r="BH19" s="93" t="s">
        <v>1536</v>
      </c>
      <c r="BI19" s="189" t="s">
        <v>305</v>
      </c>
      <c r="BJ19" s="193" t="s">
        <v>1536</v>
      </c>
      <c r="BK19" s="189" t="s">
        <v>305</v>
      </c>
      <c r="BL19" s="193" t="s">
        <v>1536</v>
      </c>
      <c r="BM19" s="189" t="s">
        <v>305</v>
      </c>
      <c r="BN19" s="193" t="s">
        <v>1536</v>
      </c>
      <c r="BO19" s="189" t="s">
        <v>305</v>
      </c>
      <c r="BP19" s="193" t="s">
        <v>1536</v>
      </c>
      <c r="BQ19" s="189" t="s">
        <v>305</v>
      </c>
      <c r="BR19" s="193" t="s">
        <v>1536</v>
      </c>
      <c r="BS19" s="189" t="s">
        <v>305</v>
      </c>
      <c r="BT19" s="193" t="s">
        <v>1536</v>
      </c>
      <c r="BU19" s="189" t="s">
        <v>305</v>
      </c>
      <c r="BV19" s="193" t="s">
        <v>1536</v>
      </c>
      <c r="BW19" s="189" t="s">
        <v>305</v>
      </c>
      <c r="BX19" s="193" t="s">
        <v>1536</v>
      </c>
      <c r="BY19" s="189" t="s">
        <v>305</v>
      </c>
      <c r="BZ19" s="93" t="s">
        <v>1536</v>
      </c>
      <c r="CA19" s="189" t="s">
        <v>305</v>
      </c>
      <c r="CB19" s="193" t="s">
        <v>1536</v>
      </c>
      <c r="CC19" s="189" t="s">
        <v>305</v>
      </c>
      <c r="CD19" s="193" t="s">
        <v>1536</v>
      </c>
      <c r="CE19" s="189" t="s">
        <v>305</v>
      </c>
      <c r="CF19" s="93" t="s">
        <v>1536</v>
      </c>
      <c r="CG19" s="189" t="s">
        <v>305</v>
      </c>
      <c r="CH19" s="171" t="s">
        <v>1536</v>
      </c>
      <c r="CI19" s="189" t="s">
        <v>305</v>
      </c>
      <c r="CJ19" s="193" t="s">
        <v>1536</v>
      </c>
      <c r="CK19" s="189" t="s">
        <v>303</v>
      </c>
      <c r="CL19" s="192" t="s">
        <v>781</v>
      </c>
      <c r="CM19" s="189" t="s">
        <v>305</v>
      </c>
      <c r="CN19" s="193" t="s">
        <v>1536</v>
      </c>
      <c r="CO19" s="189" t="s">
        <v>305</v>
      </c>
      <c r="CP19" s="192" t="s">
        <v>1536</v>
      </c>
      <c r="CQ19" s="189" t="s">
        <v>305</v>
      </c>
      <c r="CR19" s="93" t="s">
        <v>1536</v>
      </c>
      <c r="CS19" s="189" t="s">
        <v>305</v>
      </c>
      <c r="CT19" s="192" t="s">
        <v>2113</v>
      </c>
      <c r="CU19" s="189" t="s">
        <v>305</v>
      </c>
      <c r="CV19" s="201" t="s">
        <v>1536</v>
      </c>
      <c r="CW19" s="189" t="s">
        <v>305</v>
      </c>
      <c r="CX19" s="193" t="s">
        <v>1536</v>
      </c>
      <c r="CY19" s="189" t="s">
        <v>305</v>
      </c>
      <c r="CZ19" s="192" t="s">
        <v>1536</v>
      </c>
      <c r="DA19" s="189" t="s">
        <v>305</v>
      </c>
      <c r="DB19" s="193" t="s">
        <v>1536</v>
      </c>
      <c r="DC19" s="189" t="s">
        <v>305</v>
      </c>
      <c r="DD19" s="193" t="s">
        <v>1536</v>
      </c>
      <c r="DE19" s="189" t="s">
        <v>305</v>
      </c>
      <c r="DF19" s="193" t="s">
        <v>2114</v>
      </c>
      <c r="DG19" s="189" t="s">
        <v>305</v>
      </c>
      <c r="DH19" s="193" t="s">
        <v>1536</v>
      </c>
      <c r="DI19" s="189" t="s">
        <v>305</v>
      </c>
      <c r="DJ19" s="193" t="s">
        <v>1536</v>
      </c>
      <c r="DK19" s="189" t="s">
        <v>305</v>
      </c>
      <c r="DL19" s="193" t="s">
        <v>1536</v>
      </c>
      <c r="DM19" s="189" t="s">
        <v>305</v>
      </c>
      <c r="DN19" s="193" t="s">
        <v>1536</v>
      </c>
      <c r="DO19" s="189" t="s">
        <v>305</v>
      </c>
      <c r="DP19" s="193" t="s">
        <v>2115</v>
      </c>
      <c r="DQ19" s="189" t="s">
        <v>305</v>
      </c>
      <c r="DR19" s="193" t="s">
        <v>954</v>
      </c>
      <c r="DS19" s="189" t="s">
        <v>305</v>
      </c>
      <c r="DT19" s="193" t="s">
        <v>1536</v>
      </c>
      <c r="DU19" s="189" t="s">
        <v>305</v>
      </c>
      <c r="DV19" s="193" t="s">
        <v>954</v>
      </c>
      <c r="DW19" s="189" t="s">
        <v>305</v>
      </c>
      <c r="DX19" s="193" t="s">
        <v>1536</v>
      </c>
      <c r="DY19" s="189" t="s">
        <v>305</v>
      </c>
      <c r="DZ19" s="193" t="s">
        <v>1536</v>
      </c>
      <c r="EA19" s="189" t="s">
        <v>305</v>
      </c>
      <c r="EB19" s="193" t="s">
        <v>1536</v>
      </c>
      <c r="EC19" s="189" t="s">
        <v>305</v>
      </c>
      <c r="ED19" s="193" t="s">
        <v>954</v>
      </c>
      <c r="EE19" s="189" t="s">
        <v>305</v>
      </c>
      <c r="EF19" s="193" t="s">
        <v>1536</v>
      </c>
      <c r="EG19" s="189" t="s">
        <v>305</v>
      </c>
      <c r="EH19" s="193" t="s">
        <v>1536</v>
      </c>
      <c r="EI19" s="189" t="s">
        <v>305</v>
      </c>
      <c r="EJ19" s="193" t="s">
        <v>1536</v>
      </c>
      <c r="EK19" s="189" t="s">
        <v>305</v>
      </c>
      <c r="EL19" s="193" t="s">
        <v>1536</v>
      </c>
      <c r="EM19" s="189" t="s">
        <v>305</v>
      </c>
      <c r="EN19" s="193" t="s">
        <v>1536</v>
      </c>
      <c r="EO19" s="189" t="s">
        <v>305</v>
      </c>
      <c r="EP19" s="193" t="s">
        <v>1536</v>
      </c>
      <c r="EQ19" s="189" t="s">
        <v>305</v>
      </c>
      <c r="ER19" s="193" t="s">
        <v>1045</v>
      </c>
      <c r="ES19" s="189" t="s">
        <v>305</v>
      </c>
      <c r="ET19" s="193" t="s">
        <v>1045</v>
      </c>
      <c r="EU19" s="189" t="s">
        <v>305</v>
      </c>
      <c r="EV19" s="194" t="s">
        <v>1045</v>
      </c>
      <c r="EW19" s="189" t="s">
        <v>305</v>
      </c>
      <c r="EX19" s="95" t="s">
        <v>1536</v>
      </c>
      <c r="EY19" s="189" t="s">
        <v>305</v>
      </c>
      <c r="EZ19" s="127" t="s">
        <v>1536</v>
      </c>
    </row>
    <row r="20" spans="1:156" ht="15" customHeight="1" x14ac:dyDescent="0.35">
      <c r="A20" s="27" t="s">
        <v>40</v>
      </c>
      <c r="B20" s="23" t="s">
        <v>1167</v>
      </c>
      <c r="C20" s="27">
        <v>20</v>
      </c>
      <c r="D20" s="26" t="s">
        <v>166</v>
      </c>
      <c r="E20" s="26" t="s">
        <v>167</v>
      </c>
      <c r="F20" s="26" t="s">
        <v>406</v>
      </c>
      <c r="G20" s="47" t="s">
        <v>237</v>
      </c>
      <c r="H20" s="47" t="s">
        <v>238</v>
      </c>
      <c r="I20" s="47">
        <v>2</v>
      </c>
      <c r="J20" s="47" t="s">
        <v>303</v>
      </c>
      <c r="K20" s="47" t="s">
        <v>304</v>
      </c>
      <c r="L20" s="47" t="s">
        <v>305</v>
      </c>
      <c r="M20" s="24" t="s">
        <v>306</v>
      </c>
      <c r="N20" s="24" t="s">
        <v>320</v>
      </c>
      <c r="O20" s="47" t="s">
        <v>321</v>
      </c>
      <c r="P20" s="47" t="s">
        <v>1518</v>
      </c>
      <c r="Q20" s="47" t="s">
        <v>1518</v>
      </c>
      <c r="R20" s="47" t="s">
        <v>1518</v>
      </c>
      <c r="S20" s="47" t="s">
        <v>1518</v>
      </c>
      <c r="T20" s="47" t="s">
        <v>1518</v>
      </c>
      <c r="U20" s="47" t="s">
        <v>1518</v>
      </c>
      <c r="V20" s="47" t="s">
        <v>1518</v>
      </c>
      <c r="W20" s="47" t="s">
        <v>1518</v>
      </c>
      <c r="X20" s="47" t="s">
        <v>423</v>
      </c>
      <c r="Y20" s="47" t="s">
        <v>423</v>
      </c>
      <c r="Z20" s="47" t="s">
        <v>1518</v>
      </c>
      <c r="AA20" s="47" t="s">
        <v>1518</v>
      </c>
      <c r="AB20" s="47">
        <v>2</v>
      </c>
      <c r="AC20" s="47">
        <v>0</v>
      </c>
      <c r="AD20" s="47">
        <f t="shared" si="0"/>
        <v>1</v>
      </c>
      <c r="AE20" s="47"/>
      <c r="AF20" s="47"/>
      <c r="AG20" s="47"/>
      <c r="AH20" s="47"/>
      <c r="AI20" s="47" t="s">
        <v>423</v>
      </c>
      <c r="AJ20" s="26"/>
      <c r="AK20" s="189" t="s">
        <v>303</v>
      </c>
      <c r="AL20" s="93" t="s">
        <v>520</v>
      </c>
      <c r="AM20" s="189" t="s">
        <v>303</v>
      </c>
      <c r="AN20" s="96" t="s">
        <v>520</v>
      </c>
      <c r="AO20" s="191" t="s">
        <v>305</v>
      </c>
      <c r="AP20" s="104" t="s">
        <v>1536</v>
      </c>
      <c r="AQ20" s="189" t="s">
        <v>305</v>
      </c>
      <c r="AR20" s="93" t="s">
        <v>1536</v>
      </c>
      <c r="AS20" s="189" t="s">
        <v>305</v>
      </c>
      <c r="AT20" s="193" t="s">
        <v>1536</v>
      </c>
      <c r="AU20" s="189" t="s">
        <v>303</v>
      </c>
      <c r="AV20" s="93" t="s">
        <v>520</v>
      </c>
      <c r="AW20" s="189" t="s">
        <v>305</v>
      </c>
      <c r="AX20" s="93" t="s">
        <v>1536</v>
      </c>
      <c r="AY20" s="189" t="s">
        <v>303</v>
      </c>
      <c r="AZ20" s="132" t="s">
        <v>520</v>
      </c>
      <c r="BA20" s="189" t="s">
        <v>305</v>
      </c>
      <c r="BB20" s="93" t="s">
        <v>1536</v>
      </c>
      <c r="BC20" s="189" t="s">
        <v>303</v>
      </c>
      <c r="BD20" s="96" t="s">
        <v>520</v>
      </c>
      <c r="BE20" s="189" t="s">
        <v>305</v>
      </c>
      <c r="BF20" s="93" t="s">
        <v>1536</v>
      </c>
      <c r="BG20" s="189" t="s">
        <v>305</v>
      </c>
      <c r="BH20" s="93" t="s">
        <v>1536</v>
      </c>
      <c r="BI20" s="189" t="s">
        <v>305</v>
      </c>
      <c r="BJ20" s="193" t="s">
        <v>1536</v>
      </c>
      <c r="BK20" s="189" t="s">
        <v>305</v>
      </c>
      <c r="BL20" s="193" t="s">
        <v>1536</v>
      </c>
      <c r="BM20" s="189" t="s">
        <v>303</v>
      </c>
      <c r="BN20" s="93" t="s">
        <v>520</v>
      </c>
      <c r="BO20" s="189" t="s">
        <v>305</v>
      </c>
      <c r="BP20" s="193" t="s">
        <v>1536</v>
      </c>
      <c r="BQ20" s="189" t="s">
        <v>305</v>
      </c>
      <c r="BR20" s="193" t="s">
        <v>1536</v>
      </c>
      <c r="BS20" s="189" t="s">
        <v>305</v>
      </c>
      <c r="BT20" s="193" t="s">
        <v>1536</v>
      </c>
      <c r="BU20" s="189" t="s">
        <v>303</v>
      </c>
      <c r="BV20" s="93" t="s">
        <v>520</v>
      </c>
      <c r="BW20" s="189" t="s">
        <v>305</v>
      </c>
      <c r="BX20" s="193" t="s">
        <v>1536</v>
      </c>
      <c r="BY20" s="189" t="s">
        <v>305</v>
      </c>
      <c r="BZ20" s="93" t="s">
        <v>1536</v>
      </c>
      <c r="CA20" s="189" t="s">
        <v>303</v>
      </c>
      <c r="CB20" s="93" t="s">
        <v>520</v>
      </c>
      <c r="CC20" s="189" t="s">
        <v>305</v>
      </c>
      <c r="CD20" s="193" t="s">
        <v>1536</v>
      </c>
      <c r="CE20" s="189" t="s">
        <v>303</v>
      </c>
      <c r="CF20" s="93" t="s">
        <v>520</v>
      </c>
      <c r="CG20" s="189" t="s">
        <v>305</v>
      </c>
      <c r="CH20" s="171" t="s">
        <v>1536</v>
      </c>
      <c r="CI20" s="189" t="s">
        <v>305</v>
      </c>
      <c r="CJ20" s="193" t="s">
        <v>1536</v>
      </c>
      <c r="CK20" s="189" t="s">
        <v>305</v>
      </c>
      <c r="CL20" s="93" t="s">
        <v>1536</v>
      </c>
      <c r="CM20" s="189" t="s">
        <v>303</v>
      </c>
      <c r="CN20" s="93" t="s">
        <v>520</v>
      </c>
      <c r="CO20" s="189" t="s">
        <v>305</v>
      </c>
      <c r="CP20" s="192" t="s">
        <v>1536</v>
      </c>
      <c r="CQ20" s="189" t="s">
        <v>303</v>
      </c>
      <c r="CR20" s="93" t="s">
        <v>520</v>
      </c>
      <c r="CS20" s="189" t="s">
        <v>303</v>
      </c>
      <c r="CT20" s="93" t="s">
        <v>520</v>
      </c>
      <c r="CU20" s="189" t="s">
        <v>303</v>
      </c>
      <c r="CV20" s="93" t="s">
        <v>520</v>
      </c>
      <c r="CW20" s="189" t="s">
        <v>305</v>
      </c>
      <c r="CX20" s="193" t="s">
        <v>1536</v>
      </c>
      <c r="CY20" s="189" t="s">
        <v>303</v>
      </c>
      <c r="CZ20" s="93" t="s">
        <v>520</v>
      </c>
      <c r="DA20" s="189" t="s">
        <v>305</v>
      </c>
      <c r="DB20" s="193" t="s">
        <v>1536</v>
      </c>
      <c r="DC20" s="189" t="s">
        <v>303</v>
      </c>
      <c r="DD20" s="97" t="s">
        <v>520</v>
      </c>
      <c r="DE20" s="189" t="s">
        <v>305</v>
      </c>
      <c r="DF20" s="193" t="s">
        <v>2114</v>
      </c>
      <c r="DG20" s="189" t="s">
        <v>303</v>
      </c>
      <c r="DH20" s="192" t="s">
        <v>520</v>
      </c>
      <c r="DI20" s="189" t="s">
        <v>305</v>
      </c>
      <c r="DJ20" s="193" t="s">
        <v>1536</v>
      </c>
      <c r="DK20" s="189" t="s">
        <v>305</v>
      </c>
      <c r="DL20" s="193" t="s">
        <v>1536</v>
      </c>
      <c r="DM20" s="189" t="s">
        <v>305</v>
      </c>
      <c r="DN20" s="193" t="s">
        <v>1536</v>
      </c>
      <c r="DO20" s="189" t="s">
        <v>305</v>
      </c>
      <c r="DP20" s="193" t="s">
        <v>2115</v>
      </c>
      <c r="DQ20" s="189" t="s">
        <v>305</v>
      </c>
      <c r="DR20" s="193" t="s">
        <v>954</v>
      </c>
      <c r="DS20" s="189" t="s">
        <v>305</v>
      </c>
      <c r="DT20" s="193" t="s">
        <v>1536</v>
      </c>
      <c r="DU20" s="189" t="s">
        <v>305</v>
      </c>
      <c r="DV20" s="193" t="s">
        <v>954</v>
      </c>
      <c r="DW20" s="189" t="s">
        <v>303</v>
      </c>
      <c r="DX20" s="93" t="s">
        <v>520</v>
      </c>
      <c r="DY20" s="189" t="s">
        <v>305</v>
      </c>
      <c r="DZ20" s="193" t="s">
        <v>1536</v>
      </c>
      <c r="EA20" s="189" t="s">
        <v>303</v>
      </c>
      <c r="EB20" s="192" t="s">
        <v>520</v>
      </c>
      <c r="EC20" s="189" t="s">
        <v>305</v>
      </c>
      <c r="ED20" s="193" t="s">
        <v>954</v>
      </c>
      <c r="EE20" s="189" t="s">
        <v>303</v>
      </c>
      <c r="EF20" s="192" t="s">
        <v>520</v>
      </c>
      <c r="EG20" s="189" t="s">
        <v>305</v>
      </c>
      <c r="EH20" s="193" t="s">
        <v>1536</v>
      </c>
      <c r="EI20" s="189" t="s">
        <v>303</v>
      </c>
      <c r="EJ20" s="96" t="s">
        <v>520</v>
      </c>
      <c r="EK20" s="189" t="s">
        <v>305</v>
      </c>
      <c r="EL20" s="193" t="s">
        <v>1536</v>
      </c>
      <c r="EM20" s="189" t="s">
        <v>303</v>
      </c>
      <c r="EN20" s="93" t="s">
        <v>520</v>
      </c>
      <c r="EO20" s="189" t="s">
        <v>305</v>
      </c>
      <c r="EP20" s="193" t="s">
        <v>1536</v>
      </c>
      <c r="EQ20" s="189" t="s">
        <v>305</v>
      </c>
      <c r="ER20" s="193" t="s">
        <v>1045</v>
      </c>
      <c r="ES20" s="189" t="s">
        <v>305</v>
      </c>
      <c r="ET20" s="193" t="s">
        <v>1045</v>
      </c>
      <c r="EU20" s="189" t="s">
        <v>305</v>
      </c>
      <c r="EV20" s="194" t="s">
        <v>1045</v>
      </c>
      <c r="EW20" s="189" t="s">
        <v>305</v>
      </c>
      <c r="EX20" s="95" t="s">
        <v>1536</v>
      </c>
      <c r="EY20" s="189" t="s">
        <v>305</v>
      </c>
      <c r="EZ20" s="127" t="s">
        <v>1536</v>
      </c>
    </row>
    <row r="21" spans="1:156" ht="15" customHeight="1" x14ac:dyDescent="0.35">
      <c r="A21" s="27" t="s">
        <v>41</v>
      </c>
      <c r="B21" s="23" t="s">
        <v>1168</v>
      </c>
      <c r="C21" s="27">
        <v>21</v>
      </c>
      <c r="D21" s="26" t="s">
        <v>168</v>
      </c>
      <c r="E21" s="26" t="s">
        <v>169</v>
      </c>
      <c r="F21" s="26" t="s">
        <v>406</v>
      </c>
      <c r="G21" s="47" t="s">
        <v>240</v>
      </c>
      <c r="H21" s="47" t="s">
        <v>239</v>
      </c>
      <c r="I21" s="47">
        <v>2</v>
      </c>
      <c r="J21" s="47" t="s">
        <v>303</v>
      </c>
      <c r="K21" s="47" t="s">
        <v>304</v>
      </c>
      <c r="L21" s="47" t="s">
        <v>305</v>
      </c>
      <c r="M21" s="24" t="s">
        <v>306</v>
      </c>
      <c r="N21" s="24" t="s">
        <v>320</v>
      </c>
      <c r="O21" s="47" t="s">
        <v>321</v>
      </c>
      <c r="P21" s="47" t="s">
        <v>1518</v>
      </c>
      <c r="Q21" s="47" t="s">
        <v>1518</v>
      </c>
      <c r="R21" s="47" t="s">
        <v>1518</v>
      </c>
      <c r="S21" s="47" t="s">
        <v>1518</v>
      </c>
      <c r="T21" s="47" t="s">
        <v>1518</v>
      </c>
      <c r="U21" s="47" t="s">
        <v>1518</v>
      </c>
      <c r="V21" s="47" t="s">
        <v>1518</v>
      </c>
      <c r="W21" s="47" t="s">
        <v>1518</v>
      </c>
      <c r="X21" s="47" t="s">
        <v>423</v>
      </c>
      <c r="Y21" s="47" t="s">
        <v>423</v>
      </c>
      <c r="Z21" s="47" t="s">
        <v>1518</v>
      </c>
      <c r="AA21" s="47" t="s">
        <v>1518</v>
      </c>
      <c r="AB21" s="47">
        <v>2</v>
      </c>
      <c r="AC21" s="47">
        <v>0</v>
      </c>
      <c r="AD21" s="47">
        <f t="shared" si="0"/>
        <v>1</v>
      </c>
      <c r="AE21" s="47"/>
      <c r="AF21" s="47"/>
      <c r="AG21" s="47"/>
      <c r="AH21" s="47"/>
      <c r="AI21" s="47" t="s">
        <v>423</v>
      </c>
      <c r="AJ21" s="26"/>
      <c r="AK21" s="189" t="s">
        <v>303</v>
      </c>
      <c r="AL21" s="93" t="s">
        <v>520</v>
      </c>
      <c r="AM21" s="189" t="s">
        <v>303</v>
      </c>
      <c r="AN21" s="96" t="s">
        <v>520</v>
      </c>
      <c r="AO21" s="191" t="s">
        <v>320</v>
      </c>
      <c r="AP21" s="104" t="s">
        <v>2120</v>
      </c>
      <c r="AQ21" s="189" t="s">
        <v>305</v>
      </c>
      <c r="AR21" s="93" t="s">
        <v>1536</v>
      </c>
      <c r="AS21" s="189" t="s">
        <v>320</v>
      </c>
      <c r="AT21" s="193" t="s">
        <v>2120</v>
      </c>
      <c r="AU21" s="189" t="s">
        <v>303</v>
      </c>
      <c r="AV21" s="93" t="s">
        <v>520</v>
      </c>
      <c r="AW21" s="189" t="s">
        <v>320</v>
      </c>
      <c r="AX21" s="93" t="s">
        <v>2120</v>
      </c>
      <c r="AY21" s="189" t="s">
        <v>303</v>
      </c>
      <c r="AZ21" s="132" t="s">
        <v>520</v>
      </c>
      <c r="BA21" s="189" t="s">
        <v>320</v>
      </c>
      <c r="BB21" s="93" t="s">
        <v>2120</v>
      </c>
      <c r="BC21" s="189" t="s">
        <v>303</v>
      </c>
      <c r="BD21" s="96" t="s">
        <v>520</v>
      </c>
      <c r="BE21" s="189" t="s">
        <v>320</v>
      </c>
      <c r="BF21" s="93" t="s">
        <v>2120</v>
      </c>
      <c r="BG21" s="189" t="s">
        <v>320</v>
      </c>
      <c r="BH21" s="93" t="s">
        <v>2120</v>
      </c>
      <c r="BI21" s="189" t="s">
        <v>320</v>
      </c>
      <c r="BJ21" s="193" t="s">
        <v>2120</v>
      </c>
      <c r="BK21" s="189" t="s">
        <v>320</v>
      </c>
      <c r="BL21" s="193" t="s">
        <v>2120</v>
      </c>
      <c r="BM21" s="189" t="s">
        <v>303</v>
      </c>
      <c r="BN21" s="93" t="s">
        <v>520</v>
      </c>
      <c r="BO21" s="189" t="s">
        <v>320</v>
      </c>
      <c r="BP21" s="193" t="s">
        <v>2120</v>
      </c>
      <c r="BQ21" s="189" t="s">
        <v>320</v>
      </c>
      <c r="BR21" s="193" t="s">
        <v>2120</v>
      </c>
      <c r="BS21" s="189" t="s">
        <v>320</v>
      </c>
      <c r="BT21" s="193" t="s">
        <v>2120</v>
      </c>
      <c r="BU21" s="189" t="s">
        <v>303</v>
      </c>
      <c r="BV21" s="93" t="s">
        <v>520</v>
      </c>
      <c r="BW21" s="189" t="s">
        <v>320</v>
      </c>
      <c r="BX21" s="193" t="s">
        <v>2120</v>
      </c>
      <c r="BY21" s="189" t="s">
        <v>320</v>
      </c>
      <c r="BZ21" s="93" t="s">
        <v>2120</v>
      </c>
      <c r="CA21" s="189" t="s">
        <v>303</v>
      </c>
      <c r="CB21" s="93" t="s">
        <v>520</v>
      </c>
      <c r="CC21" s="189" t="s">
        <v>320</v>
      </c>
      <c r="CD21" s="193" t="s">
        <v>2120</v>
      </c>
      <c r="CE21" s="189" t="s">
        <v>303</v>
      </c>
      <c r="CF21" s="93" t="s">
        <v>520</v>
      </c>
      <c r="CG21" s="189" t="s">
        <v>320</v>
      </c>
      <c r="CH21" s="171" t="s">
        <v>2120</v>
      </c>
      <c r="CI21" s="189" t="s">
        <v>320</v>
      </c>
      <c r="CJ21" s="193" t="s">
        <v>2120</v>
      </c>
      <c r="CK21" s="189" t="s">
        <v>320</v>
      </c>
      <c r="CL21" s="93" t="s">
        <v>2120</v>
      </c>
      <c r="CM21" s="189" t="s">
        <v>303</v>
      </c>
      <c r="CN21" s="93" t="s">
        <v>520</v>
      </c>
      <c r="CO21" s="189" t="s">
        <v>320</v>
      </c>
      <c r="CP21" s="192" t="s">
        <v>2120</v>
      </c>
      <c r="CQ21" s="189" t="s">
        <v>303</v>
      </c>
      <c r="CR21" s="93" t="s">
        <v>520</v>
      </c>
      <c r="CS21" s="189" t="s">
        <v>303</v>
      </c>
      <c r="CT21" s="93" t="s">
        <v>520</v>
      </c>
      <c r="CU21" s="189" t="s">
        <v>303</v>
      </c>
      <c r="CV21" s="93" t="s">
        <v>520</v>
      </c>
      <c r="CW21" s="189" t="s">
        <v>320</v>
      </c>
      <c r="CX21" s="193" t="s">
        <v>2120</v>
      </c>
      <c r="CY21" s="189" t="s">
        <v>303</v>
      </c>
      <c r="CZ21" s="93" t="s">
        <v>520</v>
      </c>
      <c r="DA21" s="189" t="s">
        <v>303</v>
      </c>
      <c r="DB21" s="93" t="s">
        <v>520</v>
      </c>
      <c r="DC21" s="189" t="s">
        <v>303</v>
      </c>
      <c r="DD21" s="97" t="s">
        <v>520</v>
      </c>
      <c r="DE21" s="189" t="s">
        <v>320</v>
      </c>
      <c r="DF21" s="193" t="s">
        <v>2121</v>
      </c>
      <c r="DG21" s="189" t="s">
        <v>303</v>
      </c>
      <c r="DH21" s="192" t="s">
        <v>520</v>
      </c>
      <c r="DI21" s="189" t="s">
        <v>320</v>
      </c>
      <c r="DJ21" s="193" t="s">
        <v>2120</v>
      </c>
      <c r="DK21" s="189" t="s">
        <v>320</v>
      </c>
      <c r="DL21" s="193" t="s">
        <v>2120</v>
      </c>
      <c r="DM21" s="189" t="s">
        <v>320</v>
      </c>
      <c r="DN21" s="193" t="s">
        <v>2120</v>
      </c>
      <c r="DO21" s="189" t="s">
        <v>320</v>
      </c>
      <c r="DP21" s="193" t="s">
        <v>2121</v>
      </c>
      <c r="DQ21" s="189" t="s">
        <v>320</v>
      </c>
      <c r="DR21" s="193" t="s">
        <v>2121</v>
      </c>
      <c r="DS21" s="189" t="s">
        <v>320</v>
      </c>
      <c r="DT21" s="193" t="s">
        <v>2120</v>
      </c>
      <c r="DU21" s="189" t="s">
        <v>320</v>
      </c>
      <c r="DV21" s="193" t="s">
        <v>2121</v>
      </c>
      <c r="DW21" s="189" t="s">
        <v>303</v>
      </c>
      <c r="DX21" s="93" t="s">
        <v>520</v>
      </c>
      <c r="DY21" s="189" t="s">
        <v>320</v>
      </c>
      <c r="DZ21" s="193" t="s">
        <v>2120</v>
      </c>
      <c r="EA21" s="189" t="s">
        <v>303</v>
      </c>
      <c r="EB21" s="192" t="s">
        <v>520</v>
      </c>
      <c r="EC21" s="189" t="s">
        <v>320</v>
      </c>
      <c r="ED21" s="193" t="s">
        <v>2121</v>
      </c>
      <c r="EE21" s="189" t="s">
        <v>303</v>
      </c>
      <c r="EF21" s="192" t="s">
        <v>520</v>
      </c>
      <c r="EG21" s="189" t="s">
        <v>320</v>
      </c>
      <c r="EH21" s="193" t="s">
        <v>2120</v>
      </c>
      <c r="EI21" s="189" t="s">
        <v>303</v>
      </c>
      <c r="EJ21" s="96" t="s">
        <v>520</v>
      </c>
      <c r="EK21" s="189" t="s">
        <v>320</v>
      </c>
      <c r="EL21" s="193" t="s">
        <v>2120</v>
      </c>
      <c r="EM21" s="189" t="s">
        <v>303</v>
      </c>
      <c r="EN21" s="93" t="s">
        <v>520</v>
      </c>
      <c r="EO21" s="189" t="s">
        <v>320</v>
      </c>
      <c r="EP21" s="193" t="s">
        <v>2120</v>
      </c>
      <c r="EQ21" s="189" t="s">
        <v>320</v>
      </c>
      <c r="ER21" s="193" t="s">
        <v>2121</v>
      </c>
      <c r="ES21" s="189" t="s">
        <v>320</v>
      </c>
      <c r="ET21" s="193" t="s">
        <v>2121</v>
      </c>
      <c r="EU21" s="189" t="s">
        <v>320</v>
      </c>
      <c r="EV21" s="132" t="s">
        <v>2121</v>
      </c>
      <c r="EW21" s="189" t="s">
        <v>320</v>
      </c>
      <c r="EX21" s="95" t="s">
        <v>2120</v>
      </c>
      <c r="EY21" s="189" t="s">
        <v>305</v>
      </c>
      <c r="EZ21" s="127" t="s">
        <v>1536</v>
      </c>
    </row>
    <row r="22" spans="1:156" ht="15" customHeight="1" x14ac:dyDescent="0.35">
      <c r="A22" s="27" t="s">
        <v>42</v>
      </c>
      <c r="B22" s="23" t="s">
        <v>1169</v>
      </c>
      <c r="C22" s="27">
        <v>22</v>
      </c>
      <c r="D22" s="26" t="s">
        <v>170</v>
      </c>
      <c r="E22" s="26" t="s">
        <v>345</v>
      </c>
      <c r="F22" s="26" t="s">
        <v>406</v>
      </c>
      <c r="G22" s="47" t="s">
        <v>241</v>
      </c>
      <c r="H22" s="47" t="s">
        <v>242</v>
      </c>
      <c r="I22" s="47">
        <v>2</v>
      </c>
      <c r="J22" s="47" t="s">
        <v>303</v>
      </c>
      <c r="K22" s="47" t="s">
        <v>304</v>
      </c>
      <c r="L22" s="47" t="s">
        <v>305</v>
      </c>
      <c r="M22" s="24" t="s">
        <v>306</v>
      </c>
      <c r="N22" s="24" t="s">
        <v>320</v>
      </c>
      <c r="O22" s="47" t="s">
        <v>321</v>
      </c>
      <c r="P22" s="47" t="s">
        <v>1518</v>
      </c>
      <c r="Q22" s="47" t="s">
        <v>1518</v>
      </c>
      <c r="R22" s="47" t="s">
        <v>1518</v>
      </c>
      <c r="S22" s="47" t="s">
        <v>1518</v>
      </c>
      <c r="T22" s="47" t="s">
        <v>1518</v>
      </c>
      <c r="U22" s="47" t="s">
        <v>1518</v>
      </c>
      <c r="V22" s="47" t="s">
        <v>1518</v>
      </c>
      <c r="W22" s="47" t="s">
        <v>1518</v>
      </c>
      <c r="X22" s="47" t="s">
        <v>423</v>
      </c>
      <c r="Y22" s="47" t="s">
        <v>423</v>
      </c>
      <c r="Z22" s="47" t="s">
        <v>1518</v>
      </c>
      <c r="AA22" s="47" t="s">
        <v>1518</v>
      </c>
      <c r="AB22" s="47">
        <v>2</v>
      </c>
      <c r="AC22" s="47">
        <v>0</v>
      </c>
      <c r="AD22" s="47">
        <f t="shared" si="0"/>
        <v>1</v>
      </c>
      <c r="AE22" s="47"/>
      <c r="AF22" s="47"/>
      <c r="AG22" s="47"/>
      <c r="AH22" s="47"/>
      <c r="AI22" s="47" t="s">
        <v>423</v>
      </c>
      <c r="AJ22" s="26"/>
      <c r="AK22" s="189" t="s">
        <v>303</v>
      </c>
      <c r="AL22" s="93" t="s">
        <v>520</v>
      </c>
      <c r="AM22" s="189" t="s">
        <v>305</v>
      </c>
      <c r="AN22" s="96" t="s">
        <v>520</v>
      </c>
      <c r="AO22" s="191" t="s">
        <v>305</v>
      </c>
      <c r="AP22" s="104" t="s">
        <v>1536</v>
      </c>
      <c r="AQ22" s="189" t="s">
        <v>305</v>
      </c>
      <c r="AR22" s="93" t="s">
        <v>1536</v>
      </c>
      <c r="AS22" s="189" t="s">
        <v>305</v>
      </c>
      <c r="AT22" s="193" t="s">
        <v>1536</v>
      </c>
      <c r="AU22" s="189" t="s">
        <v>303</v>
      </c>
      <c r="AV22" s="93" t="s">
        <v>520</v>
      </c>
      <c r="AW22" s="189" t="s">
        <v>305</v>
      </c>
      <c r="AX22" s="93" t="s">
        <v>1536</v>
      </c>
      <c r="AY22" s="189" t="s">
        <v>303</v>
      </c>
      <c r="AZ22" s="132" t="s">
        <v>520</v>
      </c>
      <c r="BA22" s="189" t="s">
        <v>305</v>
      </c>
      <c r="BB22" s="93" t="s">
        <v>1536</v>
      </c>
      <c r="BC22" s="189" t="s">
        <v>303</v>
      </c>
      <c r="BD22" s="96" t="s">
        <v>520</v>
      </c>
      <c r="BE22" s="189" t="s">
        <v>305</v>
      </c>
      <c r="BF22" s="93" t="s">
        <v>1536</v>
      </c>
      <c r="BG22" s="189" t="s">
        <v>305</v>
      </c>
      <c r="BH22" s="93" t="s">
        <v>1536</v>
      </c>
      <c r="BI22" s="189" t="s">
        <v>305</v>
      </c>
      <c r="BJ22" s="193" t="s">
        <v>1536</v>
      </c>
      <c r="BK22" s="189" t="s">
        <v>305</v>
      </c>
      <c r="BL22" s="193" t="s">
        <v>1536</v>
      </c>
      <c r="BM22" s="189" t="s">
        <v>303</v>
      </c>
      <c r="BN22" s="93" t="s">
        <v>520</v>
      </c>
      <c r="BO22" s="189" t="s">
        <v>305</v>
      </c>
      <c r="BP22" s="93" t="s">
        <v>1536</v>
      </c>
      <c r="BQ22" s="189" t="s">
        <v>305</v>
      </c>
      <c r="BR22" s="193" t="s">
        <v>1536</v>
      </c>
      <c r="BS22" s="189" t="s">
        <v>305</v>
      </c>
      <c r="BT22" s="93" t="s">
        <v>1536</v>
      </c>
      <c r="BU22" s="189" t="s">
        <v>303</v>
      </c>
      <c r="BV22" s="93" t="s">
        <v>520</v>
      </c>
      <c r="BW22" s="189" t="s">
        <v>305</v>
      </c>
      <c r="BX22" s="193" t="s">
        <v>1536</v>
      </c>
      <c r="BY22" s="189" t="s">
        <v>305</v>
      </c>
      <c r="BZ22" s="93" t="s">
        <v>1536</v>
      </c>
      <c r="CA22" s="189" t="s">
        <v>305</v>
      </c>
      <c r="CB22" s="93" t="s">
        <v>520</v>
      </c>
      <c r="CC22" s="189" t="s">
        <v>305</v>
      </c>
      <c r="CD22" s="193" t="s">
        <v>1536</v>
      </c>
      <c r="CE22" s="189" t="s">
        <v>303</v>
      </c>
      <c r="CF22" s="93" t="s">
        <v>520</v>
      </c>
      <c r="CG22" s="189" t="s">
        <v>305</v>
      </c>
      <c r="CH22" s="171" t="s">
        <v>1536</v>
      </c>
      <c r="CI22" s="189" t="s">
        <v>305</v>
      </c>
      <c r="CJ22" s="193" t="s">
        <v>1536</v>
      </c>
      <c r="CK22" s="189" t="s">
        <v>305</v>
      </c>
      <c r="CL22" s="93" t="s">
        <v>1536</v>
      </c>
      <c r="CM22" s="189" t="s">
        <v>303</v>
      </c>
      <c r="CN22" s="93" t="s">
        <v>520</v>
      </c>
      <c r="CO22" s="189" t="s">
        <v>305</v>
      </c>
      <c r="CP22" s="192" t="s">
        <v>1536</v>
      </c>
      <c r="CQ22" s="189" t="s">
        <v>303</v>
      </c>
      <c r="CR22" s="93" t="s">
        <v>520</v>
      </c>
      <c r="CS22" s="189" t="s">
        <v>303</v>
      </c>
      <c r="CT22" s="93" t="s">
        <v>520</v>
      </c>
      <c r="CU22" s="189" t="s">
        <v>303</v>
      </c>
      <c r="CV22" s="93" t="s">
        <v>520</v>
      </c>
      <c r="CW22" s="189" t="s">
        <v>305</v>
      </c>
      <c r="CX22" s="193" t="s">
        <v>1536</v>
      </c>
      <c r="CY22" s="189" t="s">
        <v>303</v>
      </c>
      <c r="CZ22" s="93" t="s">
        <v>520</v>
      </c>
      <c r="DA22" s="189" t="s">
        <v>303</v>
      </c>
      <c r="DB22" s="93" t="s">
        <v>520</v>
      </c>
      <c r="DC22" s="189" t="s">
        <v>303</v>
      </c>
      <c r="DD22" s="97" t="s">
        <v>520</v>
      </c>
      <c r="DE22" s="189" t="s">
        <v>305</v>
      </c>
      <c r="DF22" s="193" t="s">
        <v>2114</v>
      </c>
      <c r="DG22" s="189" t="s">
        <v>305</v>
      </c>
      <c r="DH22" s="192" t="s">
        <v>520</v>
      </c>
      <c r="DI22" s="189" t="s">
        <v>305</v>
      </c>
      <c r="DJ22" s="193" t="s">
        <v>1536</v>
      </c>
      <c r="DK22" s="189" t="s">
        <v>305</v>
      </c>
      <c r="DL22" s="193" t="s">
        <v>1536</v>
      </c>
      <c r="DM22" s="189" t="s">
        <v>305</v>
      </c>
      <c r="DN22" s="193" t="s">
        <v>1536</v>
      </c>
      <c r="DO22" s="189" t="s">
        <v>305</v>
      </c>
      <c r="DP22" s="193" t="s">
        <v>2115</v>
      </c>
      <c r="DQ22" s="189" t="s">
        <v>305</v>
      </c>
      <c r="DR22" s="193" t="s">
        <v>954</v>
      </c>
      <c r="DS22" s="189" t="s">
        <v>305</v>
      </c>
      <c r="DT22" s="193" t="s">
        <v>1536</v>
      </c>
      <c r="DU22" s="189" t="s">
        <v>305</v>
      </c>
      <c r="DV22" s="193" t="s">
        <v>954</v>
      </c>
      <c r="DW22" s="189" t="s">
        <v>303</v>
      </c>
      <c r="DX22" s="93" t="s">
        <v>520</v>
      </c>
      <c r="DY22" s="189" t="s">
        <v>305</v>
      </c>
      <c r="DZ22" s="193" t="s">
        <v>1536</v>
      </c>
      <c r="EA22" s="189" t="s">
        <v>303</v>
      </c>
      <c r="EB22" s="192" t="s">
        <v>520</v>
      </c>
      <c r="EC22" s="189" t="s">
        <v>305</v>
      </c>
      <c r="ED22" s="193" t="s">
        <v>954</v>
      </c>
      <c r="EE22" s="189" t="s">
        <v>303</v>
      </c>
      <c r="EF22" s="192" t="s">
        <v>520</v>
      </c>
      <c r="EG22" s="189" t="s">
        <v>305</v>
      </c>
      <c r="EH22" s="193" t="s">
        <v>1536</v>
      </c>
      <c r="EI22" s="189" t="s">
        <v>303</v>
      </c>
      <c r="EJ22" s="96" t="s">
        <v>520</v>
      </c>
      <c r="EK22" s="189" t="s">
        <v>305</v>
      </c>
      <c r="EL22" s="193" t="s">
        <v>1536</v>
      </c>
      <c r="EM22" s="189" t="s">
        <v>303</v>
      </c>
      <c r="EN22" s="93" t="s">
        <v>520</v>
      </c>
      <c r="EO22" s="189" t="s">
        <v>305</v>
      </c>
      <c r="EP22" s="193" t="s">
        <v>1536</v>
      </c>
      <c r="EQ22" s="189" t="s">
        <v>305</v>
      </c>
      <c r="ER22" s="193" t="s">
        <v>1045</v>
      </c>
      <c r="ES22" s="189" t="s">
        <v>305</v>
      </c>
      <c r="ET22" s="193" t="s">
        <v>1045</v>
      </c>
      <c r="EU22" s="189" t="s">
        <v>305</v>
      </c>
      <c r="EV22" s="132" t="s">
        <v>1045</v>
      </c>
      <c r="EW22" s="189" t="s">
        <v>305</v>
      </c>
      <c r="EX22" s="95" t="s">
        <v>1536</v>
      </c>
      <c r="EY22" s="189" t="s">
        <v>305</v>
      </c>
      <c r="EZ22" s="192" t="s">
        <v>1536</v>
      </c>
    </row>
    <row r="23" spans="1:156" ht="15" customHeight="1" x14ac:dyDescent="0.35">
      <c r="A23" s="27" t="s">
        <v>43</v>
      </c>
      <c r="B23" s="23" t="s">
        <v>1170</v>
      </c>
      <c r="C23" s="27">
        <v>23</v>
      </c>
      <c r="D23" s="26" t="s">
        <v>365</v>
      </c>
      <c r="E23" s="26" t="s">
        <v>2143</v>
      </c>
      <c r="F23" s="26" t="s">
        <v>406</v>
      </c>
      <c r="G23" s="47" t="s">
        <v>244</v>
      </c>
      <c r="H23" s="47" t="s">
        <v>243</v>
      </c>
      <c r="I23" s="47">
        <v>2</v>
      </c>
      <c r="J23" s="47" t="s">
        <v>303</v>
      </c>
      <c r="K23" s="47" t="s">
        <v>304</v>
      </c>
      <c r="L23" s="47" t="s">
        <v>305</v>
      </c>
      <c r="M23" s="24" t="s">
        <v>306</v>
      </c>
      <c r="N23" s="24" t="s">
        <v>320</v>
      </c>
      <c r="O23" s="47" t="s">
        <v>321</v>
      </c>
      <c r="P23" s="47" t="s">
        <v>1518</v>
      </c>
      <c r="Q23" s="47" t="s">
        <v>1518</v>
      </c>
      <c r="R23" s="47" t="s">
        <v>1518</v>
      </c>
      <c r="S23" s="47" t="s">
        <v>1518</v>
      </c>
      <c r="T23" s="47" t="s">
        <v>1518</v>
      </c>
      <c r="U23" s="47" t="s">
        <v>1518</v>
      </c>
      <c r="V23" s="47" t="s">
        <v>1518</v>
      </c>
      <c r="W23" s="47" t="s">
        <v>1518</v>
      </c>
      <c r="X23" s="47" t="s">
        <v>423</v>
      </c>
      <c r="Y23" s="47" t="s">
        <v>423</v>
      </c>
      <c r="Z23" s="47" t="s">
        <v>1518</v>
      </c>
      <c r="AA23" s="47" t="s">
        <v>1518</v>
      </c>
      <c r="AB23" s="47">
        <v>2</v>
      </c>
      <c r="AC23" s="47">
        <v>0</v>
      </c>
      <c r="AD23" s="47">
        <f t="shared" si="0"/>
        <v>1</v>
      </c>
      <c r="AE23" s="47"/>
      <c r="AF23" s="47"/>
      <c r="AG23" s="47"/>
      <c r="AH23" s="47"/>
      <c r="AI23" s="47" t="s">
        <v>423</v>
      </c>
      <c r="AJ23" s="26"/>
      <c r="AK23" s="189" t="s">
        <v>320</v>
      </c>
      <c r="AL23" s="93" t="s">
        <v>1125</v>
      </c>
      <c r="AM23" s="189" t="s">
        <v>303</v>
      </c>
      <c r="AN23" s="96" t="s">
        <v>1088</v>
      </c>
      <c r="AO23" s="191" t="s">
        <v>320</v>
      </c>
      <c r="AP23" s="104" t="s">
        <v>476</v>
      </c>
      <c r="AQ23" s="189" t="s">
        <v>305</v>
      </c>
      <c r="AR23" s="93" t="s">
        <v>1536</v>
      </c>
      <c r="AS23" s="189" t="s">
        <v>320</v>
      </c>
      <c r="AT23" s="96" t="s">
        <v>503</v>
      </c>
      <c r="AU23" s="189" t="s">
        <v>305</v>
      </c>
      <c r="AV23" s="93" t="s">
        <v>1536</v>
      </c>
      <c r="AW23" s="189" t="s">
        <v>320</v>
      </c>
      <c r="AX23" s="93" t="s">
        <v>543</v>
      </c>
      <c r="AY23" s="189" t="s">
        <v>305</v>
      </c>
      <c r="AZ23" s="132" t="s">
        <v>1536</v>
      </c>
      <c r="BA23" s="189" t="s">
        <v>320</v>
      </c>
      <c r="BB23" s="93" t="s">
        <v>577</v>
      </c>
      <c r="BC23" s="189" t="s">
        <v>305</v>
      </c>
      <c r="BD23" s="193" t="s">
        <v>1536</v>
      </c>
      <c r="BE23" s="189" t="s">
        <v>320</v>
      </c>
      <c r="BF23" s="93" t="s">
        <v>586</v>
      </c>
      <c r="BG23" s="189" t="s">
        <v>305</v>
      </c>
      <c r="BH23" s="93" t="s">
        <v>1536</v>
      </c>
      <c r="BI23" s="189" t="s">
        <v>305</v>
      </c>
      <c r="BJ23" s="193" t="s">
        <v>1536</v>
      </c>
      <c r="BK23" s="189" t="s">
        <v>320</v>
      </c>
      <c r="BL23" s="93" t="s">
        <v>620</v>
      </c>
      <c r="BM23" s="189" t="s">
        <v>303</v>
      </c>
      <c r="BN23" s="93" t="s">
        <v>627</v>
      </c>
      <c r="BO23" s="189" t="s">
        <v>303</v>
      </c>
      <c r="BP23" s="95" t="s">
        <v>645</v>
      </c>
      <c r="BQ23" s="189" t="s">
        <v>320</v>
      </c>
      <c r="BR23" s="93" t="s">
        <v>657</v>
      </c>
      <c r="BS23" s="189" t="s">
        <v>320</v>
      </c>
      <c r="BT23" s="93" t="s">
        <v>670</v>
      </c>
      <c r="BU23" s="189" t="s">
        <v>305</v>
      </c>
      <c r="BV23" s="93" t="s">
        <v>1536</v>
      </c>
      <c r="BW23" s="189" t="s">
        <v>305</v>
      </c>
      <c r="BX23" s="193" t="s">
        <v>1536</v>
      </c>
      <c r="BY23" s="189" t="s">
        <v>305</v>
      </c>
      <c r="BZ23" s="93" t="s">
        <v>1536</v>
      </c>
      <c r="CA23" s="189" t="s">
        <v>305</v>
      </c>
      <c r="CB23" s="93" t="s">
        <v>1536</v>
      </c>
      <c r="CC23" s="189" t="s">
        <v>305</v>
      </c>
      <c r="CD23" s="193" t="s">
        <v>1536</v>
      </c>
      <c r="CE23" s="189" t="s">
        <v>320</v>
      </c>
      <c r="CF23" s="93" t="s">
        <v>761</v>
      </c>
      <c r="CG23" s="189" t="s">
        <v>305</v>
      </c>
      <c r="CH23" s="171" t="s">
        <v>1536</v>
      </c>
      <c r="CI23" s="189" t="s">
        <v>320</v>
      </c>
      <c r="CJ23" s="192" t="s">
        <v>770</v>
      </c>
      <c r="CK23" s="189" t="s">
        <v>305</v>
      </c>
      <c r="CL23" s="93" t="s">
        <v>1536</v>
      </c>
      <c r="CM23" s="189" t="s">
        <v>305</v>
      </c>
      <c r="CN23" s="193" t="s">
        <v>1536</v>
      </c>
      <c r="CO23" s="189" t="s">
        <v>305</v>
      </c>
      <c r="CP23" s="192" t="s">
        <v>1536</v>
      </c>
      <c r="CQ23" s="189" t="s">
        <v>320</v>
      </c>
      <c r="CR23" s="93" t="s">
        <v>812</v>
      </c>
      <c r="CS23" s="189" t="s">
        <v>305</v>
      </c>
      <c r="CT23" s="193" t="s">
        <v>2113</v>
      </c>
      <c r="CU23" s="189" t="s">
        <v>305</v>
      </c>
      <c r="CV23" s="93" t="s">
        <v>1536</v>
      </c>
      <c r="CW23" s="189" t="s">
        <v>305</v>
      </c>
      <c r="CX23" s="193" t="s">
        <v>1536</v>
      </c>
      <c r="CY23" s="189" t="s">
        <v>320</v>
      </c>
      <c r="CZ23" s="95" t="s">
        <v>848</v>
      </c>
      <c r="DA23" s="189" t="s">
        <v>305</v>
      </c>
      <c r="DB23" s="192" t="s">
        <v>1536</v>
      </c>
      <c r="DC23" s="189" t="s">
        <v>320</v>
      </c>
      <c r="DD23" s="96" t="s">
        <v>863</v>
      </c>
      <c r="DE23" s="189" t="s">
        <v>305</v>
      </c>
      <c r="DF23" s="193" t="s">
        <v>2114</v>
      </c>
      <c r="DG23" s="189" t="s">
        <v>305</v>
      </c>
      <c r="DH23" s="193" t="s">
        <v>1536</v>
      </c>
      <c r="DI23" s="189" t="s">
        <v>305</v>
      </c>
      <c r="DJ23" s="193" t="s">
        <v>1536</v>
      </c>
      <c r="DK23" s="189" t="s">
        <v>320</v>
      </c>
      <c r="DL23" s="192" t="s">
        <v>899</v>
      </c>
      <c r="DM23" s="189" t="s">
        <v>305</v>
      </c>
      <c r="DN23" s="193" t="s">
        <v>1536</v>
      </c>
      <c r="DO23" s="189" t="s">
        <v>305</v>
      </c>
      <c r="DP23" s="193" t="s">
        <v>2115</v>
      </c>
      <c r="DQ23" s="189" t="s">
        <v>305</v>
      </c>
      <c r="DR23" s="193" t="s">
        <v>954</v>
      </c>
      <c r="DS23" s="189" t="s">
        <v>305</v>
      </c>
      <c r="DT23" s="193" t="s">
        <v>1536</v>
      </c>
      <c r="DU23" s="189" t="s">
        <v>305</v>
      </c>
      <c r="DV23" s="193" t="s">
        <v>954</v>
      </c>
      <c r="DW23" s="189" t="s">
        <v>320</v>
      </c>
      <c r="DX23" s="192" t="s">
        <v>937</v>
      </c>
      <c r="DY23" s="189" t="s">
        <v>305</v>
      </c>
      <c r="DZ23" s="193" t="s">
        <v>1536</v>
      </c>
      <c r="EA23" s="189" t="s">
        <v>305</v>
      </c>
      <c r="EB23" s="193" t="s">
        <v>1536</v>
      </c>
      <c r="EC23" s="189" t="s">
        <v>305</v>
      </c>
      <c r="ED23" s="193" t="s">
        <v>954</v>
      </c>
      <c r="EE23" s="189" t="s">
        <v>305</v>
      </c>
      <c r="EF23" s="193" t="s">
        <v>1536</v>
      </c>
      <c r="EG23" s="189" t="s">
        <v>320</v>
      </c>
      <c r="EH23" s="95" t="s">
        <v>968</v>
      </c>
      <c r="EI23" s="189" t="s">
        <v>305</v>
      </c>
      <c r="EJ23" s="193" t="s">
        <v>1536</v>
      </c>
      <c r="EK23" s="189" t="s">
        <v>320</v>
      </c>
      <c r="EL23" s="127" t="s">
        <v>1011</v>
      </c>
      <c r="EM23" s="189" t="s">
        <v>303</v>
      </c>
      <c r="EN23" s="95" t="s">
        <v>1020</v>
      </c>
      <c r="EO23" s="189" t="s">
        <v>305</v>
      </c>
      <c r="EP23" s="193" t="s">
        <v>1536</v>
      </c>
      <c r="EQ23" s="189" t="s">
        <v>305</v>
      </c>
      <c r="ER23" s="193" t="s">
        <v>1045</v>
      </c>
      <c r="ES23" s="189" t="s">
        <v>305</v>
      </c>
      <c r="ET23" s="193" t="s">
        <v>1045</v>
      </c>
      <c r="EU23" s="189" t="s">
        <v>320</v>
      </c>
      <c r="EV23" s="194" t="s">
        <v>1051</v>
      </c>
      <c r="EW23" s="189" t="s">
        <v>305</v>
      </c>
      <c r="EX23" s="95" t="s">
        <v>1536</v>
      </c>
      <c r="EY23" s="189" t="s">
        <v>303</v>
      </c>
      <c r="EZ23" s="96" t="s">
        <v>1067</v>
      </c>
    </row>
    <row r="24" spans="1:156" ht="18" customHeight="1" x14ac:dyDescent="0.35">
      <c r="A24" s="27" t="s">
        <v>44</v>
      </c>
      <c r="B24" s="23" t="s">
        <v>1171</v>
      </c>
      <c r="C24" s="27">
        <v>24</v>
      </c>
      <c r="D24" s="26" t="s">
        <v>171</v>
      </c>
      <c r="E24" s="26" t="s">
        <v>347</v>
      </c>
      <c r="F24" s="26" t="s">
        <v>406</v>
      </c>
      <c r="G24" s="47" t="s">
        <v>245</v>
      </c>
      <c r="H24" s="47" t="s">
        <v>246</v>
      </c>
      <c r="I24" s="47">
        <v>4</v>
      </c>
      <c r="J24" s="47" t="s">
        <v>303</v>
      </c>
      <c r="K24" s="47" t="s">
        <v>304</v>
      </c>
      <c r="L24" s="47" t="s">
        <v>305</v>
      </c>
      <c r="M24" s="24" t="s">
        <v>306</v>
      </c>
      <c r="N24" s="24" t="s">
        <v>320</v>
      </c>
      <c r="O24" s="47" t="s">
        <v>321</v>
      </c>
      <c r="P24" s="24" t="s">
        <v>307</v>
      </c>
      <c r="Q24" s="24" t="s">
        <v>307</v>
      </c>
      <c r="R24" s="24" t="s">
        <v>308</v>
      </c>
      <c r="S24" s="24" t="s">
        <v>308</v>
      </c>
      <c r="T24" s="24" t="s">
        <v>309</v>
      </c>
      <c r="U24" s="24" t="s">
        <v>309</v>
      </c>
      <c r="V24" s="24" t="s">
        <v>310</v>
      </c>
      <c r="W24" s="24" t="s">
        <v>310</v>
      </c>
      <c r="X24" s="47" t="s">
        <v>423</v>
      </c>
      <c r="Y24" s="47" t="s">
        <v>423</v>
      </c>
      <c r="Z24" s="47" t="s">
        <v>1518</v>
      </c>
      <c r="AA24" s="47" t="s">
        <v>1518</v>
      </c>
      <c r="AB24" s="47">
        <v>4</v>
      </c>
      <c r="AC24" s="47">
        <v>0</v>
      </c>
      <c r="AD24" s="47">
        <f t="shared" si="0"/>
        <v>2</v>
      </c>
      <c r="AE24" s="47">
        <f t="shared" ref="AE24" si="13">$AB24*(1/5)</f>
        <v>0.8</v>
      </c>
      <c r="AF24" s="47">
        <f t="shared" ref="AF24" si="14">$AB24*(2/5)</f>
        <v>1.6</v>
      </c>
      <c r="AG24" s="47">
        <f t="shared" ref="AG24" si="15">$AB24*(3/5)</f>
        <v>2.4</v>
      </c>
      <c r="AH24" s="47">
        <f t="shared" ref="AH24" si="16">$AB24*(4/5)</f>
        <v>3.2</v>
      </c>
      <c r="AI24" s="47" t="s">
        <v>423</v>
      </c>
      <c r="AJ24" s="26"/>
      <c r="AK24" s="189" t="s">
        <v>303</v>
      </c>
      <c r="AL24" s="93" t="s">
        <v>1120</v>
      </c>
      <c r="AM24" s="189" t="s">
        <v>303</v>
      </c>
      <c r="AN24" s="127" t="s">
        <v>1088</v>
      </c>
      <c r="AO24" s="191" t="s">
        <v>303</v>
      </c>
      <c r="AP24" s="159" t="s">
        <v>459</v>
      </c>
      <c r="AQ24" s="189" t="s">
        <v>305</v>
      </c>
      <c r="AR24" s="93" t="s">
        <v>1536</v>
      </c>
      <c r="AS24" s="189" t="s">
        <v>303</v>
      </c>
      <c r="AT24" s="95" t="s">
        <v>493</v>
      </c>
      <c r="AU24" s="189" t="s">
        <v>303</v>
      </c>
      <c r="AV24" s="95" t="s">
        <v>506</v>
      </c>
      <c r="AW24" s="189" t="s">
        <v>303</v>
      </c>
      <c r="AX24" s="95" t="s">
        <v>530</v>
      </c>
      <c r="AY24" s="189" t="s">
        <v>303</v>
      </c>
      <c r="AZ24" s="132" t="s">
        <v>548</v>
      </c>
      <c r="BA24" s="189" t="s">
        <v>305</v>
      </c>
      <c r="BB24" s="95" t="s">
        <v>1536</v>
      </c>
      <c r="BC24" s="189" t="s">
        <v>310</v>
      </c>
      <c r="BD24" s="127" t="s">
        <v>581</v>
      </c>
      <c r="BE24" s="189" t="s">
        <v>305</v>
      </c>
      <c r="BF24" s="95" t="s">
        <v>1536</v>
      </c>
      <c r="BG24" s="189" t="s">
        <v>303</v>
      </c>
      <c r="BH24" s="93" t="s">
        <v>596</v>
      </c>
      <c r="BI24" s="189" t="s">
        <v>305</v>
      </c>
      <c r="BJ24" s="193" t="s">
        <v>1536</v>
      </c>
      <c r="BK24" s="189" t="s">
        <v>303</v>
      </c>
      <c r="BL24" s="93" t="s">
        <v>617</v>
      </c>
      <c r="BM24" s="189" t="s">
        <v>303</v>
      </c>
      <c r="BN24" s="93" t="s">
        <v>630</v>
      </c>
      <c r="BO24" s="189" t="s">
        <v>303</v>
      </c>
      <c r="BP24" s="93" t="s">
        <v>643</v>
      </c>
      <c r="BQ24" s="189" t="s">
        <v>307</v>
      </c>
      <c r="BR24" s="192" t="s">
        <v>656</v>
      </c>
      <c r="BS24" s="189" t="s">
        <v>305</v>
      </c>
      <c r="BT24" s="95" t="s">
        <v>1536</v>
      </c>
      <c r="BU24" s="189" t="s">
        <v>303</v>
      </c>
      <c r="BV24" s="93" t="s">
        <v>684</v>
      </c>
      <c r="BW24" s="189" t="s">
        <v>320</v>
      </c>
      <c r="BX24" s="130" t="s">
        <v>694</v>
      </c>
      <c r="BY24" s="189" t="s">
        <v>309</v>
      </c>
      <c r="BZ24" s="95" t="s">
        <v>707</v>
      </c>
      <c r="CA24" s="189" t="s">
        <v>303</v>
      </c>
      <c r="CB24" s="95" t="s">
        <v>720</v>
      </c>
      <c r="CC24" s="189" t="s">
        <v>307</v>
      </c>
      <c r="CD24" s="192" t="s">
        <v>739</v>
      </c>
      <c r="CE24" s="189" t="s">
        <v>303</v>
      </c>
      <c r="CF24" s="93" t="s">
        <v>758</v>
      </c>
      <c r="CG24" s="189" t="s">
        <v>305</v>
      </c>
      <c r="CH24" s="171" t="s">
        <v>1536</v>
      </c>
      <c r="CI24" s="189" t="s">
        <v>303</v>
      </c>
      <c r="CJ24" s="192" t="s">
        <v>777</v>
      </c>
      <c r="CK24" s="189" t="s">
        <v>305</v>
      </c>
      <c r="CL24" s="93" t="s">
        <v>1536</v>
      </c>
      <c r="CM24" s="189" t="s">
        <v>303</v>
      </c>
      <c r="CN24" s="95" t="s">
        <v>791</v>
      </c>
      <c r="CO24" s="189" t="s">
        <v>308</v>
      </c>
      <c r="CP24" s="95" t="s">
        <v>1152</v>
      </c>
      <c r="CQ24" s="189" t="s">
        <v>309</v>
      </c>
      <c r="CR24" s="95" t="s">
        <v>809</v>
      </c>
      <c r="CS24" s="189" t="s">
        <v>305</v>
      </c>
      <c r="CT24" s="193" t="s">
        <v>2113</v>
      </c>
      <c r="CU24" s="189" t="s">
        <v>303</v>
      </c>
      <c r="CV24" s="196" t="s">
        <v>832</v>
      </c>
      <c r="CW24" s="189" t="s">
        <v>305</v>
      </c>
      <c r="CX24" s="193" t="s">
        <v>1536</v>
      </c>
      <c r="CY24" s="189" t="s">
        <v>305</v>
      </c>
      <c r="CZ24" s="193" t="s">
        <v>1536</v>
      </c>
      <c r="DA24" s="189" t="s">
        <v>310</v>
      </c>
      <c r="DB24" s="192" t="s">
        <v>855</v>
      </c>
      <c r="DC24" s="189" t="s">
        <v>305</v>
      </c>
      <c r="DD24" s="96" t="s">
        <v>1536</v>
      </c>
      <c r="DE24" s="189" t="s">
        <v>305</v>
      </c>
      <c r="DF24" s="193" t="s">
        <v>2114</v>
      </c>
      <c r="DG24" s="189" t="s">
        <v>310</v>
      </c>
      <c r="DH24" s="95" t="s">
        <v>880</v>
      </c>
      <c r="DI24" s="189" t="s">
        <v>307</v>
      </c>
      <c r="DJ24" s="93" t="s">
        <v>892</v>
      </c>
      <c r="DK24" s="189" t="s">
        <v>303</v>
      </c>
      <c r="DL24" s="135" t="s">
        <v>905</v>
      </c>
      <c r="DM24" s="189" t="s">
        <v>303</v>
      </c>
      <c r="DN24" s="135" t="s">
        <v>915</v>
      </c>
      <c r="DO24" s="189" t="s">
        <v>305</v>
      </c>
      <c r="DP24" s="193" t="s">
        <v>2115</v>
      </c>
      <c r="DQ24" s="189" t="s">
        <v>305</v>
      </c>
      <c r="DR24" s="193" t="s">
        <v>954</v>
      </c>
      <c r="DS24" s="189" t="s">
        <v>305</v>
      </c>
      <c r="DT24" s="193" t="s">
        <v>1536</v>
      </c>
      <c r="DU24" s="189" t="s">
        <v>305</v>
      </c>
      <c r="DV24" s="193" t="s">
        <v>954</v>
      </c>
      <c r="DW24" s="189" t="s">
        <v>309</v>
      </c>
      <c r="DX24" s="192" t="s">
        <v>928</v>
      </c>
      <c r="DY24" s="189" t="s">
        <v>303</v>
      </c>
      <c r="DZ24" s="95" t="s">
        <v>943</v>
      </c>
      <c r="EA24" s="189" t="s">
        <v>307</v>
      </c>
      <c r="EB24" s="192" t="s">
        <v>950</v>
      </c>
      <c r="EC24" s="189" t="s">
        <v>305</v>
      </c>
      <c r="ED24" s="193" t="s">
        <v>954</v>
      </c>
      <c r="EE24" s="189" t="s">
        <v>308</v>
      </c>
      <c r="EF24" s="192" t="s">
        <v>962</v>
      </c>
      <c r="EG24" s="189" t="s">
        <v>307</v>
      </c>
      <c r="EH24" s="95" t="s">
        <v>978</v>
      </c>
      <c r="EI24" s="189" t="s">
        <v>310</v>
      </c>
      <c r="EJ24" s="127" t="s">
        <v>997</v>
      </c>
      <c r="EK24" s="189" t="s">
        <v>305</v>
      </c>
      <c r="EL24" s="193" t="s">
        <v>1536</v>
      </c>
      <c r="EM24" s="189" t="s">
        <v>303</v>
      </c>
      <c r="EN24" s="95" t="s">
        <v>1016</v>
      </c>
      <c r="EO24" s="189" t="s">
        <v>307</v>
      </c>
      <c r="EP24" s="95" t="s">
        <v>1043</v>
      </c>
      <c r="EQ24" s="189" t="s">
        <v>305</v>
      </c>
      <c r="ER24" s="193" t="s">
        <v>1045</v>
      </c>
      <c r="ES24" s="189" t="s">
        <v>305</v>
      </c>
      <c r="ET24" s="193" t="s">
        <v>1045</v>
      </c>
      <c r="EU24" s="189" t="s">
        <v>305</v>
      </c>
      <c r="EV24" s="132" t="s">
        <v>1045</v>
      </c>
      <c r="EW24" s="189" t="s">
        <v>307</v>
      </c>
      <c r="EX24" s="95" t="s">
        <v>1049</v>
      </c>
      <c r="EY24" s="189" t="s">
        <v>303</v>
      </c>
      <c r="EZ24" s="127" t="s">
        <v>1065</v>
      </c>
    </row>
    <row r="25" spans="1:156" ht="15" customHeight="1" x14ac:dyDescent="0.35">
      <c r="A25" s="27" t="s">
        <v>45</v>
      </c>
      <c r="B25" s="23" t="s">
        <v>1172</v>
      </c>
      <c r="C25" s="27">
        <v>25</v>
      </c>
      <c r="D25" s="26" t="s">
        <v>415</v>
      </c>
      <c r="E25" s="26" t="s">
        <v>416</v>
      </c>
      <c r="F25" s="26" t="s">
        <v>406</v>
      </c>
      <c r="G25" s="47" t="s">
        <v>248</v>
      </c>
      <c r="H25" s="47" t="s">
        <v>247</v>
      </c>
      <c r="I25" s="47">
        <v>2</v>
      </c>
      <c r="J25" s="47" t="s">
        <v>303</v>
      </c>
      <c r="K25" s="47" t="s">
        <v>304</v>
      </c>
      <c r="L25" s="47" t="s">
        <v>305</v>
      </c>
      <c r="M25" s="24" t="s">
        <v>306</v>
      </c>
      <c r="N25" s="24" t="s">
        <v>320</v>
      </c>
      <c r="O25" s="47" t="s">
        <v>321</v>
      </c>
      <c r="P25" s="47" t="s">
        <v>1518</v>
      </c>
      <c r="Q25" s="47" t="s">
        <v>1518</v>
      </c>
      <c r="R25" s="47" t="s">
        <v>1518</v>
      </c>
      <c r="S25" s="47" t="s">
        <v>1518</v>
      </c>
      <c r="T25" s="47" t="s">
        <v>1518</v>
      </c>
      <c r="U25" s="47" t="s">
        <v>1518</v>
      </c>
      <c r="V25" s="47" t="s">
        <v>1518</v>
      </c>
      <c r="W25" s="47" t="s">
        <v>1518</v>
      </c>
      <c r="X25" s="47" t="s">
        <v>423</v>
      </c>
      <c r="Y25" s="47" t="s">
        <v>423</v>
      </c>
      <c r="Z25" s="47" t="s">
        <v>1518</v>
      </c>
      <c r="AA25" s="47" t="s">
        <v>1518</v>
      </c>
      <c r="AB25" s="47">
        <v>2</v>
      </c>
      <c r="AC25" s="47">
        <v>0</v>
      </c>
      <c r="AD25" s="47">
        <f t="shared" si="0"/>
        <v>1</v>
      </c>
      <c r="AE25" s="47"/>
      <c r="AF25" s="47"/>
      <c r="AG25" s="47"/>
      <c r="AH25" s="47"/>
      <c r="AI25" s="47" t="s">
        <v>423</v>
      </c>
      <c r="AJ25" s="26"/>
      <c r="AK25" s="189" t="s">
        <v>303</v>
      </c>
      <c r="AL25" s="93" t="s">
        <v>1124</v>
      </c>
      <c r="AM25" s="189" t="s">
        <v>303</v>
      </c>
      <c r="AN25" s="95" t="s">
        <v>1092</v>
      </c>
      <c r="AO25" s="191" t="s">
        <v>303</v>
      </c>
      <c r="AP25" s="154" t="s">
        <v>475</v>
      </c>
      <c r="AQ25" s="189" t="s">
        <v>303</v>
      </c>
      <c r="AR25" s="95" t="s">
        <v>482</v>
      </c>
      <c r="AS25" s="189" t="s">
        <v>303</v>
      </c>
      <c r="AT25" s="93" t="s">
        <v>502</v>
      </c>
      <c r="AU25" s="189" t="s">
        <v>303</v>
      </c>
      <c r="AV25" s="95" t="s">
        <v>527</v>
      </c>
      <c r="AW25" s="189" t="s">
        <v>305</v>
      </c>
      <c r="AX25" s="93" t="s">
        <v>1536</v>
      </c>
      <c r="AY25" s="189" t="s">
        <v>303</v>
      </c>
      <c r="AZ25" s="132" t="s">
        <v>567</v>
      </c>
      <c r="BA25" s="189" t="s">
        <v>303</v>
      </c>
      <c r="BB25" s="95" t="s">
        <v>576</v>
      </c>
      <c r="BC25" s="189" t="s">
        <v>303</v>
      </c>
      <c r="BD25" s="96" t="s">
        <v>584</v>
      </c>
      <c r="BE25" s="189" t="s">
        <v>303</v>
      </c>
      <c r="BF25" s="95" t="s">
        <v>585</v>
      </c>
      <c r="BG25" s="189" t="s">
        <v>303</v>
      </c>
      <c r="BH25" s="95" t="s">
        <v>605</v>
      </c>
      <c r="BI25" s="189" t="s">
        <v>303</v>
      </c>
      <c r="BJ25" s="192" t="s">
        <v>612</v>
      </c>
      <c r="BK25" s="189" t="s">
        <v>303</v>
      </c>
      <c r="BL25" s="192" t="s">
        <v>621</v>
      </c>
      <c r="BM25" s="189" t="s">
        <v>303</v>
      </c>
      <c r="BN25" s="93" t="s">
        <v>636</v>
      </c>
      <c r="BO25" s="189" t="s">
        <v>303</v>
      </c>
      <c r="BP25" s="93" t="s">
        <v>637</v>
      </c>
      <c r="BQ25" s="189" t="s">
        <v>305</v>
      </c>
      <c r="BR25" s="93" t="s">
        <v>1536</v>
      </c>
      <c r="BS25" s="189" t="s">
        <v>303</v>
      </c>
      <c r="BT25" s="93" t="s">
        <v>662</v>
      </c>
      <c r="BU25" s="189" t="s">
        <v>303</v>
      </c>
      <c r="BV25" s="93" t="s">
        <v>672</v>
      </c>
      <c r="BW25" s="189" t="s">
        <v>303</v>
      </c>
      <c r="BX25" s="130" t="s">
        <v>702</v>
      </c>
      <c r="BY25" s="189" t="s">
        <v>303</v>
      </c>
      <c r="BZ25" s="95" t="s">
        <v>709</v>
      </c>
      <c r="CA25" s="189" t="s">
        <v>303</v>
      </c>
      <c r="CB25" s="93" t="s">
        <v>728</v>
      </c>
      <c r="CC25" s="189" t="s">
        <v>303</v>
      </c>
      <c r="CD25" s="93" t="s">
        <v>744</v>
      </c>
      <c r="CE25" s="189" t="s">
        <v>303</v>
      </c>
      <c r="CF25" s="93" t="s">
        <v>746</v>
      </c>
      <c r="CG25" s="189" t="s">
        <v>303</v>
      </c>
      <c r="CH25" s="170" t="s">
        <v>769</v>
      </c>
      <c r="CI25" s="189" t="s">
        <v>305</v>
      </c>
      <c r="CJ25" s="193" t="s">
        <v>1536</v>
      </c>
      <c r="CK25" s="189" t="s">
        <v>305</v>
      </c>
      <c r="CL25" s="93" t="s">
        <v>1536</v>
      </c>
      <c r="CM25" s="189" t="s">
        <v>303</v>
      </c>
      <c r="CN25" s="93" t="s">
        <v>799</v>
      </c>
      <c r="CO25" s="189" t="s">
        <v>303</v>
      </c>
      <c r="CP25" s="93" t="s">
        <v>802</v>
      </c>
      <c r="CQ25" s="189" t="s">
        <v>303</v>
      </c>
      <c r="CR25" s="95" t="s">
        <v>813</v>
      </c>
      <c r="CS25" s="189" t="s">
        <v>303</v>
      </c>
      <c r="CT25" s="93" t="s">
        <v>814</v>
      </c>
      <c r="CU25" s="189" t="s">
        <v>303</v>
      </c>
      <c r="CV25" s="93" t="s">
        <v>817</v>
      </c>
      <c r="CW25" s="189" t="s">
        <v>305</v>
      </c>
      <c r="CX25" s="193" t="s">
        <v>1536</v>
      </c>
      <c r="CY25" s="189" t="s">
        <v>303</v>
      </c>
      <c r="CZ25" s="93" t="s">
        <v>839</v>
      </c>
      <c r="DA25" s="189" t="s">
        <v>320</v>
      </c>
      <c r="DB25" s="93" t="s">
        <v>849</v>
      </c>
      <c r="DC25" s="189" t="s">
        <v>303</v>
      </c>
      <c r="DD25" s="96" t="s">
        <v>869</v>
      </c>
      <c r="DE25" s="189" t="s">
        <v>303</v>
      </c>
      <c r="DF25" s="192" t="s">
        <v>870</v>
      </c>
      <c r="DG25" s="189" t="s">
        <v>303</v>
      </c>
      <c r="DH25" s="93" t="s">
        <v>888</v>
      </c>
      <c r="DI25" s="189" t="s">
        <v>303</v>
      </c>
      <c r="DJ25" s="93" t="s">
        <v>897</v>
      </c>
      <c r="DK25" s="189" t="s">
        <v>305</v>
      </c>
      <c r="DL25" s="93" t="s">
        <v>1536</v>
      </c>
      <c r="DM25" s="189" t="s">
        <v>305</v>
      </c>
      <c r="DN25" s="192" t="s">
        <v>1536</v>
      </c>
      <c r="DO25" s="189" t="s">
        <v>303</v>
      </c>
      <c r="DP25" s="95" t="s">
        <v>920</v>
      </c>
      <c r="DQ25" s="189" t="s">
        <v>305</v>
      </c>
      <c r="DR25" s="193" t="s">
        <v>954</v>
      </c>
      <c r="DS25" s="189" t="s">
        <v>303</v>
      </c>
      <c r="DT25" s="193" t="s">
        <v>925</v>
      </c>
      <c r="DU25" s="189" t="s">
        <v>305</v>
      </c>
      <c r="DV25" s="193" t="s">
        <v>954</v>
      </c>
      <c r="DW25" s="189" t="s">
        <v>303</v>
      </c>
      <c r="DX25" s="95" t="s">
        <v>936</v>
      </c>
      <c r="DY25" s="189" t="s">
        <v>303</v>
      </c>
      <c r="DZ25" s="95" t="s">
        <v>945</v>
      </c>
      <c r="EA25" s="189" t="s">
        <v>320</v>
      </c>
      <c r="EB25" s="192" t="s">
        <v>952</v>
      </c>
      <c r="EC25" s="189" t="s">
        <v>320</v>
      </c>
      <c r="ED25" s="192" t="s">
        <v>956</v>
      </c>
      <c r="EE25" s="189" t="s">
        <v>303</v>
      </c>
      <c r="EF25" s="192" t="s">
        <v>898</v>
      </c>
      <c r="EG25" s="189" t="s">
        <v>303</v>
      </c>
      <c r="EH25" s="192" t="s">
        <v>982</v>
      </c>
      <c r="EI25" s="189" t="s">
        <v>303</v>
      </c>
      <c r="EJ25" s="192" t="s">
        <v>986</v>
      </c>
      <c r="EK25" s="189" t="s">
        <v>305</v>
      </c>
      <c r="EL25" s="193" t="s">
        <v>1536</v>
      </c>
      <c r="EM25" s="189" t="s">
        <v>303</v>
      </c>
      <c r="EN25" s="95" t="s">
        <v>1018</v>
      </c>
      <c r="EO25" s="189" t="s">
        <v>303</v>
      </c>
      <c r="EP25" s="192" t="s">
        <v>1041</v>
      </c>
      <c r="EQ25" s="189" t="s">
        <v>320</v>
      </c>
      <c r="ER25" s="95" t="s">
        <v>1042</v>
      </c>
      <c r="ES25" s="189" t="s">
        <v>305</v>
      </c>
      <c r="ET25" s="193" t="s">
        <v>1045</v>
      </c>
      <c r="EU25" s="189" t="s">
        <v>320</v>
      </c>
      <c r="EV25" s="132" t="s">
        <v>1046</v>
      </c>
      <c r="EW25" s="189" t="s">
        <v>303</v>
      </c>
      <c r="EX25" s="95" t="s">
        <v>1061</v>
      </c>
      <c r="EY25" s="189" t="s">
        <v>303</v>
      </c>
      <c r="EZ25" s="192" t="s">
        <v>1066</v>
      </c>
    </row>
    <row r="26" spans="1:156" ht="15" customHeight="1" x14ac:dyDescent="0.35">
      <c r="A26" s="19" t="s">
        <v>46</v>
      </c>
      <c r="B26" s="19" t="s">
        <v>1173</v>
      </c>
      <c r="C26" s="19">
        <v>26</v>
      </c>
      <c r="D26" s="11" t="s">
        <v>366</v>
      </c>
      <c r="E26" s="11" t="s">
        <v>2122</v>
      </c>
      <c r="F26" s="11" t="s">
        <v>407</v>
      </c>
      <c r="G26" s="12" t="s">
        <v>249</v>
      </c>
      <c r="H26" s="12" t="s">
        <v>250</v>
      </c>
      <c r="I26" s="12">
        <v>2</v>
      </c>
      <c r="J26" s="12" t="s">
        <v>303</v>
      </c>
      <c r="K26" s="12" t="s">
        <v>304</v>
      </c>
      <c r="L26" s="12" t="s">
        <v>305</v>
      </c>
      <c r="M26" s="86" t="s">
        <v>306</v>
      </c>
      <c r="N26" s="12" t="s">
        <v>448</v>
      </c>
      <c r="O26" s="12" t="s">
        <v>449</v>
      </c>
      <c r="P26" s="12" t="s">
        <v>1518</v>
      </c>
      <c r="Q26" s="12" t="s">
        <v>1518</v>
      </c>
      <c r="R26" s="12" t="s">
        <v>1518</v>
      </c>
      <c r="S26" s="12" t="s">
        <v>1518</v>
      </c>
      <c r="T26" s="12" t="s">
        <v>1518</v>
      </c>
      <c r="U26" s="12" t="s">
        <v>1518</v>
      </c>
      <c r="V26" s="12" t="s">
        <v>1518</v>
      </c>
      <c r="W26" s="12" t="s">
        <v>1518</v>
      </c>
      <c r="X26" s="86" t="s">
        <v>423</v>
      </c>
      <c r="Y26" s="86" t="s">
        <v>423</v>
      </c>
      <c r="Z26" s="86" t="s">
        <v>1518</v>
      </c>
      <c r="AA26" s="86" t="s">
        <v>1518</v>
      </c>
      <c r="AB26" s="12">
        <v>2</v>
      </c>
      <c r="AC26" s="12">
        <v>0</v>
      </c>
      <c r="AD26" s="12">
        <f t="shared" si="0"/>
        <v>1</v>
      </c>
      <c r="AE26" s="12"/>
      <c r="AF26" s="12"/>
      <c r="AG26" s="12"/>
      <c r="AH26" s="12"/>
      <c r="AI26" s="86" t="s">
        <v>423</v>
      </c>
      <c r="AJ26" s="12"/>
      <c r="AK26" s="189" t="s">
        <v>303</v>
      </c>
      <c r="AL26" s="95" t="s">
        <v>1145</v>
      </c>
      <c r="AM26" s="189" t="s">
        <v>303</v>
      </c>
      <c r="AN26" s="95" t="s">
        <v>1108</v>
      </c>
      <c r="AO26" s="191" t="s">
        <v>305</v>
      </c>
      <c r="AP26" s="163" t="s">
        <v>1536</v>
      </c>
      <c r="AQ26" s="189" t="s">
        <v>305</v>
      </c>
      <c r="AR26" s="192" t="s">
        <v>1536</v>
      </c>
      <c r="AS26" s="189" t="s">
        <v>303</v>
      </c>
      <c r="AT26" s="95" t="s">
        <v>485</v>
      </c>
      <c r="AU26" s="189" t="s">
        <v>303</v>
      </c>
      <c r="AV26" s="93" t="s">
        <v>521</v>
      </c>
      <c r="AW26" s="189" t="s">
        <v>303</v>
      </c>
      <c r="AX26" s="93" t="s">
        <v>538</v>
      </c>
      <c r="AY26" s="189" t="s">
        <v>303</v>
      </c>
      <c r="AZ26" s="93" t="s">
        <v>558</v>
      </c>
      <c r="BA26" s="189" t="s">
        <v>305</v>
      </c>
      <c r="BB26" s="93" t="s">
        <v>1536</v>
      </c>
      <c r="BC26" s="189" t="s">
        <v>305</v>
      </c>
      <c r="BD26" s="96" t="s">
        <v>1536</v>
      </c>
      <c r="BE26" s="189" t="s">
        <v>305</v>
      </c>
      <c r="BF26" s="193" t="s">
        <v>1536</v>
      </c>
      <c r="BG26" s="189" t="s">
        <v>305</v>
      </c>
      <c r="BH26" s="192" t="s">
        <v>1536</v>
      </c>
      <c r="BI26" s="189" t="s">
        <v>305</v>
      </c>
      <c r="BJ26" s="193" t="s">
        <v>1536</v>
      </c>
      <c r="BK26" s="189" t="s">
        <v>305</v>
      </c>
      <c r="BL26" s="193" t="s">
        <v>1536</v>
      </c>
      <c r="BM26" s="189" t="s">
        <v>303</v>
      </c>
      <c r="BN26" s="95" t="s">
        <v>626</v>
      </c>
      <c r="BO26" s="189" t="s">
        <v>305</v>
      </c>
      <c r="BP26" s="193" t="s">
        <v>1536</v>
      </c>
      <c r="BQ26" s="189" t="s">
        <v>303</v>
      </c>
      <c r="BR26" s="192" t="s">
        <v>661</v>
      </c>
      <c r="BS26" s="189" t="s">
        <v>305</v>
      </c>
      <c r="BT26" s="193" t="s">
        <v>1536</v>
      </c>
      <c r="BU26" s="189" t="s">
        <v>303</v>
      </c>
      <c r="BV26" s="95" t="s">
        <v>679</v>
      </c>
      <c r="BW26" s="189" t="s">
        <v>305</v>
      </c>
      <c r="BX26" s="193" t="s">
        <v>1536</v>
      </c>
      <c r="BY26" s="189" t="s">
        <v>305</v>
      </c>
      <c r="BZ26" s="193" t="s">
        <v>1536</v>
      </c>
      <c r="CA26" s="189" t="s">
        <v>303</v>
      </c>
      <c r="CB26" s="95" t="s">
        <v>711</v>
      </c>
      <c r="CC26" s="189" t="s">
        <v>303</v>
      </c>
      <c r="CD26" s="192" t="s">
        <v>740</v>
      </c>
      <c r="CE26" s="189" t="s">
        <v>303</v>
      </c>
      <c r="CF26" s="93" t="s">
        <v>750</v>
      </c>
      <c r="CG26" s="189" t="s">
        <v>305</v>
      </c>
      <c r="CH26" s="171" t="s">
        <v>1536</v>
      </c>
      <c r="CI26" s="189" t="s">
        <v>305</v>
      </c>
      <c r="CJ26" s="193" t="s">
        <v>1536</v>
      </c>
      <c r="CK26" s="189" t="s">
        <v>305</v>
      </c>
      <c r="CL26" s="93" t="s">
        <v>1536</v>
      </c>
      <c r="CM26" s="189" t="s">
        <v>305</v>
      </c>
      <c r="CN26" s="193" t="s">
        <v>1536</v>
      </c>
      <c r="CO26" s="189" t="s">
        <v>305</v>
      </c>
      <c r="CP26" s="193" t="s">
        <v>1536</v>
      </c>
      <c r="CQ26" s="189" t="s">
        <v>305</v>
      </c>
      <c r="CR26" s="93" t="s">
        <v>1536</v>
      </c>
      <c r="CS26" s="189" t="s">
        <v>305</v>
      </c>
      <c r="CT26" s="193" t="s">
        <v>2113</v>
      </c>
      <c r="CU26" s="189" t="s">
        <v>305</v>
      </c>
      <c r="CV26" s="201" t="s">
        <v>1536</v>
      </c>
      <c r="CW26" s="189" t="s">
        <v>305</v>
      </c>
      <c r="CX26" s="193" t="s">
        <v>1536</v>
      </c>
      <c r="CY26" s="189" t="s">
        <v>305</v>
      </c>
      <c r="CZ26" s="193" t="s">
        <v>1536</v>
      </c>
      <c r="DA26" s="189" t="s">
        <v>305</v>
      </c>
      <c r="DB26" s="193" t="s">
        <v>1536</v>
      </c>
      <c r="DC26" s="189" t="s">
        <v>305</v>
      </c>
      <c r="DD26" s="193" t="s">
        <v>1536</v>
      </c>
      <c r="DE26" s="189" t="s">
        <v>305</v>
      </c>
      <c r="DF26" s="193" t="s">
        <v>2114</v>
      </c>
      <c r="DG26" s="189" t="s">
        <v>303</v>
      </c>
      <c r="DH26" s="192" t="s">
        <v>885</v>
      </c>
      <c r="DI26" s="189" t="s">
        <v>305</v>
      </c>
      <c r="DJ26" s="93" t="s">
        <v>1536</v>
      </c>
      <c r="DK26" s="189" t="s">
        <v>303</v>
      </c>
      <c r="DL26" s="192" t="s">
        <v>906</v>
      </c>
      <c r="DM26" s="189" t="s">
        <v>305</v>
      </c>
      <c r="DN26" s="192" t="s">
        <v>1536</v>
      </c>
      <c r="DO26" s="189" t="s">
        <v>305</v>
      </c>
      <c r="DP26" s="193" t="s">
        <v>2115</v>
      </c>
      <c r="DQ26" s="189" t="s">
        <v>305</v>
      </c>
      <c r="DR26" s="193" t="s">
        <v>954</v>
      </c>
      <c r="DS26" s="189" t="s">
        <v>305</v>
      </c>
      <c r="DT26" s="193" t="s">
        <v>1536</v>
      </c>
      <c r="DU26" s="189" t="s">
        <v>305</v>
      </c>
      <c r="DV26" s="193" t="s">
        <v>954</v>
      </c>
      <c r="DW26" s="189" t="s">
        <v>305</v>
      </c>
      <c r="DX26" s="193" t="s">
        <v>1536</v>
      </c>
      <c r="DY26" s="189" t="s">
        <v>305</v>
      </c>
      <c r="DZ26" s="193" t="s">
        <v>1536</v>
      </c>
      <c r="EA26" s="189" t="s">
        <v>305</v>
      </c>
      <c r="EB26" s="193" t="s">
        <v>1536</v>
      </c>
      <c r="EC26" s="189" t="s">
        <v>305</v>
      </c>
      <c r="ED26" s="193" t="s">
        <v>954</v>
      </c>
      <c r="EE26" s="189" t="s">
        <v>305</v>
      </c>
      <c r="EF26" s="193" t="s">
        <v>1536</v>
      </c>
      <c r="EG26" s="189" t="s">
        <v>303</v>
      </c>
      <c r="EH26" s="192" t="s">
        <v>976</v>
      </c>
      <c r="EI26" s="189" t="s">
        <v>303</v>
      </c>
      <c r="EJ26" s="192" t="s">
        <v>987</v>
      </c>
      <c r="EK26" s="189" t="s">
        <v>305</v>
      </c>
      <c r="EL26" s="193" t="s">
        <v>1536</v>
      </c>
      <c r="EM26" s="189" t="s">
        <v>303</v>
      </c>
      <c r="EN26" s="192" t="s">
        <v>1025</v>
      </c>
      <c r="EO26" s="189" t="s">
        <v>305</v>
      </c>
      <c r="EP26" s="193" t="s">
        <v>1536</v>
      </c>
      <c r="EQ26" s="189" t="s">
        <v>305</v>
      </c>
      <c r="ER26" s="193" t="s">
        <v>1045</v>
      </c>
      <c r="ES26" s="189" t="s">
        <v>305</v>
      </c>
      <c r="ET26" s="193" t="s">
        <v>1045</v>
      </c>
      <c r="EU26" s="189" t="s">
        <v>305</v>
      </c>
      <c r="EV26" s="194" t="s">
        <v>1045</v>
      </c>
      <c r="EW26" s="189" t="s">
        <v>305</v>
      </c>
      <c r="EX26" s="193" t="s">
        <v>1536</v>
      </c>
      <c r="EY26" s="189" t="s">
        <v>305</v>
      </c>
      <c r="EZ26" s="193" t="s">
        <v>1536</v>
      </c>
    </row>
    <row r="27" spans="1:156" ht="15" customHeight="1" x14ac:dyDescent="0.35">
      <c r="A27" s="19" t="s">
        <v>47</v>
      </c>
      <c r="B27" s="19" t="s">
        <v>1174</v>
      </c>
      <c r="C27" s="19">
        <v>27</v>
      </c>
      <c r="D27" s="11" t="s">
        <v>367</v>
      </c>
      <c r="E27" s="11" t="s">
        <v>2123</v>
      </c>
      <c r="F27" s="11" t="s">
        <v>407</v>
      </c>
      <c r="G27" s="12" t="s">
        <v>254</v>
      </c>
      <c r="H27" s="12" t="s">
        <v>251</v>
      </c>
      <c r="I27" s="12">
        <v>2</v>
      </c>
      <c r="J27" s="12" t="s">
        <v>303</v>
      </c>
      <c r="K27" s="12" t="s">
        <v>304</v>
      </c>
      <c r="L27" s="12" t="s">
        <v>305</v>
      </c>
      <c r="M27" s="86" t="s">
        <v>306</v>
      </c>
      <c r="N27" s="12" t="s">
        <v>448</v>
      </c>
      <c r="O27" s="12" t="s">
        <v>449</v>
      </c>
      <c r="P27" s="86" t="s">
        <v>307</v>
      </c>
      <c r="Q27" s="86" t="s">
        <v>307</v>
      </c>
      <c r="R27" s="86" t="s">
        <v>308</v>
      </c>
      <c r="S27" s="86" t="s">
        <v>308</v>
      </c>
      <c r="T27" s="86" t="s">
        <v>309</v>
      </c>
      <c r="U27" s="86" t="s">
        <v>309</v>
      </c>
      <c r="V27" s="86" t="s">
        <v>310</v>
      </c>
      <c r="W27" s="86" t="s">
        <v>310</v>
      </c>
      <c r="X27" s="86" t="s">
        <v>423</v>
      </c>
      <c r="Y27" s="86" t="s">
        <v>423</v>
      </c>
      <c r="Z27" s="86" t="s">
        <v>1518</v>
      </c>
      <c r="AA27" s="86" t="s">
        <v>1518</v>
      </c>
      <c r="AB27" s="12">
        <v>2</v>
      </c>
      <c r="AC27" s="12">
        <v>0</v>
      </c>
      <c r="AD27" s="12">
        <f t="shared" si="0"/>
        <v>1</v>
      </c>
      <c r="AE27" s="12">
        <f t="shared" ref="AE27:AE29" si="17">$AB27*(1/5)</f>
        <v>0.4</v>
      </c>
      <c r="AF27" s="12">
        <f t="shared" ref="AF27:AF29" si="18">$AB27*(2/5)</f>
        <v>0.8</v>
      </c>
      <c r="AG27" s="12">
        <f t="shared" ref="AG27:AG29" si="19">$AB27*(3/5)</f>
        <v>1.2</v>
      </c>
      <c r="AH27" s="12">
        <f t="shared" ref="AH27:AH29" si="20">$AB27*(4/5)</f>
        <v>1.6</v>
      </c>
      <c r="AI27" s="86" t="s">
        <v>423</v>
      </c>
      <c r="AJ27" s="12"/>
      <c r="AK27" s="189" t="s">
        <v>310</v>
      </c>
      <c r="AL27" s="93" t="s">
        <v>1143</v>
      </c>
      <c r="AM27" s="189" t="s">
        <v>309</v>
      </c>
      <c r="AN27" s="95" t="s">
        <v>1110</v>
      </c>
      <c r="AO27" s="191" t="s">
        <v>307</v>
      </c>
      <c r="AP27" s="159" t="s">
        <v>467</v>
      </c>
      <c r="AQ27" s="189" t="s">
        <v>305</v>
      </c>
      <c r="AR27" s="192" t="s">
        <v>1536</v>
      </c>
      <c r="AS27" s="189" t="s">
        <v>305</v>
      </c>
      <c r="AT27" s="127" t="s">
        <v>1536</v>
      </c>
      <c r="AU27" s="189" t="s">
        <v>307</v>
      </c>
      <c r="AV27" s="93" t="s">
        <v>523</v>
      </c>
      <c r="AW27" s="189" t="s">
        <v>307</v>
      </c>
      <c r="AX27" s="93" t="s">
        <v>533</v>
      </c>
      <c r="AY27" s="189" t="s">
        <v>307</v>
      </c>
      <c r="AZ27" s="93" t="s">
        <v>557</v>
      </c>
      <c r="BA27" s="189" t="s">
        <v>305</v>
      </c>
      <c r="BB27" s="93" t="s">
        <v>1536</v>
      </c>
      <c r="BC27" s="189" t="s">
        <v>305</v>
      </c>
      <c r="BD27" s="96" t="s">
        <v>1536</v>
      </c>
      <c r="BE27" s="189" t="s">
        <v>305</v>
      </c>
      <c r="BF27" s="193" t="s">
        <v>1536</v>
      </c>
      <c r="BG27" s="189" t="s">
        <v>305</v>
      </c>
      <c r="BH27" s="192" t="s">
        <v>1536</v>
      </c>
      <c r="BI27" s="189" t="s">
        <v>305</v>
      </c>
      <c r="BJ27" s="193" t="s">
        <v>1536</v>
      </c>
      <c r="BK27" s="189" t="s">
        <v>305</v>
      </c>
      <c r="BL27" s="193" t="s">
        <v>1536</v>
      </c>
      <c r="BM27" s="189" t="s">
        <v>305</v>
      </c>
      <c r="BN27" s="95" t="s">
        <v>1536</v>
      </c>
      <c r="BO27" s="189" t="s">
        <v>305</v>
      </c>
      <c r="BP27" s="193" t="s">
        <v>1536</v>
      </c>
      <c r="BQ27" s="189" t="s">
        <v>305</v>
      </c>
      <c r="BR27" s="193" t="s">
        <v>1536</v>
      </c>
      <c r="BS27" s="189" t="s">
        <v>305</v>
      </c>
      <c r="BT27" s="193" t="s">
        <v>1536</v>
      </c>
      <c r="BU27" s="189" t="s">
        <v>307</v>
      </c>
      <c r="BV27" s="95" t="s">
        <v>680</v>
      </c>
      <c r="BW27" s="189" t="s">
        <v>307</v>
      </c>
      <c r="BX27" s="192" t="s">
        <v>700</v>
      </c>
      <c r="BY27" s="189" t="s">
        <v>305</v>
      </c>
      <c r="BZ27" s="193" t="s">
        <v>1536</v>
      </c>
      <c r="CA27" s="189" t="s">
        <v>307</v>
      </c>
      <c r="CB27" s="192" t="s">
        <v>727</v>
      </c>
      <c r="CC27" s="189" t="s">
        <v>305</v>
      </c>
      <c r="CD27" s="193" t="s">
        <v>1536</v>
      </c>
      <c r="CE27" s="189" t="s">
        <v>307</v>
      </c>
      <c r="CF27" s="93" t="s">
        <v>751</v>
      </c>
      <c r="CG27" s="189" t="s">
        <v>305</v>
      </c>
      <c r="CH27" s="171" t="s">
        <v>1536</v>
      </c>
      <c r="CI27" s="189" t="s">
        <v>305</v>
      </c>
      <c r="CJ27" s="193" t="s">
        <v>1536</v>
      </c>
      <c r="CK27" s="189" t="s">
        <v>305</v>
      </c>
      <c r="CL27" s="93" t="s">
        <v>1536</v>
      </c>
      <c r="CM27" s="189" t="s">
        <v>305</v>
      </c>
      <c r="CN27" s="193" t="s">
        <v>1536</v>
      </c>
      <c r="CO27" s="189" t="s">
        <v>305</v>
      </c>
      <c r="CP27" s="193" t="s">
        <v>1536</v>
      </c>
      <c r="CQ27" s="189" t="s">
        <v>307</v>
      </c>
      <c r="CR27" s="93" t="s">
        <v>807</v>
      </c>
      <c r="CS27" s="189" t="s">
        <v>305</v>
      </c>
      <c r="CT27" s="193" t="s">
        <v>2113</v>
      </c>
      <c r="CU27" s="189" t="s">
        <v>307</v>
      </c>
      <c r="CV27" s="196" t="s">
        <v>827</v>
      </c>
      <c r="CW27" s="189" t="s">
        <v>305</v>
      </c>
      <c r="CX27" s="193" t="s">
        <v>1536</v>
      </c>
      <c r="CY27" s="189" t="s">
        <v>305</v>
      </c>
      <c r="CZ27" s="193" t="s">
        <v>1536</v>
      </c>
      <c r="DA27" s="189" t="s">
        <v>305</v>
      </c>
      <c r="DB27" s="193" t="s">
        <v>1536</v>
      </c>
      <c r="DC27" s="189" t="s">
        <v>305</v>
      </c>
      <c r="DD27" s="193" t="s">
        <v>1536</v>
      </c>
      <c r="DE27" s="189" t="s">
        <v>305</v>
      </c>
      <c r="DF27" s="193" t="s">
        <v>2114</v>
      </c>
      <c r="DG27" s="189" t="s">
        <v>308</v>
      </c>
      <c r="DH27" s="192" t="s">
        <v>883</v>
      </c>
      <c r="DI27" s="189" t="s">
        <v>305</v>
      </c>
      <c r="DJ27" s="93" t="s">
        <v>1536</v>
      </c>
      <c r="DK27" s="189" t="s">
        <v>305</v>
      </c>
      <c r="DL27" s="193" t="s">
        <v>1536</v>
      </c>
      <c r="DM27" s="189" t="s">
        <v>305</v>
      </c>
      <c r="DN27" s="192" t="s">
        <v>1536</v>
      </c>
      <c r="DO27" s="189" t="s">
        <v>305</v>
      </c>
      <c r="DP27" s="193" t="s">
        <v>2115</v>
      </c>
      <c r="DQ27" s="189" t="s">
        <v>305</v>
      </c>
      <c r="DR27" s="193" t="s">
        <v>954</v>
      </c>
      <c r="DS27" s="189" t="s">
        <v>305</v>
      </c>
      <c r="DT27" s="193" t="s">
        <v>1536</v>
      </c>
      <c r="DU27" s="189" t="s">
        <v>305</v>
      </c>
      <c r="DV27" s="193" t="s">
        <v>954</v>
      </c>
      <c r="DW27" s="189" t="s">
        <v>305</v>
      </c>
      <c r="DX27" s="193" t="s">
        <v>1536</v>
      </c>
      <c r="DY27" s="189" t="s">
        <v>305</v>
      </c>
      <c r="DZ27" s="193" t="s">
        <v>1536</v>
      </c>
      <c r="EA27" s="189" t="s">
        <v>305</v>
      </c>
      <c r="EB27" s="193" t="s">
        <v>1536</v>
      </c>
      <c r="EC27" s="189" t="s">
        <v>305</v>
      </c>
      <c r="ED27" s="193" t="s">
        <v>954</v>
      </c>
      <c r="EE27" s="189" t="s">
        <v>305</v>
      </c>
      <c r="EF27" s="193" t="s">
        <v>1536</v>
      </c>
      <c r="EG27" s="189" t="s">
        <v>307</v>
      </c>
      <c r="EH27" s="193" t="s">
        <v>975</v>
      </c>
      <c r="EI27" s="189" t="s">
        <v>307</v>
      </c>
      <c r="EJ27" s="192" t="s">
        <v>989</v>
      </c>
      <c r="EK27" s="189" t="s">
        <v>305</v>
      </c>
      <c r="EL27" s="193" t="s">
        <v>1536</v>
      </c>
      <c r="EM27" s="189" t="s">
        <v>305</v>
      </c>
      <c r="EN27" s="192" t="s">
        <v>1536</v>
      </c>
      <c r="EO27" s="189" t="s">
        <v>305</v>
      </c>
      <c r="EP27" s="193" t="s">
        <v>1536</v>
      </c>
      <c r="EQ27" s="189" t="s">
        <v>305</v>
      </c>
      <c r="ER27" s="193" t="s">
        <v>1045</v>
      </c>
      <c r="ES27" s="189" t="s">
        <v>305</v>
      </c>
      <c r="ET27" s="193" t="s">
        <v>1045</v>
      </c>
      <c r="EU27" s="189" t="s">
        <v>305</v>
      </c>
      <c r="EV27" s="194" t="s">
        <v>1045</v>
      </c>
      <c r="EW27" s="189" t="s">
        <v>305</v>
      </c>
      <c r="EX27" s="193" t="s">
        <v>1536</v>
      </c>
      <c r="EY27" s="189" t="s">
        <v>305</v>
      </c>
      <c r="EZ27" s="193" t="s">
        <v>1536</v>
      </c>
    </row>
    <row r="28" spans="1:156" ht="15" customHeight="1" x14ac:dyDescent="0.35">
      <c r="A28" s="19" t="s">
        <v>48</v>
      </c>
      <c r="B28" s="19" t="s">
        <v>1175</v>
      </c>
      <c r="C28" s="19">
        <v>28</v>
      </c>
      <c r="D28" s="11" t="s">
        <v>368</v>
      </c>
      <c r="E28" s="11" t="s">
        <v>399</v>
      </c>
      <c r="F28" s="11" t="s">
        <v>407</v>
      </c>
      <c r="G28" s="12" t="s">
        <v>253</v>
      </c>
      <c r="H28" s="12" t="s">
        <v>252</v>
      </c>
      <c r="I28" s="12">
        <v>2</v>
      </c>
      <c r="J28" s="12" t="s">
        <v>303</v>
      </c>
      <c r="K28" s="12" t="s">
        <v>304</v>
      </c>
      <c r="L28" s="12" t="s">
        <v>305</v>
      </c>
      <c r="M28" s="86" t="s">
        <v>306</v>
      </c>
      <c r="N28" s="12" t="s">
        <v>448</v>
      </c>
      <c r="O28" s="12" t="s">
        <v>449</v>
      </c>
      <c r="P28" s="86" t="s">
        <v>307</v>
      </c>
      <c r="Q28" s="86" t="s">
        <v>307</v>
      </c>
      <c r="R28" s="86" t="s">
        <v>308</v>
      </c>
      <c r="S28" s="86" t="s">
        <v>308</v>
      </c>
      <c r="T28" s="86" t="s">
        <v>309</v>
      </c>
      <c r="U28" s="86" t="s">
        <v>309</v>
      </c>
      <c r="V28" s="86" t="s">
        <v>310</v>
      </c>
      <c r="W28" s="86" t="s">
        <v>310</v>
      </c>
      <c r="X28" s="12" t="s">
        <v>423</v>
      </c>
      <c r="Y28" s="12" t="s">
        <v>423</v>
      </c>
      <c r="Z28" s="12" t="s">
        <v>1518</v>
      </c>
      <c r="AA28" s="12" t="s">
        <v>1518</v>
      </c>
      <c r="AB28" s="12">
        <v>2</v>
      </c>
      <c r="AC28" s="12">
        <v>0</v>
      </c>
      <c r="AD28" s="12">
        <f t="shared" si="0"/>
        <v>1</v>
      </c>
      <c r="AE28" s="12">
        <f t="shared" si="17"/>
        <v>0.4</v>
      </c>
      <c r="AF28" s="12">
        <f t="shared" si="18"/>
        <v>0.8</v>
      </c>
      <c r="AG28" s="12">
        <f t="shared" si="19"/>
        <v>1.2</v>
      </c>
      <c r="AH28" s="12">
        <f t="shared" si="20"/>
        <v>1.6</v>
      </c>
      <c r="AI28" s="12" t="s">
        <v>423</v>
      </c>
      <c r="AJ28" s="12"/>
      <c r="AK28" s="189" t="s">
        <v>305</v>
      </c>
      <c r="AL28" s="93" t="s">
        <v>1536</v>
      </c>
      <c r="AM28" s="189" t="s">
        <v>303</v>
      </c>
      <c r="AN28" s="95" t="s">
        <v>1111</v>
      </c>
      <c r="AO28" s="191" t="s">
        <v>307</v>
      </c>
      <c r="AP28" s="104" t="s">
        <v>466</v>
      </c>
      <c r="AQ28" s="189" t="s">
        <v>305</v>
      </c>
      <c r="AR28" s="192" t="s">
        <v>1536</v>
      </c>
      <c r="AS28" s="189" t="s">
        <v>305</v>
      </c>
      <c r="AT28" s="127" t="s">
        <v>1536</v>
      </c>
      <c r="AU28" s="189" t="s">
        <v>307</v>
      </c>
      <c r="AV28" s="93" t="s">
        <v>523</v>
      </c>
      <c r="AW28" s="189" t="s">
        <v>305</v>
      </c>
      <c r="AX28" s="93" t="s">
        <v>1536</v>
      </c>
      <c r="AY28" s="189" t="s">
        <v>307</v>
      </c>
      <c r="AZ28" s="93" t="s">
        <v>557</v>
      </c>
      <c r="BA28" s="189" t="s">
        <v>307</v>
      </c>
      <c r="BB28" s="93" t="s">
        <v>575</v>
      </c>
      <c r="BC28" s="189" t="s">
        <v>305</v>
      </c>
      <c r="BD28" s="96" t="s">
        <v>1536</v>
      </c>
      <c r="BE28" s="189" t="s">
        <v>305</v>
      </c>
      <c r="BF28" s="193" t="s">
        <v>1536</v>
      </c>
      <c r="BG28" s="189" t="s">
        <v>305</v>
      </c>
      <c r="BH28" s="192" t="s">
        <v>1536</v>
      </c>
      <c r="BI28" s="189" t="s">
        <v>305</v>
      </c>
      <c r="BJ28" s="193" t="s">
        <v>1536</v>
      </c>
      <c r="BK28" s="189" t="s">
        <v>305</v>
      </c>
      <c r="BL28" s="193" t="s">
        <v>1536</v>
      </c>
      <c r="BM28" s="189" t="s">
        <v>305</v>
      </c>
      <c r="BN28" s="95" t="s">
        <v>1536</v>
      </c>
      <c r="BO28" s="189" t="s">
        <v>305</v>
      </c>
      <c r="BP28" s="193" t="s">
        <v>1536</v>
      </c>
      <c r="BQ28" s="189" t="s">
        <v>305</v>
      </c>
      <c r="BR28" s="193" t="s">
        <v>1536</v>
      </c>
      <c r="BS28" s="189" t="s">
        <v>305</v>
      </c>
      <c r="BT28" s="193" t="s">
        <v>1536</v>
      </c>
      <c r="BU28" s="189" t="s">
        <v>307</v>
      </c>
      <c r="BV28" s="95" t="s">
        <v>688</v>
      </c>
      <c r="BW28" s="189" t="s">
        <v>305</v>
      </c>
      <c r="BX28" s="193" t="s">
        <v>1536</v>
      </c>
      <c r="BY28" s="189" t="s">
        <v>305</v>
      </c>
      <c r="BZ28" s="193" t="s">
        <v>1536</v>
      </c>
      <c r="CA28" s="189" t="s">
        <v>305</v>
      </c>
      <c r="CB28" s="193" t="s">
        <v>1536</v>
      </c>
      <c r="CC28" s="189" t="s">
        <v>305</v>
      </c>
      <c r="CD28" s="193" t="s">
        <v>1536</v>
      </c>
      <c r="CE28" s="189" t="s">
        <v>307</v>
      </c>
      <c r="CF28" s="93" t="s">
        <v>751</v>
      </c>
      <c r="CG28" s="189" t="s">
        <v>305</v>
      </c>
      <c r="CH28" s="171" t="s">
        <v>1536</v>
      </c>
      <c r="CI28" s="189" t="s">
        <v>305</v>
      </c>
      <c r="CJ28" s="193" t="s">
        <v>1536</v>
      </c>
      <c r="CK28" s="189" t="s">
        <v>305</v>
      </c>
      <c r="CL28" s="93" t="s">
        <v>1536</v>
      </c>
      <c r="CM28" s="189" t="s">
        <v>305</v>
      </c>
      <c r="CN28" s="193" t="s">
        <v>1536</v>
      </c>
      <c r="CO28" s="189" t="s">
        <v>305</v>
      </c>
      <c r="CP28" s="193" t="s">
        <v>1536</v>
      </c>
      <c r="CQ28" s="189" t="s">
        <v>305</v>
      </c>
      <c r="CR28" s="93" t="s">
        <v>1536</v>
      </c>
      <c r="CS28" s="189" t="s">
        <v>305</v>
      </c>
      <c r="CT28" s="193" t="s">
        <v>2113</v>
      </c>
      <c r="CU28" s="189" t="s">
        <v>305</v>
      </c>
      <c r="CV28" s="201" t="s">
        <v>1536</v>
      </c>
      <c r="CW28" s="189" t="s">
        <v>305</v>
      </c>
      <c r="CX28" s="193" t="s">
        <v>1536</v>
      </c>
      <c r="CY28" s="189" t="s">
        <v>305</v>
      </c>
      <c r="CZ28" s="193" t="s">
        <v>1536</v>
      </c>
      <c r="DA28" s="189" t="s">
        <v>305</v>
      </c>
      <c r="DB28" s="193" t="s">
        <v>1536</v>
      </c>
      <c r="DC28" s="189" t="s">
        <v>305</v>
      </c>
      <c r="DD28" s="193" t="s">
        <v>1536</v>
      </c>
      <c r="DE28" s="189" t="s">
        <v>305</v>
      </c>
      <c r="DF28" s="193" t="s">
        <v>2114</v>
      </c>
      <c r="DG28" s="189" t="s">
        <v>448</v>
      </c>
      <c r="DH28" s="192" t="s">
        <v>886</v>
      </c>
      <c r="DI28" s="189" t="s">
        <v>305</v>
      </c>
      <c r="DJ28" s="93" t="s">
        <v>1536</v>
      </c>
      <c r="DK28" s="189" t="s">
        <v>305</v>
      </c>
      <c r="DL28" s="193" t="s">
        <v>1536</v>
      </c>
      <c r="DM28" s="189" t="s">
        <v>305</v>
      </c>
      <c r="DN28" s="192" t="s">
        <v>1536</v>
      </c>
      <c r="DO28" s="189" t="s">
        <v>305</v>
      </c>
      <c r="DP28" s="193" t="s">
        <v>2115</v>
      </c>
      <c r="DQ28" s="189" t="s">
        <v>305</v>
      </c>
      <c r="DR28" s="193" t="s">
        <v>954</v>
      </c>
      <c r="DS28" s="189" t="s">
        <v>305</v>
      </c>
      <c r="DT28" s="193" t="s">
        <v>1536</v>
      </c>
      <c r="DU28" s="189" t="s">
        <v>305</v>
      </c>
      <c r="DV28" s="193" t="s">
        <v>954</v>
      </c>
      <c r="DW28" s="189" t="s">
        <v>305</v>
      </c>
      <c r="DX28" s="193" t="s">
        <v>1536</v>
      </c>
      <c r="DY28" s="189" t="s">
        <v>305</v>
      </c>
      <c r="DZ28" s="193" t="s">
        <v>1536</v>
      </c>
      <c r="EA28" s="189" t="s">
        <v>305</v>
      </c>
      <c r="EB28" s="193" t="s">
        <v>1536</v>
      </c>
      <c r="EC28" s="189" t="s">
        <v>305</v>
      </c>
      <c r="ED28" s="193" t="s">
        <v>954</v>
      </c>
      <c r="EE28" s="189" t="s">
        <v>305</v>
      </c>
      <c r="EF28" s="193" t="s">
        <v>1536</v>
      </c>
      <c r="EG28" s="189" t="s">
        <v>305</v>
      </c>
      <c r="EH28" s="193" t="s">
        <v>1536</v>
      </c>
      <c r="EI28" s="189" t="s">
        <v>305</v>
      </c>
      <c r="EJ28" s="193" t="s">
        <v>1536</v>
      </c>
      <c r="EK28" s="189" t="s">
        <v>305</v>
      </c>
      <c r="EL28" s="193" t="s">
        <v>1536</v>
      </c>
      <c r="EM28" s="189" t="s">
        <v>305</v>
      </c>
      <c r="EN28" s="192" t="s">
        <v>1536</v>
      </c>
      <c r="EO28" s="189" t="s">
        <v>305</v>
      </c>
      <c r="EP28" s="193" t="s">
        <v>1536</v>
      </c>
      <c r="EQ28" s="189" t="s">
        <v>305</v>
      </c>
      <c r="ER28" s="193" t="s">
        <v>1045</v>
      </c>
      <c r="ES28" s="189" t="s">
        <v>305</v>
      </c>
      <c r="ET28" s="193" t="s">
        <v>1045</v>
      </c>
      <c r="EU28" s="189" t="s">
        <v>305</v>
      </c>
      <c r="EV28" s="194" t="s">
        <v>1045</v>
      </c>
      <c r="EW28" s="189" t="s">
        <v>305</v>
      </c>
      <c r="EX28" s="193" t="s">
        <v>1536</v>
      </c>
      <c r="EY28" s="189" t="s">
        <v>305</v>
      </c>
      <c r="EZ28" s="193" t="s">
        <v>1536</v>
      </c>
    </row>
    <row r="29" spans="1:156" ht="15" customHeight="1" x14ac:dyDescent="0.35">
      <c r="A29" s="19" t="s">
        <v>49</v>
      </c>
      <c r="B29" s="19" t="s">
        <v>1176</v>
      </c>
      <c r="C29" s="19">
        <v>29</v>
      </c>
      <c r="D29" s="11" t="s">
        <v>432</v>
      </c>
      <c r="E29" s="11" t="s">
        <v>433</v>
      </c>
      <c r="F29" s="11" t="s">
        <v>407</v>
      </c>
      <c r="G29" s="12" t="s">
        <v>369</v>
      </c>
      <c r="H29" s="12" t="s">
        <v>371</v>
      </c>
      <c r="I29" s="12">
        <v>3</v>
      </c>
      <c r="J29" s="12" t="s">
        <v>303</v>
      </c>
      <c r="K29" s="12" t="s">
        <v>304</v>
      </c>
      <c r="L29" s="12" t="s">
        <v>305</v>
      </c>
      <c r="M29" s="86" t="s">
        <v>306</v>
      </c>
      <c r="N29" s="12" t="s">
        <v>448</v>
      </c>
      <c r="O29" s="12" t="s">
        <v>449</v>
      </c>
      <c r="P29" s="86" t="s">
        <v>307</v>
      </c>
      <c r="Q29" s="86" t="s">
        <v>307</v>
      </c>
      <c r="R29" s="86" t="s">
        <v>308</v>
      </c>
      <c r="S29" s="86" t="s">
        <v>308</v>
      </c>
      <c r="T29" s="86" t="s">
        <v>309</v>
      </c>
      <c r="U29" s="86" t="s">
        <v>309</v>
      </c>
      <c r="V29" s="86" t="s">
        <v>310</v>
      </c>
      <c r="W29" s="86" t="s">
        <v>310</v>
      </c>
      <c r="X29" s="12" t="s">
        <v>423</v>
      </c>
      <c r="Y29" s="12" t="s">
        <v>423</v>
      </c>
      <c r="Z29" s="12" t="s">
        <v>1518</v>
      </c>
      <c r="AA29" s="12" t="s">
        <v>1518</v>
      </c>
      <c r="AB29" s="12">
        <v>3</v>
      </c>
      <c r="AC29" s="12">
        <v>0</v>
      </c>
      <c r="AD29" s="12">
        <f t="shared" si="0"/>
        <v>1.5</v>
      </c>
      <c r="AE29" s="12">
        <f t="shared" si="17"/>
        <v>0.60000000000000009</v>
      </c>
      <c r="AF29" s="12">
        <f t="shared" si="18"/>
        <v>1.2000000000000002</v>
      </c>
      <c r="AG29" s="12">
        <f t="shared" si="19"/>
        <v>1.7999999999999998</v>
      </c>
      <c r="AH29" s="12">
        <f t="shared" si="20"/>
        <v>2.4000000000000004</v>
      </c>
      <c r="AI29" s="12" t="s">
        <v>423</v>
      </c>
      <c r="AJ29" s="12"/>
      <c r="AK29" s="189" t="s">
        <v>305</v>
      </c>
      <c r="AL29" s="93" t="s">
        <v>1536</v>
      </c>
      <c r="AM29" s="189" t="s">
        <v>303</v>
      </c>
      <c r="AN29" s="95" t="s">
        <v>1111</v>
      </c>
      <c r="AO29" s="191" t="s">
        <v>307</v>
      </c>
      <c r="AP29" s="104" t="s">
        <v>465</v>
      </c>
      <c r="AQ29" s="189" t="s">
        <v>305</v>
      </c>
      <c r="AR29" s="192" t="s">
        <v>1536</v>
      </c>
      <c r="AS29" s="189" t="s">
        <v>305</v>
      </c>
      <c r="AT29" s="127" t="s">
        <v>1536</v>
      </c>
      <c r="AU29" s="189" t="s">
        <v>305</v>
      </c>
      <c r="AV29" s="93" t="s">
        <v>1536</v>
      </c>
      <c r="AW29" s="189" t="s">
        <v>305</v>
      </c>
      <c r="AX29" s="93" t="s">
        <v>1536</v>
      </c>
      <c r="AY29" s="189" t="s">
        <v>307</v>
      </c>
      <c r="AZ29" s="93" t="s">
        <v>557</v>
      </c>
      <c r="BA29" s="189" t="s">
        <v>305</v>
      </c>
      <c r="BB29" s="93" t="s">
        <v>1536</v>
      </c>
      <c r="BC29" s="189" t="s">
        <v>305</v>
      </c>
      <c r="BD29" s="96" t="s">
        <v>1536</v>
      </c>
      <c r="BE29" s="189" t="s">
        <v>305</v>
      </c>
      <c r="BF29" s="193" t="s">
        <v>1536</v>
      </c>
      <c r="BG29" s="189" t="s">
        <v>305</v>
      </c>
      <c r="BH29" s="192" t="s">
        <v>1536</v>
      </c>
      <c r="BI29" s="189" t="s">
        <v>305</v>
      </c>
      <c r="BJ29" s="193" t="s">
        <v>1536</v>
      </c>
      <c r="BK29" s="189" t="s">
        <v>305</v>
      </c>
      <c r="BL29" s="193" t="s">
        <v>1536</v>
      </c>
      <c r="BM29" s="189" t="s">
        <v>305</v>
      </c>
      <c r="BN29" s="95" t="s">
        <v>1536</v>
      </c>
      <c r="BO29" s="189" t="s">
        <v>305</v>
      </c>
      <c r="BP29" s="193" t="s">
        <v>1536</v>
      </c>
      <c r="BQ29" s="189" t="s">
        <v>305</v>
      </c>
      <c r="BR29" s="193" t="s">
        <v>1536</v>
      </c>
      <c r="BS29" s="189" t="s">
        <v>305</v>
      </c>
      <c r="BT29" s="193" t="s">
        <v>1536</v>
      </c>
      <c r="BU29" s="189" t="s">
        <v>305</v>
      </c>
      <c r="BV29" s="95" t="s">
        <v>1536</v>
      </c>
      <c r="BW29" s="189" t="s">
        <v>305</v>
      </c>
      <c r="BX29" s="193" t="s">
        <v>1536</v>
      </c>
      <c r="BY29" s="189" t="s">
        <v>305</v>
      </c>
      <c r="BZ29" s="193" t="s">
        <v>1536</v>
      </c>
      <c r="CA29" s="189" t="s">
        <v>305</v>
      </c>
      <c r="CB29" s="193" t="s">
        <v>1536</v>
      </c>
      <c r="CC29" s="189" t="s">
        <v>305</v>
      </c>
      <c r="CD29" s="193" t="s">
        <v>1536</v>
      </c>
      <c r="CE29" s="189" t="s">
        <v>305</v>
      </c>
      <c r="CF29" s="93" t="s">
        <v>1536</v>
      </c>
      <c r="CG29" s="189" t="s">
        <v>305</v>
      </c>
      <c r="CH29" s="171" t="s">
        <v>1536</v>
      </c>
      <c r="CI29" s="189" t="s">
        <v>305</v>
      </c>
      <c r="CJ29" s="193" t="s">
        <v>1536</v>
      </c>
      <c r="CK29" s="189" t="s">
        <v>305</v>
      </c>
      <c r="CL29" s="93" t="s">
        <v>1536</v>
      </c>
      <c r="CM29" s="189" t="s">
        <v>305</v>
      </c>
      <c r="CN29" s="193" t="s">
        <v>1536</v>
      </c>
      <c r="CO29" s="189" t="s">
        <v>305</v>
      </c>
      <c r="CP29" s="193" t="s">
        <v>1536</v>
      </c>
      <c r="CQ29" s="189" t="s">
        <v>305</v>
      </c>
      <c r="CR29" s="93" t="s">
        <v>1536</v>
      </c>
      <c r="CS29" s="189" t="s">
        <v>305</v>
      </c>
      <c r="CT29" s="193" t="s">
        <v>2113</v>
      </c>
      <c r="CU29" s="189" t="s">
        <v>305</v>
      </c>
      <c r="CV29" s="201" t="s">
        <v>1536</v>
      </c>
      <c r="CW29" s="189" t="s">
        <v>305</v>
      </c>
      <c r="CX29" s="193" t="s">
        <v>1536</v>
      </c>
      <c r="CY29" s="189" t="s">
        <v>305</v>
      </c>
      <c r="CZ29" s="193" t="s">
        <v>1536</v>
      </c>
      <c r="DA29" s="189" t="s">
        <v>305</v>
      </c>
      <c r="DB29" s="193" t="s">
        <v>1536</v>
      </c>
      <c r="DC29" s="189" t="s">
        <v>305</v>
      </c>
      <c r="DD29" s="193" t="s">
        <v>1536</v>
      </c>
      <c r="DE29" s="189" t="s">
        <v>305</v>
      </c>
      <c r="DF29" s="193" t="s">
        <v>2114</v>
      </c>
      <c r="DG29" s="189" t="s">
        <v>305</v>
      </c>
      <c r="DH29" s="192" t="s">
        <v>1536</v>
      </c>
      <c r="DI29" s="189" t="s">
        <v>305</v>
      </c>
      <c r="DJ29" s="93" t="s">
        <v>1536</v>
      </c>
      <c r="DK29" s="189" t="s">
        <v>305</v>
      </c>
      <c r="DL29" s="193" t="s">
        <v>1536</v>
      </c>
      <c r="DM29" s="189" t="s">
        <v>305</v>
      </c>
      <c r="DN29" s="192" t="s">
        <v>1536</v>
      </c>
      <c r="DO29" s="189" t="s">
        <v>305</v>
      </c>
      <c r="DP29" s="193" t="s">
        <v>2115</v>
      </c>
      <c r="DQ29" s="189" t="s">
        <v>305</v>
      </c>
      <c r="DR29" s="193" t="s">
        <v>954</v>
      </c>
      <c r="DS29" s="189" t="s">
        <v>305</v>
      </c>
      <c r="DT29" s="193" t="s">
        <v>1536</v>
      </c>
      <c r="DU29" s="189" t="s">
        <v>305</v>
      </c>
      <c r="DV29" s="193" t="s">
        <v>954</v>
      </c>
      <c r="DW29" s="189" t="s">
        <v>305</v>
      </c>
      <c r="DX29" s="193" t="s">
        <v>1536</v>
      </c>
      <c r="DY29" s="189" t="s">
        <v>305</v>
      </c>
      <c r="DZ29" s="193" t="s">
        <v>1536</v>
      </c>
      <c r="EA29" s="189" t="s">
        <v>305</v>
      </c>
      <c r="EB29" s="193" t="s">
        <v>1536</v>
      </c>
      <c r="EC29" s="189" t="s">
        <v>305</v>
      </c>
      <c r="ED29" s="193" t="s">
        <v>954</v>
      </c>
      <c r="EE29" s="189" t="s">
        <v>305</v>
      </c>
      <c r="EF29" s="193" t="s">
        <v>1536</v>
      </c>
      <c r="EG29" s="189" t="s">
        <v>305</v>
      </c>
      <c r="EH29" s="193" t="s">
        <v>1536</v>
      </c>
      <c r="EI29" s="189" t="s">
        <v>309</v>
      </c>
      <c r="EJ29" s="192" t="s">
        <v>988</v>
      </c>
      <c r="EK29" s="189" t="s">
        <v>305</v>
      </c>
      <c r="EL29" s="193" t="s">
        <v>1536</v>
      </c>
      <c r="EM29" s="189" t="s">
        <v>305</v>
      </c>
      <c r="EN29" s="192" t="s">
        <v>1536</v>
      </c>
      <c r="EO29" s="189" t="s">
        <v>305</v>
      </c>
      <c r="EP29" s="193" t="s">
        <v>1536</v>
      </c>
      <c r="EQ29" s="189" t="s">
        <v>305</v>
      </c>
      <c r="ER29" s="193" t="s">
        <v>1045</v>
      </c>
      <c r="ES29" s="189" t="s">
        <v>305</v>
      </c>
      <c r="ET29" s="193" t="s">
        <v>1045</v>
      </c>
      <c r="EU29" s="189" t="s">
        <v>305</v>
      </c>
      <c r="EV29" s="194" t="s">
        <v>1045</v>
      </c>
      <c r="EW29" s="189" t="s">
        <v>305</v>
      </c>
      <c r="EX29" s="193" t="s">
        <v>1536</v>
      </c>
      <c r="EY29" s="189" t="s">
        <v>305</v>
      </c>
      <c r="EZ29" s="193" t="s">
        <v>1536</v>
      </c>
    </row>
    <row r="30" spans="1:156" ht="15" customHeight="1" x14ac:dyDescent="0.35">
      <c r="A30" s="19" t="s">
        <v>50</v>
      </c>
      <c r="B30" s="19" t="s">
        <v>1177</v>
      </c>
      <c r="C30" s="19">
        <v>30</v>
      </c>
      <c r="D30" s="11" t="s">
        <v>434</v>
      </c>
      <c r="E30" s="11" t="s">
        <v>435</v>
      </c>
      <c r="F30" s="11" t="s">
        <v>407</v>
      </c>
      <c r="G30" s="12" t="s">
        <v>370</v>
      </c>
      <c r="H30" s="12" t="s">
        <v>372</v>
      </c>
      <c r="I30" s="12">
        <v>3</v>
      </c>
      <c r="J30" s="12" t="s">
        <v>303</v>
      </c>
      <c r="K30" s="12" t="s">
        <v>304</v>
      </c>
      <c r="L30" s="12" t="s">
        <v>305</v>
      </c>
      <c r="M30" s="86" t="s">
        <v>306</v>
      </c>
      <c r="N30" s="12" t="s">
        <v>448</v>
      </c>
      <c r="O30" s="12" t="s">
        <v>449</v>
      </c>
      <c r="P30" s="12" t="s">
        <v>1518</v>
      </c>
      <c r="Q30" s="12" t="s">
        <v>1518</v>
      </c>
      <c r="R30" s="12" t="s">
        <v>1518</v>
      </c>
      <c r="S30" s="12" t="s">
        <v>1518</v>
      </c>
      <c r="T30" s="12" t="s">
        <v>1518</v>
      </c>
      <c r="U30" s="12" t="s">
        <v>1518</v>
      </c>
      <c r="V30" s="12" t="s">
        <v>1518</v>
      </c>
      <c r="W30" s="12" t="s">
        <v>1518</v>
      </c>
      <c r="X30" s="12" t="s">
        <v>423</v>
      </c>
      <c r="Y30" s="12" t="s">
        <v>423</v>
      </c>
      <c r="Z30" s="12" t="s">
        <v>1518</v>
      </c>
      <c r="AA30" s="12" t="s">
        <v>1518</v>
      </c>
      <c r="AB30" s="12">
        <v>3</v>
      </c>
      <c r="AC30" s="12">
        <v>0</v>
      </c>
      <c r="AD30" s="12">
        <f t="shared" si="0"/>
        <v>1.5</v>
      </c>
      <c r="AE30" s="12"/>
      <c r="AF30" s="12"/>
      <c r="AG30" s="12"/>
      <c r="AH30" s="12"/>
      <c r="AI30" s="12" t="s">
        <v>423</v>
      </c>
      <c r="AJ30" s="12"/>
      <c r="AK30" s="189" t="s">
        <v>448</v>
      </c>
      <c r="AL30" s="93" t="s">
        <v>1144</v>
      </c>
      <c r="AM30" s="189" t="s">
        <v>303</v>
      </c>
      <c r="AN30" s="93" t="s">
        <v>1109</v>
      </c>
      <c r="AO30" s="191" t="s">
        <v>303</v>
      </c>
      <c r="AP30" s="104" t="s">
        <v>464</v>
      </c>
      <c r="AQ30" s="189" t="s">
        <v>305</v>
      </c>
      <c r="AR30" s="192" t="s">
        <v>1536</v>
      </c>
      <c r="AS30" s="189" t="s">
        <v>448</v>
      </c>
      <c r="AT30" s="96" t="s">
        <v>486</v>
      </c>
      <c r="AU30" s="189" t="s">
        <v>448</v>
      </c>
      <c r="AV30" s="93" t="s">
        <v>522</v>
      </c>
      <c r="AW30" s="189" t="s">
        <v>305</v>
      </c>
      <c r="AX30" s="93" t="s">
        <v>1536</v>
      </c>
      <c r="AY30" s="189" t="s">
        <v>448</v>
      </c>
      <c r="AZ30" s="93" t="s">
        <v>556</v>
      </c>
      <c r="BA30" s="189" t="s">
        <v>305</v>
      </c>
      <c r="BB30" s="93" t="s">
        <v>1536</v>
      </c>
      <c r="BC30" s="189" t="s">
        <v>305</v>
      </c>
      <c r="BD30" s="96" t="s">
        <v>1536</v>
      </c>
      <c r="BE30" s="189" t="s">
        <v>305</v>
      </c>
      <c r="BF30" s="193" t="s">
        <v>1536</v>
      </c>
      <c r="BG30" s="189" t="s">
        <v>305</v>
      </c>
      <c r="BH30" s="192" t="s">
        <v>1536</v>
      </c>
      <c r="BI30" s="189" t="s">
        <v>305</v>
      </c>
      <c r="BJ30" s="193" t="s">
        <v>1536</v>
      </c>
      <c r="BK30" s="189" t="s">
        <v>305</v>
      </c>
      <c r="BL30" s="193" t="s">
        <v>1536</v>
      </c>
      <c r="BM30" s="189" t="s">
        <v>448</v>
      </c>
      <c r="BN30" s="95" t="s">
        <v>625</v>
      </c>
      <c r="BO30" s="189" t="s">
        <v>305</v>
      </c>
      <c r="BP30" s="193" t="s">
        <v>1536</v>
      </c>
      <c r="BQ30" s="189" t="s">
        <v>305</v>
      </c>
      <c r="BR30" s="193" t="s">
        <v>1536</v>
      </c>
      <c r="BS30" s="189" t="s">
        <v>305</v>
      </c>
      <c r="BT30" s="193" t="s">
        <v>1536</v>
      </c>
      <c r="BU30" s="189" t="s">
        <v>303</v>
      </c>
      <c r="BV30" s="93" t="s">
        <v>678</v>
      </c>
      <c r="BW30" s="189" t="s">
        <v>303</v>
      </c>
      <c r="BX30" s="192" t="s">
        <v>699</v>
      </c>
      <c r="BY30" s="189" t="s">
        <v>305</v>
      </c>
      <c r="BZ30" s="193" t="s">
        <v>1536</v>
      </c>
      <c r="CA30" s="189" t="s">
        <v>305</v>
      </c>
      <c r="CB30" s="193" t="s">
        <v>1536</v>
      </c>
      <c r="CC30" s="189" t="s">
        <v>305</v>
      </c>
      <c r="CD30" s="193" t="s">
        <v>1536</v>
      </c>
      <c r="CE30" s="189" t="s">
        <v>303</v>
      </c>
      <c r="CF30" s="93" t="s">
        <v>749</v>
      </c>
      <c r="CG30" s="189" t="s">
        <v>305</v>
      </c>
      <c r="CH30" s="171" t="s">
        <v>1536</v>
      </c>
      <c r="CI30" s="189" t="s">
        <v>305</v>
      </c>
      <c r="CJ30" s="193" t="s">
        <v>1536</v>
      </c>
      <c r="CK30" s="189" t="s">
        <v>305</v>
      </c>
      <c r="CL30" s="192" t="s">
        <v>780</v>
      </c>
      <c r="CM30" s="189" t="s">
        <v>305</v>
      </c>
      <c r="CN30" s="193" t="s">
        <v>1536</v>
      </c>
      <c r="CO30" s="189" t="s">
        <v>305</v>
      </c>
      <c r="CP30" s="193" t="s">
        <v>1536</v>
      </c>
      <c r="CQ30" s="189" t="s">
        <v>448</v>
      </c>
      <c r="CR30" s="95" t="s">
        <v>811</v>
      </c>
      <c r="CS30" s="189" t="s">
        <v>305</v>
      </c>
      <c r="CT30" s="193" t="s">
        <v>2113</v>
      </c>
      <c r="CU30" s="189" t="s">
        <v>448</v>
      </c>
      <c r="CV30" s="196" t="s">
        <v>825</v>
      </c>
      <c r="CW30" s="189" t="s">
        <v>305</v>
      </c>
      <c r="CX30" s="193" t="s">
        <v>1536</v>
      </c>
      <c r="CY30" s="189" t="s">
        <v>305</v>
      </c>
      <c r="CZ30" s="193" t="s">
        <v>1536</v>
      </c>
      <c r="DA30" s="189" t="s">
        <v>448</v>
      </c>
      <c r="DB30" s="192" t="s">
        <v>853</v>
      </c>
      <c r="DC30" s="189" t="s">
        <v>305</v>
      </c>
      <c r="DD30" s="193" t="s">
        <v>1536</v>
      </c>
      <c r="DE30" s="189" t="s">
        <v>305</v>
      </c>
      <c r="DF30" s="193" t="s">
        <v>2114</v>
      </c>
      <c r="DG30" s="189" t="s">
        <v>448</v>
      </c>
      <c r="DH30" s="192" t="s">
        <v>884</v>
      </c>
      <c r="DI30" s="189" t="s">
        <v>305</v>
      </c>
      <c r="DJ30" s="93" t="s">
        <v>1536</v>
      </c>
      <c r="DK30" s="189" t="s">
        <v>305</v>
      </c>
      <c r="DL30" s="193" t="s">
        <v>1536</v>
      </c>
      <c r="DM30" s="189" t="s">
        <v>305</v>
      </c>
      <c r="DN30" s="192" t="s">
        <v>1536</v>
      </c>
      <c r="DO30" s="189" t="s">
        <v>305</v>
      </c>
      <c r="DP30" s="193" t="s">
        <v>2115</v>
      </c>
      <c r="DQ30" s="189" t="s">
        <v>305</v>
      </c>
      <c r="DR30" s="193" t="s">
        <v>954</v>
      </c>
      <c r="DS30" s="189" t="s">
        <v>305</v>
      </c>
      <c r="DT30" s="193" t="s">
        <v>1536</v>
      </c>
      <c r="DU30" s="189" t="s">
        <v>305</v>
      </c>
      <c r="DV30" s="193" t="s">
        <v>954</v>
      </c>
      <c r="DW30" s="189" t="s">
        <v>305</v>
      </c>
      <c r="DX30" s="193" t="s">
        <v>1536</v>
      </c>
      <c r="DY30" s="189" t="s">
        <v>305</v>
      </c>
      <c r="DZ30" s="193" t="s">
        <v>1536</v>
      </c>
      <c r="EA30" s="189" t="s">
        <v>305</v>
      </c>
      <c r="EB30" s="193" t="s">
        <v>1536</v>
      </c>
      <c r="EC30" s="189" t="s">
        <v>305</v>
      </c>
      <c r="ED30" s="193" t="s">
        <v>954</v>
      </c>
      <c r="EE30" s="189" t="s">
        <v>305</v>
      </c>
      <c r="EF30" s="193" t="s">
        <v>1536</v>
      </c>
      <c r="EG30" s="189" t="s">
        <v>305</v>
      </c>
      <c r="EH30" s="193" t="s">
        <v>1536</v>
      </c>
      <c r="EI30" s="189" t="s">
        <v>305</v>
      </c>
      <c r="EJ30" s="193" t="s">
        <v>1536</v>
      </c>
      <c r="EK30" s="189" t="s">
        <v>305</v>
      </c>
      <c r="EL30" s="193" t="s">
        <v>1536</v>
      </c>
      <c r="EM30" s="189" t="s">
        <v>448</v>
      </c>
      <c r="EN30" s="192" t="s">
        <v>1019</v>
      </c>
      <c r="EO30" s="189" t="s">
        <v>305</v>
      </c>
      <c r="EP30" s="193" t="s">
        <v>1536</v>
      </c>
      <c r="EQ30" s="189" t="s">
        <v>305</v>
      </c>
      <c r="ER30" s="193" t="s">
        <v>1045</v>
      </c>
      <c r="ES30" s="189" t="s">
        <v>305</v>
      </c>
      <c r="ET30" s="193" t="s">
        <v>1045</v>
      </c>
      <c r="EU30" s="189" t="s">
        <v>305</v>
      </c>
      <c r="EV30" s="194" t="s">
        <v>1045</v>
      </c>
      <c r="EW30" s="189" t="s">
        <v>305</v>
      </c>
      <c r="EX30" s="193" t="s">
        <v>1536</v>
      </c>
      <c r="EY30" s="189" t="s">
        <v>305</v>
      </c>
      <c r="EZ30" s="193" t="s">
        <v>1536</v>
      </c>
    </row>
    <row r="31" spans="1:156" ht="15" customHeight="1" x14ac:dyDescent="0.35">
      <c r="A31" s="30" t="s">
        <v>51</v>
      </c>
      <c r="B31" s="30" t="s">
        <v>1178</v>
      </c>
      <c r="C31" s="30">
        <v>31</v>
      </c>
      <c r="D31" s="31" t="s">
        <v>373</v>
      </c>
      <c r="E31" s="31" t="s">
        <v>1155</v>
      </c>
      <c r="F31" s="31" t="s">
        <v>408</v>
      </c>
      <c r="G31" s="49" t="s">
        <v>255</v>
      </c>
      <c r="H31" s="49" t="s">
        <v>256</v>
      </c>
      <c r="I31" s="49">
        <v>2</v>
      </c>
      <c r="J31" s="49" t="s">
        <v>303</v>
      </c>
      <c r="K31" s="49" t="s">
        <v>304</v>
      </c>
      <c r="L31" s="49" t="s">
        <v>305</v>
      </c>
      <c r="M31" s="88" t="s">
        <v>306</v>
      </c>
      <c r="N31" s="49" t="s">
        <v>446</v>
      </c>
      <c r="O31" s="49" t="s">
        <v>447</v>
      </c>
      <c r="P31" s="88" t="s">
        <v>307</v>
      </c>
      <c r="Q31" s="88" t="s">
        <v>307</v>
      </c>
      <c r="R31" s="88" t="s">
        <v>308</v>
      </c>
      <c r="S31" s="88" t="s">
        <v>308</v>
      </c>
      <c r="T31" s="88" t="s">
        <v>309</v>
      </c>
      <c r="U31" s="88" t="s">
        <v>309</v>
      </c>
      <c r="V31" s="88" t="s">
        <v>310</v>
      </c>
      <c r="W31" s="88" t="s">
        <v>310</v>
      </c>
      <c r="X31" s="88" t="s">
        <v>423</v>
      </c>
      <c r="Y31" s="88" t="s">
        <v>423</v>
      </c>
      <c r="Z31" s="88" t="s">
        <v>1518</v>
      </c>
      <c r="AA31" s="88" t="s">
        <v>1518</v>
      </c>
      <c r="AB31" s="49">
        <v>2</v>
      </c>
      <c r="AC31" s="49">
        <v>0</v>
      </c>
      <c r="AD31" s="49">
        <f t="shared" si="0"/>
        <v>1</v>
      </c>
      <c r="AE31" s="49">
        <f t="shared" ref="AE31:AE32" si="21">$AB31*(1/5)</f>
        <v>0.4</v>
      </c>
      <c r="AF31" s="49">
        <f t="shared" ref="AF31:AF32" si="22">$AB31*(2/5)</f>
        <v>0.8</v>
      </c>
      <c r="AG31" s="49">
        <f t="shared" ref="AG31:AG32" si="23">$AB31*(3/5)</f>
        <v>1.2</v>
      </c>
      <c r="AH31" s="49">
        <f t="shared" ref="AH31:AH32" si="24">$AB31*(4/5)</f>
        <v>1.6</v>
      </c>
      <c r="AI31" s="88" t="s">
        <v>423</v>
      </c>
      <c r="AJ31" s="49"/>
      <c r="AK31" s="189" t="s">
        <v>303</v>
      </c>
      <c r="AL31" s="93" t="s">
        <v>1127</v>
      </c>
      <c r="AM31" s="189" t="s">
        <v>303</v>
      </c>
      <c r="AN31" s="95" t="s">
        <v>1075</v>
      </c>
      <c r="AO31" s="191" t="s">
        <v>305</v>
      </c>
      <c r="AP31" s="104" t="s">
        <v>1536</v>
      </c>
      <c r="AQ31" s="189" t="s">
        <v>305</v>
      </c>
      <c r="AR31" s="192" t="s">
        <v>1536</v>
      </c>
      <c r="AS31" s="189" t="s">
        <v>305</v>
      </c>
      <c r="AT31" s="93" t="s">
        <v>1536</v>
      </c>
      <c r="AU31" s="189" t="s">
        <v>305</v>
      </c>
      <c r="AV31" s="93" t="s">
        <v>1536</v>
      </c>
      <c r="AW31" s="189" t="s">
        <v>446</v>
      </c>
      <c r="AX31" s="93" t="s">
        <v>537</v>
      </c>
      <c r="AY31" s="189" t="s">
        <v>305</v>
      </c>
      <c r="AZ31" s="93" t="s">
        <v>1536</v>
      </c>
      <c r="BA31" s="189" t="s">
        <v>305</v>
      </c>
      <c r="BB31" s="93" t="s">
        <v>1536</v>
      </c>
      <c r="BC31" s="189" t="s">
        <v>423</v>
      </c>
      <c r="BD31" s="96" t="s">
        <v>1536</v>
      </c>
      <c r="BE31" s="189" t="s">
        <v>305</v>
      </c>
      <c r="BF31" s="193" t="s">
        <v>1536</v>
      </c>
      <c r="BG31" s="189" t="s">
        <v>305</v>
      </c>
      <c r="BH31" s="192" t="s">
        <v>1536</v>
      </c>
      <c r="BI31" s="189" t="s">
        <v>305</v>
      </c>
      <c r="BJ31" s="193" t="s">
        <v>1536</v>
      </c>
      <c r="BK31" s="189" t="s">
        <v>305</v>
      </c>
      <c r="BL31" s="193" t="s">
        <v>1536</v>
      </c>
      <c r="BM31" s="189" t="s">
        <v>423</v>
      </c>
      <c r="BN31" s="204" t="s">
        <v>1536</v>
      </c>
      <c r="BO31" s="189" t="s">
        <v>305</v>
      </c>
      <c r="BP31" s="193" t="s">
        <v>1536</v>
      </c>
      <c r="BQ31" s="189" t="s">
        <v>305</v>
      </c>
      <c r="BR31" s="193" t="s">
        <v>1536</v>
      </c>
      <c r="BS31" s="189" t="s">
        <v>305</v>
      </c>
      <c r="BT31" s="193" t="s">
        <v>1536</v>
      </c>
      <c r="BU31" s="189" t="s">
        <v>423</v>
      </c>
      <c r="BV31" s="93" t="s">
        <v>1536</v>
      </c>
      <c r="BW31" s="189" t="s">
        <v>305</v>
      </c>
      <c r="BX31" s="192" t="s">
        <v>1536</v>
      </c>
      <c r="BY31" s="189" t="s">
        <v>305</v>
      </c>
      <c r="BZ31" s="193" t="s">
        <v>1536</v>
      </c>
      <c r="CA31" s="189" t="s">
        <v>305</v>
      </c>
      <c r="CB31" s="193" t="s">
        <v>1536</v>
      </c>
      <c r="CC31" s="189" t="s">
        <v>305</v>
      </c>
      <c r="CD31" s="193" t="s">
        <v>1536</v>
      </c>
      <c r="CE31" s="189" t="s">
        <v>305</v>
      </c>
      <c r="CF31" s="93" t="s">
        <v>1536</v>
      </c>
      <c r="CG31" s="189" t="s">
        <v>305</v>
      </c>
      <c r="CH31" s="171" t="s">
        <v>1536</v>
      </c>
      <c r="CI31" s="189" t="s">
        <v>305</v>
      </c>
      <c r="CJ31" s="193" t="s">
        <v>1536</v>
      </c>
      <c r="CK31" s="189" t="s">
        <v>305</v>
      </c>
      <c r="CL31" s="193" t="s">
        <v>1536</v>
      </c>
      <c r="CM31" s="189" t="s">
        <v>305</v>
      </c>
      <c r="CN31" s="193" t="s">
        <v>1536</v>
      </c>
      <c r="CO31" s="189" t="s">
        <v>303</v>
      </c>
      <c r="CP31" s="93" t="s">
        <v>1151</v>
      </c>
      <c r="CQ31" s="189" t="s">
        <v>423</v>
      </c>
      <c r="CR31" s="93" t="s">
        <v>1536</v>
      </c>
      <c r="CS31" s="189" t="s">
        <v>305</v>
      </c>
      <c r="CT31" s="193" t="s">
        <v>2113</v>
      </c>
      <c r="CU31" s="189" t="s">
        <v>307</v>
      </c>
      <c r="CV31" s="196" t="s">
        <v>824</v>
      </c>
      <c r="CW31" s="189" t="s">
        <v>305</v>
      </c>
      <c r="CX31" s="193" t="s">
        <v>1536</v>
      </c>
      <c r="CY31" s="189" t="s">
        <v>305</v>
      </c>
      <c r="CZ31" s="193" t="s">
        <v>1536</v>
      </c>
      <c r="DA31" s="189" t="s">
        <v>305</v>
      </c>
      <c r="DB31" s="95" t="s">
        <v>1536</v>
      </c>
      <c r="DC31" s="189" t="s">
        <v>305</v>
      </c>
      <c r="DD31" s="193" t="s">
        <v>1536</v>
      </c>
      <c r="DE31" s="189" t="s">
        <v>305</v>
      </c>
      <c r="DF31" s="193" t="s">
        <v>2114</v>
      </c>
      <c r="DG31" s="189" t="s">
        <v>305</v>
      </c>
      <c r="DH31" s="93" t="s">
        <v>1536</v>
      </c>
      <c r="DI31" s="189" t="s">
        <v>305</v>
      </c>
      <c r="DJ31" s="93" t="s">
        <v>1536</v>
      </c>
      <c r="DK31" s="189" t="s">
        <v>446</v>
      </c>
      <c r="DL31" s="192" t="s">
        <v>908</v>
      </c>
      <c r="DM31" s="189" t="s">
        <v>305</v>
      </c>
      <c r="DN31" s="192" t="s">
        <v>1536</v>
      </c>
      <c r="DO31" s="189" t="s">
        <v>305</v>
      </c>
      <c r="DP31" s="193" t="s">
        <v>2115</v>
      </c>
      <c r="DQ31" s="189" t="s">
        <v>305</v>
      </c>
      <c r="DR31" s="193" t="s">
        <v>954</v>
      </c>
      <c r="DS31" s="189" t="s">
        <v>305</v>
      </c>
      <c r="DT31" s="193" t="s">
        <v>1536</v>
      </c>
      <c r="DU31" s="189" t="s">
        <v>305</v>
      </c>
      <c r="DV31" s="193" t="s">
        <v>954</v>
      </c>
      <c r="DW31" s="189" t="s">
        <v>305</v>
      </c>
      <c r="DX31" s="193" t="s">
        <v>1536</v>
      </c>
      <c r="DY31" s="189" t="s">
        <v>305</v>
      </c>
      <c r="DZ31" s="193" t="s">
        <v>1536</v>
      </c>
      <c r="EA31" s="189" t="s">
        <v>305</v>
      </c>
      <c r="EB31" s="193" t="s">
        <v>1536</v>
      </c>
      <c r="EC31" s="189" t="s">
        <v>305</v>
      </c>
      <c r="ED31" s="193" t="s">
        <v>954</v>
      </c>
      <c r="EE31" s="189" t="s">
        <v>423</v>
      </c>
      <c r="EF31" s="193" t="s">
        <v>1536</v>
      </c>
      <c r="EG31" s="189" t="s">
        <v>303</v>
      </c>
      <c r="EH31" s="192" t="s">
        <v>980</v>
      </c>
      <c r="EI31" s="189" t="s">
        <v>305</v>
      </c>
      <c r="EJ31" s="95" t="s">
        <v>1536</v>
      </c>
      <c r="EK31" s="189" t="s">
        <v>305</v>
      </c>
      <c r="EL31" s="193" t="s">
        <v>1536</v>
      </c>
      <c r="EM31" s="189" t="s">
        <v>423</v>
      </c>
      <c r="EN31" s="192" t="s">
        <v>1026</v>
      </c>
      <c r="EO31" s="189" t="s">
        <v>305</v>
      </c>
      <c r="EP31" s="193" t="s">
        <v>1536</v>
      </c>
      <c r="EQ31" s="189" t="s">
        <v>305</v>
      </c>
      <c r="ER31" s="193" t="s">
        <v>1045</v>
      </c>
      <c r="ES31" s="189" t="s">
        <v>305</v>
      </c>
      <c r="ET31" s="193" t="s">
        <v>1045</v>
      </c>
      <c r="EU31" s="189" t="s">
        <v>305</v>
      </c>
      <c r="EV31" s="194" t="s">
        <v>1045</v>
      </c>
      <c r="EW31" s="189" t="s">
        <v>305</v>
      </c>
      <c r="EX31" s="193" t="s">
        <v>1536</v>
      </c>
      <c r="EY31" s="189" t="s">
        <v>305</v>
      </c>
      <c r="EZ31" s="193" t="s">
        <v>1536</v>
      </c>
    </row>
    <row r="32" spans="1:156" ht="15" customHeight="1" x14ac:dyDescent="0.35">
      <c r="A32" s="30" t="s">
        <v>52</v>
      </c>
      <c r="B32" s="30" t="s">
        <v>1179</v>
      </c>
      <c r="C32" s="30">
        <v>32</v>
      </c>
      <c r="D32" s="31" t="s">
        <v>172</v>
      </c>
      <c r="E32" s="31" t="s">
        <v>350</v>
      </c>
      <c r="F32" s="31" t="s">
        <v>408</v>
      </c>
      <c r="G32" s="49" t="s">
        <v>262</v>
      </c>
      <c r="H32" s="49" t="s">
        <v>257</v>
      </c>
      <c r="I32" s="49">
        <v>3</v>
      </c>
      <c r="J32" s="49" t="s">
        <v>303</v>
      </c>
      <c r="K32" s="49" t="s">
        <v>304</v>
      </c>
      <c r="L32" s="49" t="s">
        <v>305</v>
      </c>
      <c r="M32" s="88" t="s">
        <v>306</v>
      </c>
      <c r="N32" s="49" t="s">
        <v>446</v>
      </c>
      <c r="O32" s="49" t="s">
        <v>447</v>
      </c>
      <c r="P32" s="88" t="s">
        <v>307</v>
      </c>
      <c r="Q32" s="88" t="s">
        <v>307</v>
      </c>
      <c r="R32" s="88" t="s">
        <v>308</v>
      </c>
      <c r="S32" s="88" t="s">
        <v>308</v>
      </c>
      <c r="T32" s="88" t="s">
        <v>309</v>
      </c>
      <c r="U32" s="88" t="s">
        <v>309</v>
      </c>
      <c r="V32" s="88" t="s">
        <v>310</v>
      </c>
      <c r="W32" s="88" t="s">
        <v>310</v>
      </c>
      <c r="X32" s="49" t="s">
        <v>423</v>
      </c>
      <c r="Y32" s="49" t="s">
        <v>423</v>
      </c>
      <c r="Z32" s="49" t="s">
        <v>1518</v>
      </c>
      <c r="AA32" s="49" t="s">
        <v>1518</v>
      </c>
      <c r="AB32" s="49">
        <v>3</v>
      </c>
      <c r="AC32" s="49">
        <v>0</v>
      </c>
      <c r="AD32" s="49">
        <f t="shared" si="0"/>
        <v>1.5</v>
      </c>
      <c r="AE32" s="49">
        <f t="shared" si="21"/>
        <v>0.60000000000000009</v>
      </c>
      <c r="AF32" s="49">
        <f t="shared" si="22"/>
        <v>1.2000000000000002</v>
      </c>
      <c r="AG32" s="49">
        <f t="shared" si="23"/>
        <v>1.7999999999999998</v>
      </c>
      <c r="AH32" s="49">
        <f t="shared" si="24"/>
        <v>2.4000000000000004</v>
      </c>
      <c r="AI32" s="49" t="s">
        <v>423</v>
      </c>
      <c r="AJ32" s="49"/>
      <c r="AK32" s="189" t="s">
        <v>446</v>
      </c>
      <c r="AL32" s="93" t="s">
        <v>1128</v>
      </c>
      <c r="AM32" s="189" t="s">
        <v>303</v>
      </c>
      <c r="AN32" s="95" t="s">
        <v>1075</v>
      </c>
      <c r="AO32" s="191" t="s">
        <v>305</v>
      </c>
      <c r="AP32" s="104" t="s">
        <v>1536</v>
      </c>
      <c r="AQ32" s="189" t="s">
        <v>305</v>
      </c>
      <c r="AR32" s="192" t="s">
        <v>1536</v>
      </c>
      <c r="AS32" s="189" t="s">
        <v>305</v>
      </c>
      <c r="AT32" s="93" t="s">
        <v>1536</v>
      </c>
      <c r="AU32" s="189" t="s">
        <v>446</v>
      </c>
      <c r="AV32" s="93" t="s">
        <v>520</v>
      </c>
      <c r="AW32" s="189" t="s">
        <v>305</v>
      </c>
      <c r="AX32" s="93" t="s">
        <v>1536</v>
      </c>
      <c r="AY32" s="189" t="s">
        <v>305</v>
      </c>
      <c r="AZ32" s="93" t="s">
        <v>1536</v>
      </c>
      <c r="BA32" s="189" t="s">
        <v>305</v>
      </c>
      <c r="BB32" s="93" t="s">
        <v>1536</v>
      </c>
      <c r="BC32" s="189" t="s">
        <v>423</v>
      </c>
      <c r="BD32" s="96" t="s">
        <v>1536</v>
      </c>
      <c r="BE32" s="189" t="s">
        <v>305</v>
      </c>
      <c r="BF32" s="193" t="s">
        <v>1536</v>
      </c>
      <c r="BG32" s="189" t="s">
        <v>305</v>
      </c>
      <c r="BH32" s="192" t="s">
        <v>1536</v>
      </c>
      <c r="BI32" s="189" t="s">
        <v>305</v>
      </c>
      <c r="BJ32" s="193" t="s">
        <v>1536</v>
      </c>
      <c r="BK32" s="189" t="s">
        <v>305</v>
      </c>
      <c r="BL32" s="193" t="s">
        <v>1536</v>
      </c>
      <c r="BM32" s="189" t="s">
        <v>423</v>
      </c>
      <c r="BN32" s="204" t="s">
        <v>1536</v>
      </c>
      <c r="BO32" s="189" t="s">
        <v>305</v>
      </c>
      <c r="BP32" s="193" t="s">
        <v>1536</v>
      </c>
      <c r="BQ32" s="189" t="s">
        <v>305</v>
      </c>
      <c r="BR32" s="193" t="s">
        <v>1536</v>
      </c>
      <c r="BS32" s="189" t="s">
        <v>305</v>
      </c>
      <c r="BT32" s="193" t="s">
        <v>1536</v>
      </c>
      <c r="BU32" s="189" t="s">
        <v>423</v>
      </c>
      <c r="BV32" s="93" t="s">
        <v>1536</v>
      </c>
      <c r="BW32" s="189" t="s">
        <v>305</v>
      </c>
      <c r="BX32" s="192" t="s">
        <v>1536</v>
      </c>
      <c r="BY32" s="189" t="s">
        <v>305</v>
      </c>
      <c r="BZ32" s="193" t="s">
        <v>1536</v>
      </c>
      <c r="CA32" s="189" t="s">
        <v>305</v>
      </c>
      <c r="CB32" s="193" t="s">
        <v>1536</v>
      </c>
      <c r="CC32" s="189" t="s">
        <v>305</v>
      </c>
      <c r="CD32" s="193" t="s">
        <v>1536</v>
      </c>
      <c r="CE32" s="189" t="s">
        <v>305</v>
      </c>
      <c r="CF32" s="93" t="s">
        <v>1536</v>
      </c>
      <c r="CG32" s="189" t="s">
        <v>305</v>
      </c>
      <c r="CH32" s="171" t="s">
        <v>1536</v>
      </c>
      <c r="CI32" s="189" t="s">
        <v>305</v>
      </c>
      <c r="CJ32" s="193" t="s">
        <v>1536</v>
      </c>
      <c r="CK32" s="189" t="s">
        <v>305</v>
      </c>
      <c r="CL32" s="193" t="s">
        <v>1536</v>
      </c>
      <c r="CM32" s="189" t="s">
        <v>305</v>
      </c>
      <c r="CN32" s="193" t="s">
        <v>1536</v>
      </c>
      <c r="CO32" s="189" t="s">
        <v>305</v>
      </c>
      <c r="CP32" s="193" t="s">
        <v>1536</v>
      </c>
      <c r="CQ32" s="189" t="s">
        <v>423</v>
      </c>
      <c r="CR32" s="93" t="s">
        <v>1536</v>
      </c>
      <c r="CS32" s="189" t="s">
        <v>446</v>
      </c>
      <c r="CT32" s="192" t="s">
        <v>520</v>
      </c>
      <c r="CU32" s="189" t="s">
        <v>305</v>
      </c>
      <c r="CV32" s="201" t="s">
        <v>1536</v>
      </c>
      <c r="CW32" s="189" t="s">
        <v>305</v>
      </c>
      <c r="CX32" s="193" t="s">
        <v>1536</v>
      </c>
      <c r="CY32" s="189" t="s">
        <v>305</v>
      </c>
      <c r="CZ32" s="193" t="s">
        <v>1536</v>
      </c>
      <c r="DA32" s="189" t="s">
        <v>446</v>
      </c>
      <c r="DB32" s="192" t="s">
        <v>520</v>
      </c>
      <c r="DC32" s="189" t="s">
        <v>446</v>
      </c>
      <c r="DD32" s="193" t="s">
        <v>520</v>
      </c>
      <c r="DE32" s="189" t="s">
        <v>305</v>
      </c>
      <c r="DF32" s="193" t="s">
        <v>2114</v>
      </c>
      <c r="DG32" s="189" t="s">
        <v>305</v>
      </c>
      <c r="DH32" s="192" t="s">
        <v>1536</v>
      </c>
      <c r="DI32" s="189" t="s">
        <v>305</v>
      </c>
      <c r="DJ32" s="93" t="s">
        <v>1536</v>
      </c>
      <c r="DK32" s="189" t="s">
        <v>305</v>
      </c>
      <c r="DL32" s="193" t="s">
        <v>1536</v>
      </c>
      <c r="DM32" s="189" t="s">
        <v>305</v>
      </c>
      <c r="DN32" s="192" t="s">
        <v>1536</v>
      </c>
      <c r="DO32" s="189" t="s">
        <v>305</v>
      </c>
      <c r="DP32" s="193" t="s">
        <v>2115</v>
      </c>
      <c r="DQ32" s="189" t="s">
        <v>305</v>
      </c>
      <c r="DR32" s="193" t="s">
        <v>954</v>
      </c>
      <c r="DS32" s="189" t="s">
        <v>305</v>
      </c>
      <c r="DT32" s="193" t="s">
        <v>1536</v>
      </c>
      <c r="DU32" s="189" t="s">
        <v>305</v>
      </c>
      <c r="DV32" s="193" t="s">
        <v>954</v>
      </c>
      <c r="DW32" s="189" t="s">
        <v>305</v>
      </c>
      <c r="DX32" s="193" t="s">
        <v>1536</v>
      </c>
      <c r="DY32" s="189" t="s">
        <v>305</v>
      </c>
      <c r="DZ32" s="193" t="s">
        <v>1536</v>
      </c>
      <c r="EA32" s="189" t="s">
        <v>305</v>
      </c>
      <c r="EB32" s="193" t="s">
        <v>1536</v>
      </c>
      <c r="EC32" s="189" t="s">
        <v>305</v>
      </c>
      <c r="ED32" s="193" t="s">
        <v>954</v>
      </c>
      <c r="EE32" s="189" t="s">
        <v>423</v>
      </c>
      <c r="EF32" s="193" t="s">
        <v>1536</v>
      </c>
      <c r="EG32" s="189" t="s">
        <v>305</v>
      </c>
      <c r="EH32" s="193" t="s">
        <v>1536</v>
      </c>
      <c r="EI32" s="189" t="s">
        <v>446</v>
      </c>
      <c r="EJ32" s="192" t="s">
        <v>520</v>
      </c>
      <c r="EK32" s="189" t="s">
        <v>305</v>
      </c>
      <c r="EL32" s="193" t="s">
        <v>1536</v>
      </c>
      <c r="EM32" s="189" t="s">
        <v>423</v>
      </c>
      <c r="EN32" s="192" t="s">
        <v>1026</v>
      </c>
      <c r="EO32" s="189" t="s">
        <v>305</v>
      </c>
      <c r="EP32" s="193" t="s">
        <v>1536</v>
      </c>
      <c r="EQ32" s="189" t="s">
        <v>305</v>
      </c>
      <c r="ER32" s="193" t="s">
        <v>1045</v>
      </c>
      <c r="ES32" s="189" t="s">
        <v>305</v>
      </c>
      <c r="ET32" s="193" t="s">
        <v>1045</v>
      </c>
      <c r="EU32" s="189" t="s">
        <v>305</v>
      </c>
      <c r="EV32" s="194" t="s">
        <v>1045</v>
      </c>
      <c r="EW32" s="189" t="s">
        <v>305</v>
      </c>
      <c r="EX32" s="193" t="s">
        <v>1536</v>
      </c>
      <c r="EY32" s="189" t="s">
        <v>305</v>
      </c>
      <c r="EZ32" s="193" t="s">
        <v>1536</v>
      </c>
    </row>
    <row r="33" spans="1:156" ht="15" customHeight="1" x14ac:dyDescent="0.35">
      <c r="A33" s="30" t="s">
        <v>53</v>
      </c>
      <c r="B33" s="30" t="s">
        <v>1180</v>
      </c>
      <c r="C33" s="30">
        <v>33</v>
      </c>
      <c r="D33" s="31" t="s">
        <v>173</v>
      </c>
      <c r="E33" s="31" t="s">
        <v>351</v>
      </c>
      <c r="F33" s="31" t="s">
        <v>408</v>
      </c>
      <c r="G33" s="49" t="s">
        <v>261</v>
      </c>
      <c r="H33" s="49" t="s">
        <v>258</v>
      </c>
      <c r="I33" s="49">
        <v>1</v>
      </c>
      <c r="J33" s="49" t="s">
        <v>303</v>
      </c>
      <c r="K33" s="49" t="s">
        <v>304</v>
      </c>
      <c r="L33" s="49" t="s">
        <v>305</v>
      </c>
      <c r="M33" s="49" t="s">
        <v>306</v>
      </c>
      <c r="N33" s="49" t="s">
        <v>446</v>
      </c>
      <c r="O33" s="49" t="s">
        <v>447</v>
      </c>
      <c r="P33" s="49" t="s">
        <v>1518</v>
      </c>
      <c r="Q33" s="49" t="s">
        <v>1518</v>
      </c>
      <c r="R33" s="49" t="s">
        <v>1518</v>
      </c>
      <c r="S33" s="49" t="s">
        <v>1518</v>
      </c>
      <c r="T33" s="49" t="s">
        <v>1518</v>
      </c>
      <c r="U33" s="49" t="s">
        <v>1518</v>
      </c>
      <c r="V33" s="49" t="s">
        <v>1518</v>
      </c>
      <c r="W33" s="49" t="s">
        <v>1518</v>
      </c>
      <c r="X33" s="49" t="s">
        <v>423</v>
      </c>
      <c r="Y33" s="49" t="s">
        <v>423</v>
      </c>
      <c r="Z33" s="49" t="s">
        <v>1518</v>
      </c>
      <c r="AA33" s="49" t="s">
        <v>1518</v>
      </c>
      <c r="AB33" s="49">
        <v>1</v>
      </c>
      <c r="AC33" s="49">
        <v>0</v>
      </c>
      <c r="AD33" s="49">
        <f t="shared" si="0"/>
        <v>0.5</v>
      </c>
      <c r="AE33" s="49"/>
      <c r="AF33" s="49"/>
      <c r="AG33" s="49"/>
      <c r="AH33" s="49"/>
      <c r="AI33" s="49" t="s">
        <v>423</v>
      </c>
      <c r="AJ33" s="49"/>
      <c r="AK33" s="189" t="s">
        <v>423</v>
      </c>
      <c r="AL33" s="95" t="s">
        <v>520</v>
      </c>
      <c r="AM33" s="189" t="s">
        <v>303</v>
      </c>
      <c r="AN33" s="94" t="s">
        <v>1094</v>
      </c>
      <c r="AO33" s="191" t="s">
        <v>305</v>
      </c>
      <c r="AP33" s="104" t="s">
        <v>1536</v>
      </c>
      <c r="AQ33" s="189" t="s">
        <v>305</v>
      </c>
      <c r="AR33" s="192" t="s">
        <v>1536</v>
      </c>
      <c r="AS33" s="189" t="s">
        <v>305</v>
      </c>
      <c r="AT33" s="93" t="s">
        <v>1536</v>
      </c>
      <c r="AU33" s="189" t="s">
        <v>303</v>
      </c>
      <c r="AV33" s="93" t="s">
        <v>511</v>
      </c>
      <c r="AW33" s="189" t="s">
        <v>303</v>
      </c>
      <c r="AX33" s="93" t="s">
        <v>535</v>
      </c>
      <c r="AY33" s="189" t="s">
        <v>303</v>
      </c>
      <c r="AZ33" s="95" t="s">
        <v>554</v>
      </c>
      <c r="BA33" s="189" t="s">
        <v>305</v>
      </c>
      <c r="BB33" s="93" t="s">
        <v>1536</v>
      </c>
      <c r="BC33" s="189" t="s">
        <v>305</v>
      </c>
      <c r="BD33" s="96" t="s">
        <v>1536</v>
      </c>
      <c r="BE33" s="189" t="s">
        <v>305</v>
      </c>
      <c r="BF33" s="193" t="s">
        <v>1536</v>
      </c>
      <c r="BG33" s="189" t="s">
        <v>305</v>
      </c>
      <c r="BH33" s="192" t="s">
        <v>1536</v>
      </c>
      <c r="BI33" s="189" t="s">
        <v>305</v>
      </c>
      <c r="BJ33" s="193" t="s">
        <v>1536</v>
      </c>
      <c r="BK33" s="189" t="s">
        <v>305</v>
      </c>
      <c r="BL33" s="193" t="s">
        <v>1536</v>
      </c>
      <c r="BM33" s="189" t="s">
        <v>305</v>
      </c>
      <c r="BN33" s="204" t="s">
        <v>1536</v>
      </c>
      <c r="BO33" s="189" t="s">
        <v>305</v>
      </c>
      <c r="BP33" s="193" t="s">
        <v>1536</v>
      </c>
      <c r="BQ33" s="189" t="s">
        <v>305</v>
      </c>
      <c r="BR33" s="193" t="s">
        <v>1536</v>
      </c>
      <c r="BS33" s="189" t="s">
        <v>305</v>
      </c>
      <c r="BT33" s="193" t="s">
        <v>1536</v>
      </c>
      <c r="BU33" s="189" t="s">
        <v>303</v>
      </c>
      <c r="BV33" s="95" t="s">
        <v>681</v>
      </c>
      <c r="BW33" s="189" t="s">
        <v>305</v>
      </c>
      <c r="BX33" s="192" t="s">
        <v>1536</v>
      </c>
      <c r="BY33" s="189" t="s">
        <v>305</v>
      </c>
      <c r="BZ33" s="193" t="s">
        <v>1536</v>
      </c>
      <c r="CA33" s="189" t="s">
        <v>303</v>
      </c>
      <c r="CB33" s="192" t="s">
        <v>712</v>
      </c>
      <c r="CC33" s="189" t="s">
        <v>303</v>
      </c>
      <c r="CD33" s="95" t="s">
        <v>736</v>
      </c>
      <c r="CE33" s="189" t="s">
        <v>305</v>
      </c>
      <c r="CF33" s="93" t="s">
        <v>1536</v>
      </c>
      <c r="CG33" s="189" t="s">
        <v>305</v>
      </c>
      <c r="CH33" s="171" t="s">
        <v>1536</v>
      </c>
      <c r="CI33" s="189" t="s">
        <v>305</v>
      </c>
      <c r="CJ33" s="193" t="s">
        <v>1536</v>
      </c>
      <c r="CK33" s="189" t="s">
        <v>305</v>
      </c>
      <c r="CL33" s="193" t="s">
        <v>1536</v>
      </c>
      <c r="CM33" s="189" t="s">
        <v>446</v>
      </c>
      <c r="CN33" s="93" t="s">
        <v>801</v>
      </c>
      <c r="CO33" s="189" t="s">
        <v>305</v>
      </c>
      <c r="CP33" s="193" t="s">
        <v>1536</v>
      </c>
      <c r="CQ33" s="189" t="s">
        <v>446</v>
      </c>
      <c r="CR33" s="95" t="s">
        <v>810</v>
      </c>
      <c r="CS33" s="189" t="s">
        <v>305</v>
      </c>
      <c r="CT33" s="193" t="s">
        <v>2113</v>
      </c>
      <c r="CU33" s="189" t="s">
        <v>305</v>
      </c>
      <c r="CV33" s="201" t="s">
        <v>1536</v>
      </c>
      <c r="CW33" s="189" t="s">
        <v>305</v>
      </c>
      <c r="CX33" s="193" t="s">
        <v>1536</v>
      </c>
      <c r="CY33" s="189" t="s">
        <v>305</v>
      </c>
      <c r="CZ33" s="193" t="s">
        <v>1536</v>
      </c>
      <c r="DA33" s="189" t="s">
        <v>446</v>
      </c>
      <c r="DB33" s="95" t="s">
        <v>859</v>
      </c>
      <c r="DC33" s="189" t="s">
        <v>305</v>
      </c>
      <c r="DD33" s="193" t="s">
        <v>1536</v>
      </c>
      <c r="DE33" s="189" t="s">
        <v>305</v>
      </c>
      <c r="DF33" s="193" t="s">
        <v>2114</v>
      </c>
      <c r="DG33" s="189" t="s">
        <v>303</v>
      </c>
      <c r="DH33" s="95" t="s">
        <v>890</v>
      </c>
      <c r="DI33" s="189" t="s">
        <v>305</v>
      </c>
      <c r="DJ33" s="93" t="s">
        <v>1536</v>
      </c>
      <c r="DK33" s="189" t="s">
        <v>305</v>
      </c>
      <c r="DL33" s="193" t="s">
        <v>1536</v>
      </c>
      <c r="DM33" s="189" t="s">
        <v>303</v>
      </c>
      <c r="DN33" s="95" t="s">
        <v>916</v>
      </c>
      <c r="DO33" s="189" t="s">
        <v>305</v>
      </c>
      <c r="DP33" s="193" t="s">
        <v>2115</v>
      </c>
      <c r="DQ33" s="189" t="s">
        <v>305</v>
      </c>
      <c r="DR33" s="193" t="s">
        <v>954</v>
      </c>
      <c r="DS33" s="189" t="s">
        <v>305</v>
      </c>
      <c r="DT33" s="193" t="s">
        <v>1536</v>
      </c>
      <c r="DU33" s="189" t="s">
        <v>305</v>
      </c>
      <c r="DV33" s="193" t="s">
        <v>954</v>
      </c>
      <c r="DW33" s="189" t="s">
        <v>305</v>
      </c>
      <c r="DX33" s="193" t="s">
        <v>1536</v>
      </c>
      <c r="DY33" s="189" t="s">
        <v>305</v>
      </c>
      <c r="DZ33" s="193" t="s">
        <v>1536</v>
      </c>
      <c r="EA33" s="189" t="s">
        <v>446</v>
      </c>
      <c r="EB33" s="192" t="s">
        <v>953</v>
      </c>
      <c r="EC33" s="189" t="s">
        <v>305</v>
      </c>
      <c r="ED33" s="193" t="s">
        <v>954</v>
      </c>
      <c r="EE33" s="189" t="s">
        <v>305</v>
      </c>
      <c r="EF33" s="193" t="s">
        <v>1536</v>
      </c>
      <c r="EG33" s="189" t="s">
        <v>305</v>
      </c>
      <c r="EH33" s="193" t="s">
        <v>1536</v>
      </c>
      <c r="EI33" s="189" t="s">
        <v>305</v>
      </c>
      <c r="EJ33" s="193" t="s">
        <v>1536</v>
      </c>
      <c r="EK33" s="189" t="s">
        <v>305</v>
      </c>
      <c r="EL33" s="193" t="s">
        <v>1536</v>
      </c>
      <c r="EM33" s="189" t="s">
        <v>305</v>
      </c>
      <c r="EN33" s="93" t="s">
        <v>1536</v>
      </c>
      <c r="EO33" s="189" t="s">
        <v>305</v>
      </c>
      <c r="EP33" s="193" t="s">
        <v>1536</v>
      </c>
      <c r="EQ33" s="189" t="s">
        <v>305</v>
      </c>
      <c r="ER33" s="193" t="s">
        <v>1045</v>
      </c>
      <c r="ES33" s="189" t="s">
        <v>305</v>
      </c>
      <c r="ET33" s="193" t="s">
        <v>1045</v>
      </c>
      <c r="EU33" s="189" t="s">
        <v>305</v>
      </c>
      <c r="EV33" s="194" t="s">
        <v>1045</v>
      </c>
      <c r="EW33" s="189" t="s">
        <v>305</v>
      </c>
      <c r="EX33" s="193" t="s">
        <v>1536</v>
      </c>
      <c r="EY33" s="189" t="s">
        <v>305</v>
      </c>
      <c r="EZ33" s="193" t="s">
        <v>1536</v>
      </c>
    </row>
    <row r="34" spans="1:156" ht="15" customHeight="1" x14ac:dyDescent="0.35">
      <c r="A34" s="30" t="s">
        <v>54</v>
      </c>
      <c r="B34" s="30" t="s">
        <v>1181</v>
      </c>
      <c r="C34" s="30">
        <v>34</v>
      </c>
      <c r="D34" s="31" t="s">
        <v>174</v>
      </c>
      <c r="E34" s="31" t="s">
        <v>352</v>
      </c>
      <c r="F34" s="31" t="s">
        <v>408</v>
      </c>
      <c r="G34" s="49" t="s">
        <v>260</v>
      </c>
      <c r="H34" s="49" t="s">
        <v>259</v>
      </c>
      <c r="I34" s="49">
        <v>1</v>
      </c>
      <c r="J34" s="49" t="s">
        <v>303</v>
      </c>
      <c r="K34" s="49" t="s">
        <v>304</v>
      </c>
      <c r="L34" s="49" t="s">
        <v>305</v>
      </c>
      <c r="M34" s="49" t="s">
        <v>306</v>
      </c>
      <c r="N34" s="49" t="s">
        <v>446</v>
      </c>
      <c r="O34" s="49" t="s">
        <v>447</v>
      </c>
      <c r="P34" s="49" t="s">
        <v>1518</v>
      </c>
      <c r="Q34" s="49" t="s">
        <v>1518</v>
      </c>
      <c r="R34" s="49" t="s">
        <v>1518</v>
      </c>
      <c r="S34" s="49" t="s">
        <v>1518</v>
      </c>
      <c r="T34" s="49" t="s">
        <v>1518</v>
      </c>
      <c r="U34" s="49" t="s">
        <v>1518</v>
      </c>
      <c r="V34" s="49" t="s">
        <v>1518</v>
      </c>
      <c r="W34" s="49" t="s">
        <v>1518</v>
      </c>
      <c r="X34" s="49" t="s">
        <v>423</v>
      </c>
      <c r="Y34" s="49" t="s">
        <v>423</v>
      </c>
      <c r="Z34" s="49" t="s">
        <v>1518</v>
      </c>
      <c r="AA34" s="49" t="s">
        <v>1518</v>
      </c>
      <c r="AB34" s="49">
        <v>1</v>
      </c>
      <c r="AC34" s="49">
        <v>0</v>
      </c>
      <c r="AD34" s="49">
        <f t="shared" si="0"/>
        <v>0.5</v>
      </c>
      <c r="AE34" s="49"/>
      <c r="AF34" s="49"/>
      <c r="AG34" s="49"/>
      <c r="AH34" s="49"/>
      <c r="AI34" s="49" t="s">
        <v>423</v>
      </c>
      <c r="AJ34" s="49"/>
      <c r="AK34" s="189" t="s">
        <v>423</v>
      </c>
      <c r="AL34" s="95" t="s">
        <v>520</v>
      </c>
      <c r="AM34" s="189" t="s">
        <v>305</v>
      </c>
      <c r="AN34" s="94" t="s">
        <v>1536</v>
      </c>
      <c r="AO34" s="191" t="s">
        <v>305</v>
      </c>
      <c r="AP34" s="104" t="s">
        <v>1536</v>
      </c>
      <c r="AQ34" s="189" t="s">
        <v>305</v>
      </c>
      <c r="AR34" s="192" t="s">
        <v>1536</v>
      </c>
      <c r="AS34" s="189" t="s">
        <v>305</v>
      </c>
      <c r="AT34" s="93" t="s">
        <v>1536</v>
      </c>
      <c r="AU34" s="189" t="s">
        <v>305</v>
      </c>
      <c r="AV34" s="93" t="s">
        <v>1536</v>
      </c>
      <c r="AW34" s="189" t="s">
        <v>305</v>
      </c>
      <c r="AX34" s="93" t="s">
        <v>1536</v>
      </c>
      <c r="AY34" s="189" t="s">
        <v>305</v>
      </c>
      <c r="AZ34" s="93" t="s">
        <v>1536</v>
      </c>
      <c r="BA34" s="189" t="s">
        <v>305</v>
      </c>
      <c r="BB34" s="93" t="s">
        <v>1536</v>
      </c>
      <c r="BC34" s="189" t="s">
        <v>305</v>
      </c>
      <c r="BD34" s="96" t="s">
        <v>1536</v>
      </c>
      <c r="BE34" s="189" t="s">
        <v>305</v>
      </c>
      <c r="BF34" s="193" t="s">
        <v>1536</v>
      </c>
      <c r="BG34" s="189" t="s">
        <v>305</v>
      </c>
      <c r="BH34" s="192" t="s">
        <v>1536</v>
      </c>
      <c r="BI34" s="189" t="s">
        <v>305</v>
      </c>
      <c r="BJ34" s="193" t="s">
        <v>1536</v>
      </c>
      <c r="BK34" s="189" t="s">
        <v>305</v>
      </c>
      <c r="BL34" s="193" t="s">
        <v>1536</v>
      </c>
      <c r="BM34" s="189" t="s">
        <v>305</v>
      </c>
      <c r="BN34" s="204" t="s">
        <v>1536</v>
      </c>
      <c r="BO34" s="189" t="s">
        <v>305</v>
      </c>
      <c r="BP34" s="193" t="s">
        <v>1536</v>
      </c>
      <c r="BQ34" s="189" t="s">
        <v>305</v>
      </c>
      <c r="BR34" s="193" t="s">
        <v>1536</v>
      </c>
      <c r="BS34" s="189" t="s">
        <v>305</v>
      </c>
      <c r="BT34" s="193" t="s">
        <v>1536</v>
      </c>
      <c r="BU34" s="189" t="s">
        <v>305</v>
      </c>
      <c r="BV34" s="93" t="s">
        <v>1536</v>
      </c>
      <c r="BW34" s="189" t="s">
        <v>305</v>
      </c>
      <c r="BX34" s="192" t="s">
        <v>1536</v>
      </c>
      <c r="BY34" s="189" t="s">
        <v>305</v>
      </c>
      <c r="BZ34" s="193" t="s">
        <v>1536</v>
      </c>
      <c r="CA34" s="189" t="s">
        <v>305</v>
      </c>
      <c r="CB34" s="193" t="s">
        <v>1536</v>
      </c>
      <c r="CC34" s="189" t="s">
        <v>305</v>
      </c>
      <c r="CD34" s="193" t="s">
        <v>1536</v>
      </c>
      <c r="CE34" s="189" t="s">
        <v>305</v>
      </c>
      <c r="CF34" s="93" t="s">
        <v>1536</v>
      </c>
      <c r="CG34" s="189" t="s">
        <v>305</v>
      </c>
      <c r="CH34" s="171" t="s">
        <v>1536</v>
      </c>
      <c r="CI34" s="189" t="s">
        <v>305</v>
      </c>
      <c r="CJ34" s="193" t="s">
        <v>1536</v>
      </c>
      <c r="CK34" s="189" t="s">
        <v>305</v>
      </c>
      <c r="CL34" s="193" t="s">
        <v>1536</v>
      </c>
      <c r="CM34" s="189" t="s">
        <v>305</v>
      </c>
      <c r="CN34" s="193" t="s">
        <v>1536</v>
      </c>
      <c r="CO34" s="189" t="s">
        <v>305</v>
      </c>
      <c r="CP34" s="193" t="s">
        <v>1536</v>
      </c>
      <c r="CQ34" s="189" t="s">
        <v>305</v>
      </c>
      <c r="CR34" s="93" t="s">
        <v>1536</v>
      </c>
      <c r="CS34" s="189" t="s">
        <v>305</v>
      </c>
      <c r="CT34" s="193" t="s">
        <v>2113</v>
      </c>
      <c r="CU34" s="189" t="s">
        <v>305</v>
      </c>
      <c r="CV34" s="201" t="s">
        <v>1536</v>
      </c>
      <c r="CW34" s="189" t="s">
        <v>305</v>
      </c>
      <c r="CX34" s="193" t="s">
        <v>1536</v>
      </c>
      <c r="CY34" s="189" t="s">
        <v>305</v>
      </c>
      <c r="CZ34" s="193" t="s">
        <v>1536</v>
      </c>
      <c r="DA34" s="189" t="s">
        <v>305</v>
      </c>
      <c r="DB34" s="192" t="s">
        <v>1536</v>
      </c>
      <c r="DC34" s="189" t="s">
        <v>305</v>
      </c>
      <c r="DD34" s="193" t="s">
        <v>1536</v>
      </c>
      <c r="DE34" s="189" t="s">
        <v>305</v>
      </c>
      <c r="DF34" s="193" t="s">
        <v>2114</v>
      </c>
      <c r="DG34" s="189" t="s">
        <v>305</v>
      </c>
      <c r="DH34" s="193" t="s">
        <v>1536</v>
      </c>
      <c r="DI34" s="189" t="s">
        <v>305</v>
      </c>
      <c r="DJ34" s="93" t="s">
        <v>1536</v>
      </c>
      <c r="DK34" s="189" t="s">
        <v>305</v>
      </c>
      <c r="DL34" s="193" t="s">
        <v>1536</v>
      </c>
      <c r="DM34" s="189" t="s">
        <v>446</v>
      </c>
      <c r="DN34" s="95" t="s">
        <v>917</v>
      </c>
      <c r="DO34" s="189" t="s">
        <v>305</v>
      </c>
      <c r="DP34" s="193" t="s">
        <v>2115</v>
      </c>
      <c r="DQ34" s="189" t="s">
        <v>305</v>
      </c>
      <c r="DR34" s="193" t="s">
        <v>954</v>
      </c>
      <c r="DS34" s="189" t="s">
        <v>305</v>
      </c>
      <c r="DT34" s="193" t="s">
        <v>1536</v>
      </c>
      <c r="DU34" s="189" t="s">
        <v>305</v>
      </c>
      <c r="DV34" s="193" t="s">
        <v>954</v>
      </c>
      <c r="DW34" s="189" t="s">
        <v>305</v>
      </c>
      <c r="DX34" s="193" t="s">
        <v>1536</v>
      </c>
      <c r="DY34" s="189" t="s">
        <v>305</v>
      </c>
      <c r="DZ34" s="193" t="s">
        <v>1536</v>
      </c>
      <c r="EA34" s="189" t="s">
        <v>305</v>
      </c>
      <c r="EB34" s="193" t="s">
        <v>1536</v>
      </c>
      <c r="EC34" s="189" t="s">
        <v>305</v>
      </c>
      <c r="ED34" s="193" t="s">
        <v>954</v>
      </c>
      <c r="EE34" s="189" t="s">
        <v>305</v>
      </c>
      <c r="EF34" s="193" t="s">
        <v>1536</v>
      </c>
      <c r="EG34" s="189" t="s">
        <v>305</v>
      </c>
      <c r="EH34" s="193" t="s">
        <v>1536</v>
      </c>
      <c r="EI34" s="189" t="s">
        <v>305</v>
      </c>
      <c r="EJ34" s="193" t="s">
        <v>1536</v>
      </c>
      <c r="EK34" s="189" t="s">
        <v>305</v>
      </c>
      <c r="EL34" s="193" t="s">
        <v>1536</v>
      </c>
      <c r="EM34" s="189" t="s">
        <v>305</v>
      </c>
      <c r="EN34" s="93" t="s">
        <v>1536</v>
      </c>
      <c r="EO34" s="189" t="s">
        <v>305</v>
      </c>
      <c r="EP34" s="193" t="s">
        <v>1536</v>
      </c>
      <c r="EQ34" s="189" t="s">
        <v>305</v>
      </c>
      <c r="ER34" s="193" t="s">
        <v>1045</v>
      </c>
      <c r="ES34" s="189" t="s">
        <v>305</v>
      </c>
      <c r="ET34" s="193" t="s">
        <v>1045</v>
      </c>
      <c r="EU34" s="189" t="s">
        <v>305</v>
      </c>
      <c r="EV34" s="194" t="s">
        <v>1045</v>
      </c>
      <c r="EW34" s="189" t="s">
        <v>305</v>
      </c>
      <c r="EX34" s="193" t="s">
        <v>1536</v>
      </c>
      <c r="EY34" s="189" t="s">
        <v>305</v>
      </c>
      <c r="EZ34" s="193" t="s">
        <v>1536</v>
      </c>
    </row>
    <row r="35" spans="1:156" ht="15" customHeight="1" x14ac:dyDescent="0.35">
      <c r="A35" s="32" t="s">
        <v>55</v>
      </c>
      <c r="B35" s="32" t="s">
        <v>1182</v>
      </c>
      <c r="C35" s="32">
        <v>35</v>
      </c>
      <c r="D35" s="33" t="s">
        <v>436</v>
      </c>
      <c r="E35" s="33" t="s">
        <v>438</v>
      </c>
      <c r="F35" s="33" t="s">
        <v>409</v>
      </c>
      <c r="G35" s="37" t="s">
        <v>263</v>
      </c>
      <c r="H35" s="37" t="s">
        <v>264</v>
      </c>
      <c r="I35" s="37">
        <v>3</v>
      </c>
      <c r="J35" s="37" t="s">
        <v>303</v>
      </c>
      <c r="K35" s="37" t="s">
        <v>304</v>
      </c>
      <c r="L35" s="37" t="s">
        <v>305</v>
      </c>
      <c r="M35" s="37" t="s">
        <v>306</v>
      </c>
      <c r="N35" s="37" t="s">
        <v>446</v>
      </c>
      <c r="O35" s="37" t="s">
        <v>447</v>
      </c>
      <c r="P35" s="37" t="s">
        <v>1518</v>
      </c>
      <c r="Q35" s="37" t="s">
        <v>1518</v>
      </c>
      <c r="R35" s="37" t="s">
        <v>1518</v>
      </c>
      <c r="S35" s="37" t="s">
        <v>1518</v>
      </c>
      <c r="T35" s="37" t="s">
        <v>1518</v>
      </c>
      <c r="U35" s="37" t="s">
        <v>1518</v>
      </c>
      <c r="V35" s="37" t="s">
        <v>1518</v>
      </c>
      <c r="W35" s="37" t="s">
        <v>1518</v>
      </c>
      <c r="X35" s="37" t="s">
        <v>423</v>
      </c>
      <c r="Y35" s="37" t="s">
        <v>423</v>
      </c>
      <c r="Z35" s="37" t="s">
        <v>1518</v>
      </c>
      <c r="AA35" s="37" t="s">
        <v>1518</v>
      </c>
      <c r="AB35" s="37">
        <v>3</v>
      </c>
      <c r="AC35" s="37">
        <v>0</v>
      </c>
      <c r="AD35" s="37">
        <f t="shared" si="0"/>
        <v>1.5</v>
      </c>
      <c r="AE35" s="37"/>
      <c r="AF35" s="37"/>
      <c r="AG35" s="37"/>
      <c r="AH35" s="37"/>
      <c r="AI35" s="37" t="s">
        <v>423</v>
      </c>
      <c r="AJ35" s="33"/>
      <c r="AK35" s="189" t="s">
        <v>303</v>
      </c>
      <c r="AL35" s="93" t="s">
        <v>1118</v>
      </c>
      <c r="AM35" s="189" t="s">
        <v>303</v>
      </c>
      <c r="AN35" s="95" t="s">
        <v>1091</v>
      </c>
      <c r="AO35" s="191" t="s">
        <v>303</v>
      </c>
      <c r="AP35" s="154" t="s">
        <v>473</v>
      </c>
      <c r="AQ35" s="189" t="s">
        <v>305</v>
      </c>
      <c r="AR35" s="192" t="s">
        <v>1536</v>
      </c>
      <c r="AS35" s="189" t="s">
        <v>303</v>
      </c>
      <c r="AT35" s="93" t="s">
        <v>499</v>
      </c>
      <c r="AU35" s="189" t="s">
        <v>303</v>
      </c>
      <c r="AV35" s="93" t="s">
        <v>515</v>
      </c>
      <c r="AW35" s="189" t="s">
        <v>303</v>
      </c>
      <c r="AX35" s="93" t="s">
        <v>542</v>
      </c>
      <c r="AY35" s="189" t="s">
        <v>303</v>
      </c>
      <c r="AZ35" s="93" t="s">
        <v>553</v>
      </c>
      <c r="BA35" s="189" t="s">
        <v>305</v>
      </c>
      <c r="BB35" s="93" t="s">
        <v>1536</v>
      </c>
      <c r="BC35" s="189" t="s">
        <v>446</v>
      </c>
      <c r="BD35" s="193" t="s">
        <v>520</v>
      </c>
      <c r="BE35" s="189" t="s">
        <v>303</v>
      </c>
      <c r="BF35" s="95" t="s">
        <v>590</v>
      </c>
      <c r="BG35" s="189" t="s">
        <v>303</v>
      </c>
      <c r="BH35" s="93" t="s">
        <v>608</v>
      </c>
      <c r="BI35" s="189" t="s">
        <v>305</v>
      </c>
      <c r="BJ35" s="193" t="s">
        <v>1536</v>
      </c>
      <c r="BK35" s="189" t="s">
        <v>305</v>
      </c>
      <c r="BL35" s="193" t="s">
        <v>1536</v>
      </c>
      <c r="BM35" s="189" t="s">
        <v>303</v>
      </c>
      <c r="BN35" s="95" t="s">
        <v>631</v>
      </c>
      <c r="BO35" s="189" t="s">
        <v>446</v>
      </c>
      <c r="BP35" s="95" t="s">
        <v>648</v>
      </c>
      <c r="BQ35" s="189" t="s">
        <v>305</v>
      </c>
      <c r="BR35" s="193" t="s">
        <v>1536</v>
      </c>
      <c r="BS35" s="189" t="s">
        <v>305</v>
      </c>
      <c r="BT35" s="193" t="s">
        <v>1536</v>
      </c>
      <c r="BU35" s="189" t="s">
        <v>303</v>
      </c>
      <c r="BV35" s="95" t="s">
        <v>677</v>
      </c>
      <c r="BW35" s="189" t="s">
        <v>303</v>
      </c>
      <c r="BX35" s="192" t="s">
        <v>701</v>
      </c>
      <c r="BY35" s="189" t="s">
        <v>305</v>
      </c>
      <c r="BZ35" s="193" t="s">
        <v>1536</v>
      </c>
      <c r="CA35" s="189" t="s">
        <v>303</v>
      </c>
      <c r="CB35" s="95" t="s">
        <v>717</v>
      </c>
      <c r="CC35" s="189" t="s">
        <v>446</v>
      </c>
      <c r="CD35" s="192" t="s">
        <v>734</v>
      </c>
      <c r="CE35" s="189" t="s">
        <v>303</v>
      </c>
      <c r="CF35" s="93" t="s">
        <v>760</v>
      </c>
      <c r="CG35" s="189" t="s">
        <v>305</v>
      </c>
      <c r="CH35" s="171" t="s">
        <v>1536</v>
      </c>
      <c r="CI35" s="189" t="s">
        <v>303</v>
      </c>
      <c r="CJ35" s="192" t="s">
        <v>774</v>
      </c>
      <c r="CK35" s="189" t="s">
        <v>305</v>
      </c>
      <c r="CL35" s="193" t="s">
        <v>1536</v>
      </c>
      <c r="CM35" s="189" t="s">
        <v>303</v>
      </c>
      <c r="CN35" s="192" t="s">
        <v>793</v>
      </c>
      <c r="CO35" s="189" t="s">
        <v>303</v>
      </c>
      <c r="CP35" s="192" t="s">
        <v>1146</v>
      </c>
      <c r="CQ35" s="189" t="s">
        <v>305</v>
      </c>
      <c r="CR35" s="93" t="s">
        <v>1536</v>
      </c>
      <c r="CS35" s="189" t="s">
        <v>305</v>
      </c>
      <c r="CT35" s="193" t="s">
        <v>2113</v>
      </c>
      <c r="CU35" s="189" t="s">
        <v>446</v>
      </c>
      <c r="CV35" s="196" t="s">
        <v>821</v>
      </c>
      <c r="CW35" s="189" t="s">
        <v>305</v>
      </c>
      <c r="CX35" s="193" t="s">
        <v>1536</v>
      </c>
      <c r="CY35" s="189" t="s">
        <v>305</v>
      </c>
      <c r="CZ35" s="193" t="s">
        <v>1536</v>
      </c>
      <c r="DA35" s="189" t="s">
        <v>303</v>
      </c>
      <c r="DB35" s="93" t="s">
        <v>852</v>
      </c>
      <c r="DC35" s="189" t="s">
        <v>303</v>
      </c>
      <c r="DD35" s="192" t="s">
        <v>864</v>
      </c>
      <c r="DE35" s="189" t="s">
        <v>305</v>
      </c>
      <c r="DF35" s="193" t="s">
        <v>2114</v>
      </c>
      <c r="DG35" s="189" t="s">
        <v>303</v>
      </c>
      <c r="DH35" s="95" t="s">
        <v>872</v>
      </c>
      <c r="DI35" s="189" t="s">
        <v>305</v>
      </c>
      <c r="DJ35" s="93" t="s">
        <v>1536</v>
      </c>
      <c r="DK35" s="189" t="s">
        <v>305</v>
      </c>
      <c r="DL35" s="193" t="s">
        <v>1536</v>
      </c>
      <c r="DM35" s="189" t="s">
        <v>446</v>
      </c>
      <c r="DN35" s="130" t="s">
        <v>919</v>
      </c>
      <c r="DO35" s="189" t="s">
        <v>305</v>
      </c>
      <c r="DP35" s="193" t="s">
        <v>2115</v>
      </c>
      <c r="DQ35" s="189" t="s">
        <v>305</v>
      </c>
      <c r="DR35" s="193" t="s">
        <v>954</v>
      </c>
      <c r="DS35" s="189" t="s">
        <v>305</v>
      </c>
      <c r="DT35" s="193" t="s">
        <v>1536</v>
      </c>
      <c r="DU35" s="189" t="s">
        <v>305</v>
      </c>
      <c r="DV35" s="193" t="s">
        <v>954</v>
      </c>
      <c r="DW35" s="189" t="s">
        <v>303</v>
      </c>
      <c r="DX35" s="192" t="s">
        <v>932</v>
      </c>
      <c r="DY35" s="189" t="s">
        <v>305</v>
      </c>
      <c r="DZ35" s="193" t="s">
        <v>1536</v>
      </c>
      <c r="EA35" s="189" t="s">
        <v>303</v>
      </c>
      <c r="EB35" s="192" t="s">
        <v>947</v>
      </c>
      <c r="EC35" s="189" t="s">
        <v>305</v>
      </c>
      <c r="ED35" s="193" t="s">
        <v>954</v>
      </c>
      <c r="EE35" s="189" t="s">
        <v>446</v>
      </c>
      <c r="EF35" s="192" t="s">
        <v>963</v>
      </c>
      <c r="EG35" s="189" t="s">
        <v>446</v>
      </c>
      <c r="EH35" s="93" t="s">
        <v>977</v>
      </c>
      <c r="EI35" s="189" t="s">
        <v>303</v>
      </c>
      <c r="EJ35" s="192" t="s">
        <v>1002</v>
      </c>
      <c r="EK35" s="189" t="s">
        <v>305</v>
      </c>
      <c r="EL35" s="192" t="s">
        <v>1010</v>
      </c>
      <c r="EM35" s="189" t="s">
        <v>303</v>
      </c>
      <c r="EN35" s="192" t="s">
        <v>1022</v>
      </c>
      <c r="EO35" s="189" t="s">
        <v>303</v>
      </c>
      <c r="EP35" s="192" t="s">
        <v>1038</v>
      </c>
      <c r="EQ35" s="189" t="s">
        <v>305</v>
      </c>
      <c r="ER35" s="193" t="s">
        <v>1045</v>
      </c>
      <c r="ES35" s="189" t="s">
        <v>305</v>
      </c>
      <c r="ET35" s="193" t="s">
        <v>1045</v>
      </c>
      <c r="EU35" s="189" t="s">
        <v>446</v>
      </c>
      <c r="EV35" s="194" t="s">
        <v>1050</v>
      </c>
      <c r="EW35" s="189" t="s">
        <v>446</v>
      </c>
      <c r="EX35" s="95" t="s">
        <v>1053</v>
      </c>
      <c r="EY35" s="189" t="s">
        <v>446</v>
      </c>
      <c r="EZ35" s="95" t="s">
        <v>1068</v>
      </c>
    </row>
    <row r="36" spans="1:156" ht="15" customHeight="1" x14ac:dyDescent="0.35">
      <c r="A36" s="32" t="s">
        <v>175</v>
      </c>
      <c r="B36" s="32" t="s">
        <v>1183</v>
      </c>
      <c r="C36" s="32">
        <v>36</v>
      </c>
      <c r="D36" s="33" t="s">
        <v>437</v>
      </c>
      <c r="E36" s="33" t="s">
        <v>439</v>
      </c>
      <c r="F36" s="33" t="s">
        <v>409</v>
      </c>
      <c r="G36" s="37" t="s">
        <v>268</v>
      </c>
      <c r="H36" s="37" t="s">
        <v>265</v>
      </c>
      <c r="I36" s="37">
        <v>2</v>
      </c>
      <c r="J36" s="37" t="s">
        <v>303</v>
      </c>
      <c r="K36" s="37" t="s">
        <v>304</v>
      </c>
      <c r="L36" s="37" t="s">
        <v>305</v>
      </c>
      <c r="M36" s="37" t="s">
        <v>306</v>
      </c>
      <c r="N36" s="35" t="s">
        <v>320</v>
      </c>
      <c r="O36" s="37" t="s">
        <v>321</v>
      </c>
      <c r="P36" s="37" t="s">
        <v>1518</v>
      </c>
      <c r="Q36" s="37" t="s">
        <v>1518</v>
      </c>
      <c r="R36" s="37" t="s">
        <v>1518</v>
      </c>
      <c r="S36" s="37" t="s">
        <v>1518</v>
      </c>
      <c r="T36" s="37" t="s">
        <v>1518</v>
      </c>
      <c r="U36" s="37" t="s">
        <v>1518</v>
      </c>
      <c r="V36" s="37" t="s">
        <v>1518</v>
      </c>
      <c r="W36" s="37" t="s">
        <v>1518</v>
      </c>
      <c r="X36" s="37" t="s">
        <v>423</v>
      </c>
      <c r="Y36" s="37" t="s">
        <v>423</v>
      </c>
      <c r="Z36" s="37" t="s">
        <v>1518</v>
      </c>
      <c r="AA36" s="37" t="s">
        <v>1518</v>
      </c>
      <c r="AB36" s="37">
        <v>2</v>
      </c>
      <c r="AC36" s="37">
        <v>0</v>
      </c>
      <c r="AD36" s="37">
        <f t="shared" si="0"/>
        <v>1</v>
      </c>
      <c r="AE36" s="37"/>
      <c r="AF36" s="37"/>
      <c r="AG36" s="37"/>
      <c r="AH36" s="37"/>
      <c r="AI36" s="37" t="s">
        <v>423</v>
      </c>
      <c r="AJ36" s="33"/>
      <c r="AK36" s="189" t="s">
        <v>303</v>
      </c>
      <c r="AL36" s="93" t="s">
        <v>1118</v>
      </c>
      <c r="AM36" s="189" t="s">
        <v>303</v>
      </c>
      <c r="AN36" s="127" t="s">
        <v>1090</v>
      </c>
      <c r="AO36" s="191" t="s">
        <v>303</v>
      </c>
      <c r="AP36" s="154" t="s">
        <v>472</v>
      </c>
      <c r="AQ36" s="189" t="s">
        <v>305</v>
      </c>
      <c r="AR36" s="192" t="s">
        <v>1536</v>
      </c>
      <c r="AS36" s="189" t="s">
        <v>303</v>
      </c>
      <c r="AT36" s="95" t="s">
        <v>487</v>
      </c>
      <c r="AU36" s="189" t="s">
        <v>303</v>
      </c>
      <c r="AV36" s="93" t="s">
        <v>515</v>
      </c>
      <c r="AW36" s="189" t="s">
        <v>305</v>
      </c>
      <c r="AX36" s="93" t="s">
        <v>1536</v>
      </c>
      <c r="AY36" s="189" t="s">
        <v>305</v>
      </c>
      <c r="AZ36" s="93" t="s">
        <v>1536</v>
      </c>
      <c r="BA36" s="189" t="s">
        <v>305</v>
      </c>
      <c r="BB36" s="93" t="s">
        <v>1536</v>
      </c>
      <c r="BC36" s="189" t="s">
        <v>305</v>
      </c>
      <c r="BD36" s="193" t="s">
        <v>1536</v>
      </c>
      <c r="BE36" s="189" t="s">
        <v>303</v>
      </c>
      <c r="BF36" s="95" t="s">
        <v>590</v>
      </c>
      <c r="BG36" s="189" t="s">
        <v>320</v>
      </c>
      <c r="BH36" s="93" t="s">
        <v>606</v>
      </c>
      <c r="BI36" s="189" t="s">
        <v>305</v>
      </c>
      <c r="BJ36" s="193" t="s">
        <v>1536</v>
      </c>
      <c r="BK36" s="189" t="s">
        <v>305</v>
      </c>
      <c r="BL36" s="193" t="s">
        <v>1536</v>
      </c>
      <c r="BM36" s="189" t="s">
        <v>303</v>
      </c>
      <c r="BN36" s="95" t="s">
        <v>631</v>
      </c>
      <c r="BO36" s="189" t="s">
        <v>305</v>
      </c>
      <c r="BP36" s="95" t="s">
        <v>1536</v>
      </c>
      <c r="BQ36" s="189" t="s">
        <v>305</v>
      </c>
      <c r="BR36" s="193" t="s">
        <v>1536</v>
      </c>
      <c r="BS36" s="189" t="s">
        <v>305</v>
      </c>
      <c r="BT36" s="95" t="s">
        <v>1536</v>
      </c>
      <c r="BU36" s="189" t="s">
        <v>320</v>
      </c>
      <c r="BV36" s="95" t="s">
        <v>677</v>
      </c>
      <c r="BW36" s="189" t="s">
        <v>303</v>
      </c>
      <c r="BX36" s="192" t="s">
        <v>692</v>
      </c>
      <c r="BY36" s="189" t="s">
        <v>305</v>
      </c>
      <c r="BZ36" s="193" t="s">
        <v>1536</v>
      </c>
      <c r="CA36" s="189" t="s">
        <v>305</v>
      </c>
      <c r="CB36" s="95" t="s">
        <v>1536</v>
      </c>
      <c r="CC36" s="189" t="s">
        <v>303</v>
      </c>
      <c r="CD36" s="192" t="s">
        <v>739</v>
      </c>
      <c r="CE36" s="189" t="s">
        <v>303</v>
      </c>
      <c r="CF36" s="192" t="s">
        <v>752</v>
      </c>
      <c r="CG36" s="189" t="s">
        <v>305</v>
      </c>
      <c r="CH36" s="171" t="s">
        <v>1536</v>
      </c>
      <c r="CI36" s="189" t="s">
        <v>305</v>
      </c>
      <c r="CJ36" s="193" t="s">
        <v>1536</v>
      </c>
      <c r="CK36" s="189" t="s">
        <v>305</v>
      </c>
      <c r="CL36" s="193" t="s">
        <v>1536</v>
      </c>
      <c r="CM36" s="189" t="s">
        <v>303</v>
      </c>
      <c r="CN36" s="192" t="s">
        <v>794</v>
      </c>
      <c r="CO36" s="189" t="s">
        <v>303</v>
      </c>
      <c r="CP36" s="192" t="s">
        <v>1146</v>
      </c>
      <c r="CQ36" s="189" t="s">
        <v>305</v>
      </c>
      <c r="CR36" s="93" t="s">
        <v>1536</v>
      </c>
      <c r="CS36" s="189" t="s">
        <v>305</v>
      </c>
      <c r="CT36" s="193" t="s">
        <v>2113</v>
      </c>
      <c r="CU36" s="189" t="s">
        <v>305</v>
      </c>
      <c r="CV36" s="201" t="s">
        <v>1536</v>
      </c>
      <c r="CW36" s="189" t="s">
        <v>305</v>
      </c>
      <c r="CX36" s="193" t="s">
        <v>1536</v>
      </c>
      <c r="CY36" s="189" t="s">
        <v>305</v>
      </c>
      <c r="CZ36" s="193" t="s">
        <v>1536</v>
      </c>
      <c r="DA36" s="189" t="s">
        <v>305</v>
      </c>
      <c r="DB36" s="192" t="s">
        <v>1536</v>
      </c>
      <c r="DC36" s="189" t="s">
        <v>305</v>
      </c>
      <c r="DD36" s="193" t="s">
        <v>1536</v>
      </c>
      <c r="DE36" s="189" t="s">
        <v>305</v>
      </c>
      <c r="DF36" s="193" t="s">
        <v>2114</v>
      </c>
      <c r="DG36" s="189" t="s">
        <v>305</v>
      </c>
      <c r="DH36" s="95" t="s">
        <v>1536</v>
      </c>
      <c r="DI36" s="189" t="s">
        <v>305</v>
      </c>
      <c r="DJ36" s="93" t="s">
        <v>1536</v>
      </c>
      <c r="DK36" s="189" t="s">
        <v>305</v>
      </c>
      <c r="DL36" s="193" t="s">
        <v>1536</v>
      </c>
      <c r="DM36" s="189" t="s">
        <v>305</v>
      </c>
      <c r="DN36" s="130" t="s">
        <v>1536</v>
      </c>
      <c r="DO36" s="189" t="s">
        <v>305</v>
      </c>
      <c r="DP36" s="193" t="s">
        <v>2115</v>
      </c>
      <c r="DQ36" s="189" t="s">
        <v>305</v>
      </c>
      <c r="DR36" s="193" t="s">
        <v>954</v>
      </c>
      <c r="DS36" s="189" t="s">
        <v>305</v>
      </c>
      <c r="DT36" s="193" t="s">
        <v>1536</v>
      </c>
      <c r="DU36" s="189" t="s">
        <v>305</v>
      </c>
      <c r="DV36" s="193" t="s">
        <v>954</v>
      </c>
      <c r="DW36" s="189" t="s">
        <v>303</v>
      </c>
      <c r="DX36" s="192" t="s">
        <v>933</v>
      </c>
      <c r="DY36" s="189" t="s">
        <v>305</v>
      </c>
      <c r="DZ36" s="193" t="s">
        <v>1536</v>
      </c>
      <c r="EA36" s="189" t="s">
        <v>305</v>
      </c>
      <c r="EB36" s="193" t="s">
        <v>1536</v>
      </c>
      <c r="EC36" s="189" t="s">
        <v>305</v>
      </c>
      <c r="ED36" s="193" t="s">
        <v>954</v>
      </c>
      <c r="EE36" s="189" t="s">
        <v>305</v>
      </c>
      <c r="EF36" s="193" t="s">
        <v>1536</v>
      </c>
      <c r="EG36" s="189" t="s">
        <v>305</v>
      </c>
      <c r="EH36" s="95" t="s">
        <v>1536</v>
      </c>
      <c r="EI36" s="189" t="s">
        <v>320</v>
      </c>
      <c r="EJ36" s="192" t="s">
        <v>994</v>
      </c>
      <c r="EK36" s="189" t="s">
        <v>305</v>
      </c>
      <c r="EL36" s="192" t="s">
        <v>1536</v>
      </c>
      <c r="EM36" s="189" t="s">
        <v>305</v>
      </c>
      <c r="EN36" s="192" t="s">
        <v>1536</v>
      </c>
      <c r="EO36" s="189" t="s">
        <v>303</v>
      </c>
      <c r="EP36" s="192" t="s">
        <v>1039</v>
      </c>
      <c r="EQ36" s="189" t="s">
        <v>305</v>
      </c>
      <c r="ER36" s="193" t="s">
        <v>1045</v>
      </c>
      <c r="ES36" s="189" t="s">
        <v>305</v>
      </c>
      <c r="ET36" s="193" t="s">
        <v>1045</v>
      </c>
      <c r="EU36" s="189" t="s">
        <v>305</v>
      </c>
      <c r="EV36" s="194" t="s">
        <v>1045</v>
      </c>
      <c r="EW36" s="189" t="s">
        <v>305</v>
      </c>
      <c r="EX36" s="95" t="s">
        <v>1536</v>
      </c>
      <c r="EY36" s="189" t="s">
        <v>305</v>
      </c>
      <c r="EZ36" s="95" t="s">
        <v>1536</v>
      </c>
    </row>
    <row r="37" spans="1:156" ht="15" customHeight="1" x14ac:dyDescent="0.35">
      <c r="A37" s="34" t="s">
        <v>176</v>
      </c>
      <c r="B37" s="34" t="s">
        <v>1184</v>
      </c>
      <c r="C37" s="34">
        <v>37</v>
      </c>
      <c r="D37" s="33" t="s">
        <v>440</v>
      </c>
      <c r="E37" s="33" t="s">
        <v>441</v>
      </c>
      <c r="F37" s="33" t="s">
        <v>409</v>
      </c>
      <c r="G37" s="35" t="s">
        <v>269</v>
      </c>
      <c r="H37" s="35" t="s">
        <v>266</v>
      </c>
      <c r="I37" s="35">
        <v>2</v>
      </c>
      <c r="J37" s="35" t="s">
        <v>303</v>
      </c>
      <c r="K37" s="35" t="s">
        <v>304</v>
      </c>
      <c r="L37" s="35" t="s">
        <v>305</v>
      </c>
      <c r="M37" s="37" t="s">
        <v>306</v>
      </c>
      <c r="N37" s="35" t="s">
        <v>320</v>
      </c>
      <c r="O37" s="35" t="s">
        <v>321</v>
      </c>
      <c r="P37" s="35" t="s">
        <v>1518</v>
      </c>
      <c r="Q37" s="35" t="s">
        <v>1518</v>
      </c>
      <c r="R37" s="35" t="s">
        <v>1518</v>
      </c>
      <c r="S37" s="35" t="s">
        <v>1518</v>
      </c>
      <c r="T37" s="35" t="s">
        <v>1518</v>
      </c>
      <c r="U37" s="35" t="s">
        <v>1518</v>
      </c>
      <c r="V37" s="35" t="s">
        <v>1518</v>
      </c>
      <c r="W37" s="35" t="s">
        <v>1518</v>
      </c>
      <c r="X37" s="35" t="s">
        <v>423</v>
      </c>
      <c r="Y37" s="35" t="s">
        <v>423</v>
      </c>
      <c r="Z37" s="35" t="s">
        <v>1518</v>
      </c>
      <c r="AA37" s="35" t="s">
        <v>1518</v>
      </c>
      <c r="AB37" s="35">
        <v>2</v>
      </c>
      <c r="AC37" s="35">
        <v>0</v>
      </c>
      <c r="AD37" s="35">
        <f t="shared" si="0"/>
        <v>1</v>
      </c>
      <c r="AE37" s="35"/>
      <c r="AF37" s="35"/>
      <c r="AG37" s="35"/>
      <c r="AH37" s="35"/>
      <c r="AI37" s="35" t="s">
        <v>423</v>
      </c>
      <c r="AJ37" s="36"/>
      <c r="AK37" s="189" t="s">
        <v>305</v>
      </c>
      <c r="AL37" s="96" t="s">
        <v>1536</v>
      </c>
      <c r="AM37" s="189" t="s">
        <v>303</v>
      </c>
      <c r="AN37" s="96" t="s">
        <v>1107</v>
      </c>
      <c r="AO37" s="191" t="s">
        <v>305</v>
      </c>
      <c r="AP37" s="163" t="s">
        <v>1536</v>
      </c>
      <c r="AQ37" s="189" t="s">
        <v>305</v>
      </c>
      <c r="AR37" s="192" t="s">
        <v>1536</v>
      </c>
      <c r="AS37" s="189" t="s">
        <v>305</v>
      </c>
      <c r="AT37" s="93" t="s">
        <v>1536</v>
      </c>
      <c r="AU37" s="189" t="s">
        <v>305</v>
      </c>
      <c r="AV37" s="93" t="s">
        <v>1536</v>
      </c>
      <c r="AW37" s="189" t="s">
        <v>305</v>
      </c>
      <c r="AX37" s="93" t="s">
        <v>1536</v>
      </c>
      <c r="AY37" s="189" t="s">
        <v>305</v>
      </c>
      <c r="AZ37" s="93" t="s">
        <v>1536</v>
      </c>
      <c r="BA37" s="189" t="s">
        <v>305</v>
      </c>
      <c r="BB37" s="93" t="s">
        <v>1536</v>
      </c>
      <c r="BC37" s="189" t="s">
        <v>305</v>
      </c>
      <c r="BD37" s="193" t="s">
        <v>1536</v>
      </c>
      <c r="BE37" s="189" t="s">
        <v>305</v>
      </c>
      <c r="BF37" s="93" t="s">
        <v>1536</v>
      </c>
      <c r="BG37" s="189" t="s">
        <v>305</v>
      </c>
      <c r="BH37" s="93" t="s">
        <v>1536</v>
      </c>
      <c r="BI37" s="189" t="s">
        <v>305</v>
      </c>
      <c r="BJ37" s="193" t="s">
        <v>1536</v>
      </c>
      <c r="BK37" s="189" t="s">
        <v>305</v>
      </c>
      <c r="BL37" s="193" t="s">
        <v>1536</v>
      </c>
      <c r="BM37" s="189" t="s">
        <v>320</v>
      </c>
      <c r="BN37" s="95" t="s">
        <v>628</v>
      </c>
      <c r="BO37" s="189" t="s">
        <v>303</v>
      </c>
      <c r="BP37" s="93" t="s">
        <v>646</v>
      </c>
      <c r="BQ37" s="189" t="s">
        <v>305</v>
      </c>
      <c r="BR37" s="193" t="s">
        <v>1536</v>
      </c>
      <c r="BS37" s="189" t="s">
        <v>305</v>
      </c>
      <c r="BT37" s="93" t="s">
        <v>1536</v>
      </c>
      <c r="BU37" s="189" t="s">
        <v>305</v>
      </c>
      <c r="BV37" s="95" t="s">
        <v>1536</v>
      </c>
      <c r="BW37" s="189" t="s">
        <v>305</v>
      </c>
      <c r="BX37" s="193" t="s">
        <v>1536</v>
      </c>
      <c r="BY37" s="189" t="s">
        <v>305</v>
      </c>
      <c r="BZ37" s="193" t="s">
        <v>1536</v>
      </c>
      <c r="CA37" s="189" t="s">
        <v>305</v>
      </c>
      <c r="CB37" s="95" t="s">
        <v>1536</v>
      </c>
      <c r="CC37" s="189" t="s">
        <v>305</v>
      </c>
      <c r="CD37" s="193" t="s">
        <v>1536</v>
      </c>
      <c r="CE37" s="189" t="s">
        <v>305</v>
      </c>
      <c r="CF37" s="93" t="s">
        <v>1536</v>
      </c>
      <c r="CG37" s="189" t="s">
        <v>305</v>
      </c>
      <c r="CH37" s="171" t="s">
        <v>1536</v>
      </c>
      <c r="CI37" s="189" t="s">
        <v>305</v>
      </c>
      <c r="CJ37" s="193" t="s">
        <v>1536</v>
      </c>
      <c r="CK37" s="189" t="s">
        <v>305</v>
      </c>
      <c r="CL37" s="193" t="s">
        <v>1536</v>
      </c>
      <c r="CM37" s="189" t="s">
        <v>305</v>
      </c>
      <c r="CN37" s="193" t="s">
        <v>1536</v>
      </c>
      <c r="CO37" s="189" t="s">
        <v>305</v>
      </c>
      <c r="CP37" s="193" t="s">
        <v>1536</v>
      </c>
      <c r="CQ37" s="189" t="s">
        <v>305</v>
      </c>
      <c r="CR37" s="93" t="s">
        <v>1536</v>
      </c>
      <c r="CS37" s="189" t="s">
        <v>305</v>
      </c>
      <c r="CT37" s="193" t="s">
        <v>2113</v>
      </c>
      <c r="CU37" s="189" t="s">
        <v>305</v>
      </c>
      <c r="CV37" s="201" t="s">
        <v>1536</v>
      </c>
      <c r="CW37" s="189" t="s">
        <v>305</v>
      </c>
      <c r="CX37" s="193" t="s">
        <v>1536</v>
      </c>
      <c r="CY37" s="189" t="s">
        <v>305</v>
      </c>
      <c r="CZ37" s="193" t="s">
        <v>1536</v>
      </c>
      <c r="DA37" s="189" t="s">
        <v>305</v>
      </c>
      <c r="DB37" s="192" t="s">
        <v>1536</v>
      </c>
      <c r="DC37" s="189" t="s">
        <v>305</v>
      </c>
      <c r="DD37" s="193" t="s">
        <v>1536</v>
      </c>
      <c r="DE37" s="189" t="s">
        <v>305</v>
      </c>
      <c r="DF37" s="193" t="s">
        <v>2114</v>
      </c>
      <c r="DG37" s="189" t="s">
        <v>305</v>
      </c>
      <c r="DH37" s="193" t="s">
        <v>1536</v>
      </c>
      <c r="DI37" s="189" t="s">
        <v>305</v>
      </c>
      <c r="DJ37" s="93" t="s">
        <v>1536</v>
      </c>
      <c r="DK37" s="189" t="s">
        <v>305</v>
      </c>
      <c r="DL37" s="193" t="s">
        <v>1536</v>
      </c>
      <c r="DM37" s="189" t="s">
        <v>305</v>
      </c>
      <c r="DN37" s="193" t="s">
        <v>1536</v>
      </c>
      <c r="DO37" s="189" t="s">
        <v>305</v>
      </c>
      <c r="DP37" s="193" t="s">
        <v>2115</v>
      </c>
      <c r="DQ37" s="189" t="s">
        <v>305</v>
      </c>
      <c r="DR37" s="193" t="s">
        <v>954</v>
      </c>
      <c r="DS37" s="189" t="s">
        <v>305</v>
      </c>
      <c r="DT37" s="193" t="s">
        <v>1536</v>
      </c>
      <c r="DU37" s="189" t="s">
        <v>305</v>
      </c>
      <c r="DV37" s="193" t="s">
        <v>954</v>
      </c>
      <c r="DW37" s="189" t="s">
        <v>305</v>
      </c>
      <c r="DX37" s="193" t="s">
        <v>1536</v>
      </c>
      <c r="DY37" s="189" t="s">
        <v>305</v>
      </c>
      <c r="DZ37" s="193" t="s">
        <v>1536</v>
      </c>
      <c r="EA37" s="189" t="s">
        <v>305</v>
      </c>
      <c r="EB37" s="193" t="s">
        <v>1536</v>
      </c>
      <c r="EC37" s="189" t="s">
        <v>305</v>
      </c>
      <c r="ED37" s="193" t="s">
        <v>954</v>
      </c>
      <c r="EE37" s="189" t="s">
        <v>305</v>
      </c>
      <c r="EF37" s="193" t="s">
        <v>1536</v>
      </c>
      <c r="EG37" s="189" t="s">
        <v>303</v>
      </c>
      <c r="EH37" s="192" t="s">
        <v>981</v>
      </c>
      <c r="EI37" s="189" t="s">
        <v>305</v>
      </c>
      <c r="EJ37" s="193" t="s">
        <v>1536</v>
      </c>
      <c r="EK37" s="189" t="s">
        <v>305</v>
      </c>
      <c r="EL37" s="192" t="s">
        <v>1536</v>
      </c>
      <c r="EM37" s="189" t="s">
        <v>305</v>
      </c>
      <c r="EN37" s="192" t="s">
        <v>1536</v>
      </c>
      <c r="EO37" s="189" t="s">
        <v>305</v>
      </c>
      <c r="EP37" s="193" t="s">
        <v>1536</v>
      </c>
      <c r="EQ37" s="189" t="s">
        <v>305</v>
      </c>
      <c r="ER37" s="193" t="s">
        <v>1045</v>
      </c>
      <c r="ES37" s="189" t="s">
        <v>305</v>
      </c>
      <c r="ET37" s="193" t="s">
        <v>1045</v>
      </c>
      <c r="EU37" s="189" t="s">
        <v>305</v>
      </c>
      <c r="EV37" s="194" t="s">
        <v>1045</v>
      </c>
      <c r="EW37" s="189" t="s">
        <v>305</v>
      </c>
      <c r="EX37" s="95" t="s">
        <v>1536</v>
      </c>
      <c r="EY37" s="189" t="s">
        <v>305</v>
      </c>
      <c r="EZ37" s="193" t="s">
        <v>1536</v>
      </c>
    </row>
    <row r="38" spans="1:156" ht="15" customHeight="1" x14ac:dyDescent="0.35">
      <c r="A38" s="34" t="s">
        <v>177</v>
      </c>
      <c r="B38" s="34" t="s">
        <v>1185</v>
      </c>
      <c r="C38" s="34">
        <v>38</v>
      </c>
      <c r="D38" s="33" t="s">
        <v>374</v>
      </c>
      <c r="E38" s="33" t="s">
        <v>353</v>
      </c>
      <c r="F38" s="33" t="s">
        <v>409</v>
      </c>
      <c r="G38" s="35" t="s">
        <v>270</v>
      </c>
      <c r="H38" s="35" t="s">
        <v>267</v>
      </c>
      <c r="I38" s="35">
        <v>2</v>
      </c>
      <c r="J38" s="35" t="s">
        <v>303</v>
      </c>
      <c r="K38" s="35" t="s">
        <v>304</v>
      </c>
      <c r="L38" s="35" t="s">
        <v>305</v>
      </c>
      <c r="M38" s="37" t="s">
        <v>306</v>
      </c>
      <c r="N38" s="35" t="s">
        <v>320</v>
      </c>
      <c r="O38" s="35" t="s">
        <v>321</v>
      </c>
      <c r="P38" s="35" t="s">
        <v>1518</v>
      </c>
      <c r="Q38" s="35" t="s">
        <v>1518</v>
      </c>
      <c r="R38" s="35" t="s">
        <v>1518</v>
      </c>
      <c r="S38" s="35" t="s">
        <v>1518</v>
      </c>
      <c r="T38" s="35" t="s">
        <v>1518</v>
      </c>
      <c r="U38" s="35" t="s">
        <v>1518</v>
      </c>
      <c r="V38" s="35" t="s">
        <v>1518</v>
      </c>
      <c r="W38" s="35" t="s">
        <v>1518</v>
      </c>
      <c r="X38" s="35" t="s">
        <v>423</v>
      </c>
      <c r="Y38" s="35" t="s">
        <v>423</v>
      </c>
      <c r="Z38" s="35" t="s">
        <v>1518</v>
      </c>
      <c r="AA38" s="35" t="s">
        <v>1518</v>
      </c>
      <c r="AB38" s="35">
        <v>2</v>
      </c>
      <c r="AC38" s="35">
        <v>0</v>
      </c>
      <c r="AD38" s="35">
        <f t="shared" si="0"/>
        <v>1</v>
      </c>
      <c r="AE38" s="35"/>
      <c r="AF38" s="35"/>
      <c r="AG38" s="35"/>
      <c r="AH38" s="35"/>
      <c r="AI38" s="35" t="s">
        <v>423</v>
      </c>
      <c r="AJ38" s="36"/>
      <c r="AK38" s="189" t="s">
        <v>303</v>
      </c>
      <c r="AL38" s="95" t="s">
        <v>1133</v>
      </c>
      <c r="AM38" s="189" t="s">
        <v>303</v>
      </c>
      <c r="AN38" s="95" t="s">
        <v>1083</v>
      </c>
      <c r="AO38" s="191" t="s">
        <v>303</v>
      </c>
      <c r="AP38" s="154" t="s">
        <v>460</v>
      </c>
      <c r="AQ38" s="189" t="s">
        <v>305</v>
      </c>
      <c r="AR38" s="192" t="s">
        <v>1536</v>
      </c>
      <c r="AS38" s="189" t="s">
        <v>303</v>
      </c>
      <c r="AT38" s="95" t="s">
        <v>491</v>
      </c>
      <c r="AU38" s="189" t="s">
        <v>303</v>
      </c>
      <c r="AV38" s="95" t="s">
        <v>507</v>
      </c>
      <c r="AW38" s="189" t="s">
        <v>303</v>
      </c>
      <c r="AX38" s="127" t="s">
        <v>531</v>
      </c>
      <c r="AY38" s="189" t="s">
        <v>303</v>
      </c>
      <c r="AZ38" s="95" t="s">
        <v>549</v>
      </c>
      <c r="BA38" s="189" t="s">
        <v>305</v>
      </c>
      <c r="BB38" s="93" t="s">
        <v>1536</v>
      </c>
      <c r="BC38" s="189" t="s">
        <v>303</v>
      </c>
      <c r="BD38" s="95" t="s">
        <v>580</v>
      </c>
      <c r="BE38" s="189" t="s">
        <v>305</v>
      </c>
      <c r="BF38" s="95" t="s">
        <v>1536</v>
      </c>
      <c r="BG38" s="189" t="s">
        <v>303</v>
      </c>
      <c r="BH38" s="95" t="s">
        <v>597</v>
      </c>
      <c r="BI38" s="189" t="s">
        <v>305</v>
      </c>
      <c r="BJ38" s="193" t="s">
        <v>1536</v>
      </c>
      <c r="BK38" s="189" t="s">
        <v>303</v>
      </c>
      <c r="BL38" s="95" t="s">
        <v>617</v>
      </c>
      <c r="BM38" s="189" t="s">
        <v>303</v>
      </c>
      <c r="BN38" s="192" t="s">
        <v>622</v>
      </c>
      <c r="BO38" s="189" t="s">
        <v>303</v>
      </c>
      <c r="BP38" s="95" t="s">
        <v>644</v>
      </c>
      <c r="BQ38" s="189" t="s">
        <v>303</v>
      </c>
      <c r="BR38" s="95" t="s">
        <v>659</v>
      </c>
      <c r="BS38" s="189" t="s">
        <v>303</v>
      </c>
      <c r="BT38" s="95" t="s">
        <v>671</v>
      </c>
      <c r="BU38" s="189" t="s">
        <v>303</v>
      </c>
      <c r="BV38" s="95" t="s">
        <v>683</v>
      </c>
      <c r="BW38" s="189" t="s">
        <v>320</v>
      </c>
      <c r="BX38" s="130" t="s">
        <v>694</v>
      </c>
      <c r="BY38" s="189" t="s">
        <v>303</v>
      </c>
      <c r="BZ38" s="93" t="s">
        <v>707</v>
      </c>
      <c r="CA38" s="189" t="s">
        <v>303</v>
      </c>
      <c r="CB38" s="95" t="s">
        <v>718</v>
      </c>
      <c r="CC38" s="189" t="s">
        <v>303</v>
      </c>
      <c r="CD38" s="192" t="s">
        <v>733</v>
      </c>
      <c r="CE38" s="189" t="s">
        <v>303</v>
      </c>
      <c r="CF38" s="93" t="s">
        <v>756</v>
      </c>
      <c r="CG38" s="189" t="s">
        <v>305</v>
      </c>
      <c r="CH38" s="171" t="s">
        <v>1536</v>
      </c>
      <c r="CI38" s="189" t="s">
        <v>303</v>
      </c>
      <c r="CJ38" s="192" t="s">
        <v>777</v>
      </c>
      <c r="CK38" s="189" t="s">
        <v>303</v>
      </c>
      <c r="CL38" s="192" t="s">
        <v>784</v>
      </c>
      <c r="CM38" s="189" t="s">
        <v>303</v>
      </c>
      <c r="CN38" s="192" t="s">
        <v>789</v>
      </c>
      <c r="CO38" s="189" t="s">
        <v>305</v>
      </c>
      <c r="CP38" s="193" t="s">
        <v>1536</v>
      </c>
      <c r="CQ38" s="189" t="s">
        <v>303</v>
      </c>
      <c r="CR38" s="95" t="s">
        <v>808</v>
      </c>
      <c r="CS38" s="189" t="s">
        <v>305</v>
      </c>
      <c r="CT38" s="193" t="s">
        <v>2113</v>
      </c>
      <c r="CU38" s="189" t="s">
        <v>305</v>
      </c>
      <c r="CV38" s="201" t="s">
        <v>1536</v>
      </c>
      <c r="CW38" s="189" t="s">
        <v>305</v>
      </c>
      <c r="CX38" s="193" t="s">
        <v>1536</v>
      </c>
      <c r="CY38" s="189" t="s">
        <v>305</v>
      </c>
      <c r="CZ38" s="193" t="s">
        <v>1536</v>
      </c>
      <c r="DA38" s="189" t="s">
        <v>305</v>
      </c>
      <c r="DB38" s="192" t="s">
        <v>1536</v>
      </c>
      <c r="DC38" s="189" t="s">
        <v>305</v>
      </c>
      <c r="DD38" s="193" t="s">
        <v>1536</v>
      </c>
      <c r="DE38" s="189" t="s">
        <v>305</v>
      </c>
      <c r="DF38" s="193" t="s">
        <v>2114</v>
      </c>
      <c r="DG38" s="189" t="s">
        <v>303</v>
      </c>
      <c r="DH38" s="95" t="s">
        <v>874</v>
      </c>
      <c r="DI38" s="189" t="s">
        <v>303</v>
      </c>
      <c r="DJ38" s="93" t="s">
        <v>891</v>
      </c>
      <c r="DK38" s="189" t="s">
        <v>303</v>
      </c>
      <c r="DL38" s="95" t="s">
        <v>903</v>
      </c>
      <c r="DM38" s="189" t="s">
        <v>303</v>
      </c>
      <c r="DN38" s="95" t="s">
        <v>918</v>
      </c>
      <c r="DO38" s="189" t="s">
        <v>305</v>
      </c>
      <c r="DP38" s="193" t="s">
        <v>2115</v>
      </c>
      <c r="DQ38" s="189" t="s">
        <v>305</v>
      </c>
      <c r="DR38" s="193" t="s">
        <v>954</v>
      </c>
      <c r="DS38" s="189" t="s">
        <v>303</v>
      </c>
      <c r="DT38" s="192" t="s">
        <v>922</v>
      </c>
      <c r="DU38" s="189" t="s">
        <v>305</v>
      </c>
      <c r="DV38" s="193" t="s">
        <v>954</v>
      </c>
      <c r="DW38" s="189" t="s">
        <v>303</v>
      </c>
      <c r="DX38" s="95" t="s">
        <v>931</v>
      </c>
      <c r="DY38" s="189" t="s">
        <v>305</v>
      </c>
      <c r="DZ38" s="193" t="s">
        <v>1536</v>
      </c>
      <c r="EA38" s="189" t="s">
        <v>303</v>
      </c>
      <c r="EB38" s="192" t="s">
        <v>949</v>
      </c>
      <c r="EC38" s="189" t="s">
        <v>305</v>
      </c>
      <c r="ED38" s="193" t="s">
        <v>954</v>
      </c>
      <c r="EE38" s="189" t="s">
        <v>305</v>
      </c>
      <c r="EF38" s="193" t="s">
        <v>1536</v>
      </c>
      <c r="EG38" s="189" t="s">
        <v>305</v>
      </c>
      <c r="EH38" s="95" t="s">
        <v>1536</v>
      </c>
      <c r="EI38" s="189" t="s">
        <v>303</v>
      </c>
      <c r="EJ38" s="95" t="s">
        <v>998</v>
      </c>
      <c r="EK38" s="189" t="s">
        <v>305</v>
      </c>
      <c r="EL38" s="192" t="s">
        <v>1536</v>
      </c>
      <c r="EM38" s="189" t="s">
        <v>303</v>
      </c>
      <c r="EN38" s="95" t="s">
        <v>1016</v>
      </c>
      <c r="EO38" s="189" t="s">
        <v>303</v>
      </c>
      <c r="EP38" s="95" t="s">
        <v>1034</v>
      </c>
      <c r="EQ38" s="189" t="s">
        <v>305</v>
      </c>
      <c r="ER38" s="193" t="s">
        <v>1045</v>
      </c>
      <c r="ES38" s="189" t="s">
        <v>305</v>
      </c>
      <c r="ET38" s="193" t="s">
        <v>1045</v>
      </c>
      <c r="EU38" s="189" t="s">
        <v>305</v>
      </c>
      <c r="EV38" s="194" t="s">
        <v>1045</v>
      </c>
      <c r="EW38" s="189" t="s">
        <v>305</v>
      </c>
      <c r="EX38" s="95" t="s">
        <v>1536</v>
      </c>
      <c r="EY38" s="189" t="s">
        <v>303</v>
      </c>
      <c r="EZ38" s="192" t="s">
        <v>1071</v>
      </c>
    </row>
    <row r="39" spans="1:156" ht="15" customHeight="1" x14ac:dyDescent="0.35">
      <c r="A39" s="32" t="s">
        <v>178</v>
      </c>
      <c r="B39" s="32" t="s">
        <v>1186</v>
      </c>
      <c r="C39" s="32">
        <v>39</v>
      </c>
      <c r="D39" s="33" t="s">
        <v>442</v>
      </c>
      <c r="E39" s="33" t="s">
        <v>443</v>
      </c>
      <c r="F39" s="33" t="s">
        <v>409</v>
      </c>
      <c r="G39" s="37" t="s">
        <v>271</v>
      </c>
      <c r="H39" s="37" t="s">
        <v>274</v>
      </c>
      <c r="I39" s="37">
        <v>2</v>
      </c>
      <c r="J39" s="37" t="s">
        <v>303</v>
      </c>
      <c r="K39" s="37" t="s">
        <v>304</v>
      </c>
      <c r="L39" s="37" t="s">
        <v>305</v>
      </c>
      <c r="M39" s="37" t="s">
        <v>306</v>
      </c>
      <c r="N39" s="35" t="s">
        <v>320</v>
      </c>
      <c r="O39" s="37" t="s">
        <v>321</v>
      </c>
      <c r="P39" s="37" t="s">
        <v>1518</v>
      </c>
      <c r="Q39" s="37" t="s">
        <v>1518</v>
      </c>
      <c r="R39" s="37" t="s">
        <v>1518</v>
      </c>
      <c r="S39" s="37" t="s">
        <v>1518</v>
      </c>
      <c r="T39" s="37" t="s">
        <v>1518</v>
      </c>
      <c r="U39" s="37" t="s">
        <v>1518</v>
      </c>
      <c r="V39" s="37" t="s">
        <v>1518</v>
      </c>
      <c r="W39" s="37" t="s">
        <v>1518</v>
      </c>
      <c r="X39" s="37" t="s">
        <v>423</v>
      </c>
      <c r="Y39" s="37" t="s">
        <v>423</v>
      </c>
      <c r="Z39" s="37" t="s">
        <v>1518</v>
      </c>
      <c r="AA39" s="37" t="s">
        <v>1518</v>
      </c>
      <c r="AB39" s="37">
        <v>2</v>
      </c>
      <c r="AC39" s="37">
        <v>0</v>
      </c>
      <c r="AD39" s="37">
        <f t="shared" si="0"/>
        <v>1</v>
      </c>
      <c r="AE39" s="37"/>
      <c r="AF39" s="37"/>
      <c r="AG39" s="37"/>
      <c r="AH39" s="37"/>
      <c r="AI39" s="37" t="s">
        <v>423</v>
      </c>
      <c r="AJ39" s="33"/>
      <c r="AK39" s="189" t="s">
        <v>303</v>
      </c>
      <c r="AL39" s="95" t="s">
        <v>1132</v>
      </c>
      <c r="AM39" s="189" t="s">
        <v>303</v>
      </c>
      <c r="AN39" s="93" t="s">
        <v>1089</v>
      </c>
      <c r="AO39" s="191" t="s">
        <v>303</v>
      </c>
      <c r="AP39" s="154" t="s">
        <v>461</v>
      </c>
      <c r="AQ39" s="189" t="s">
        <v>305</v>
      </c>
      <c r="AR39" s="192" t="s">
        <v>1536</v>
      </c>
      <c r="AS39" s="189" t="s">
        <v>303</v>
      </c>
      <c r="AT39" s="95" t="s">
        <v>490</v>
      </c>
      <c r="AU39" s="189" t="s">
        <v>303</v>
      </c>
      <c r="AV39" s="93" t="s">
        <v>509</v>
      </c>
      <c r="AW39" s="189" t="s">
        <v>303</v>
      </c>
      <c r="AX39" s="96" t="s">
        <v>532</v>
      </c>
      <c r="AY39" s="189" t="s">
        <v>320</v>
      </c>
      <c r="AZ39" s="93" t="s">
        <v>551</v>
      </c>
      <c r="BA39" s="189" t="s">
        <v>305</v>
      </c>
      <c r="BB39" s="93" t="s">
        <v>1536</v>
      </c>
      <c r="BC39" s="189" t="s">
        <v>305</v>
      </c>
      <c r="BD39" s="95" t="s">
        <v>1536</v>
      </c>
      <c r="BE39" s="189" t="s">
        <v>320</v>
      </c>
      <c r="BF39" s="93" t="s">
        <v>591</v>
      </c>
      <c r="BG39" s="189" t="s">
        <v>320</v>
      </c>
      <c r="BH39" s="95" t="s">
        <v>598</v>
      </c>
      <c r="BI39" s="189" t="s">
        <v>305</v>
      </c>
      <c r="BJ39" s="193" t="s">
        <v>1536</v>
      </c>
      <c r="BK39" s="189" t="s">
        <v>303</v>
      </c>
      <c r="BL39" s="93" t="s">
        <v>617</v>
      </c>
      <c r="BM39" s="189" t="s">
        <v>320</v>
      </c>
      <c r="BN39" s="192" t="s">
        <v>622</v>
      </c>
      <c r="BO39" s="189" t="s">
        <v>320</v>
      </c>
      <c r="BP39" s="93" t="s">
        <v>651</v>
      </c>
      <c r="BQ39" s="189" t="s">
        <v>305</v>
      </c>
      <c r="BR39" s="93" t="s">
        <v>1536</v>
      </c>
      <c r="BS39" s="189" t="s">
        <v>305</v>
      </c>
      <c r="BT39" s="93" t="s">
        <v>1536</v>
      </c>
      <c r="BU39" s="189" t="s">
        <v>303</v>
      </c>
      <c r="BV39" s="93" t="s">
        <v>686</v>
      </c>
      <c r="BW39" s="189" t="s">
        <v>320</v>
      </c>
      <c r="BX39" s="134" t="s">
        <v>695</v>
      </c>
      <c r="BY39" s="189" t="s">
        <v>303</v>
      </c>
      <c r="BZ39" s="93" t="s">
        <v>707</v>
      </c>
      <c r="CA39" s="189" t="s">
        <v>303</v>
      </c>
      <c r="CB39" s="95" t="s">
        <v>721</v>
      </c>
      <c r="CC39" s="189" t="s">
        <v>305</v>
      </c>
      <c r="CD39" s="193" t="s">
        <v>1536</v>
      </c>
      <c r="CE39" s="189" t="s">
        <v>303</v>
      </c>
      <c r="CF39" s="93" t="s">
        <v>757</v>
      </c>
      <c r="CG39" s="189" t="s">
        <v>305</v>
      </c>
      <c r="CH39" s="171" t="s">
        <v>1536</v>
      </c>
      <c r="CI39" s="189" t="s">
        <v>320</v>
      </c>
      <c r="CJ39" s="192" t="s">
        <v>778</v>
      </c>
      <c r="CK39" s="189" t="s">
        <v>305</v>
      </c>
      <c r="CL39" s="193" t="s">
        <v>1536</v>
      </c>
      <c r="CM39" s="189" t="s">
        <v>303</v>
      </c>
      <c r="CN39" s="192" t="s">
        <v>790</v>
      </c>
      <c r="CO39" s="189" t="s">
        <v>305</v>
      </c>
      <c r="CP39" s="193" t="s">
        <v>1536</v>
      </c>
      <c r="CQ39" s="189" t="s">
        <v>320</v>
      </c>
      <c r="CR39" s="93" t="s">
        <v>809</v>
      </c>
      <c r="CS39" s="189" t="s">
        <v>305</v>
      </c>
      <c r="CT39" s="193" t="s">
        <v>2113</v>
      </c>
      <c r="CU39" s="189" t="s">
        <v>305</v>
      </c>
      <c r="CV39" s="201" t="s">
        <v>1536</v>
      </c>
      <c r="CW39" s="189" t="s">
        <v>320</v>
      </c>
      <c r="CX39" s="192" t="s">
        <v>837</v>
      </c>
      <c r="CY39" s="189" t="s">
        <v>320</v>
      </c>
      <c r="CZ39" s="192" t="s">
        <v>844</v>
      </c>
      <c r="DA39" s="189" t="s">
        <v>305</v>
      </c>
      <c r="DB39" s="192" t="s">
        <v>1536</v>
      </c>
      <c r="DC39" s="189" t="s">
        <v>305</v>
      </c>
      <c r="DD39" s="193" t="s">
        <v>1536</v>
      </c>
      <c r="DE39" s="189" t="s">
        <v>305</v>
      </c>
      <c r="DF39" s="193" t="s">
        <v>2114</v>
      </c>
      <c r="DG39" s="189" t="s">
        <v>303</v>
      </c>
      <c r="DH39" s="93" t="s">
        <v>873</v>
      </c>
      <c r="DI39" s="189" t="s">
        <v>305</v>
      </c>
      <c r="DJ39" s="93" t="s">
        <v>1536</v>
      </c>
      <c r="DK39" s="189" t="s">
        <v>303</v>
      </c>
      <c r="DL39" s="95" t="s">
        <v>904</v>
      </c>
      <c r="DM39" s="189" t="s">
        <v>305</v>
      </c>
      <c r="DN39" s="134" t="s">
        <v>1536</v>
      </c>
      <c r="DO39" s="189" t="s">
        <v>305</v>
      </c>
      <c r="DP39" s="193" t="s">
        <v>2115</v>
      </c>
      <c r="DQ39" s="189" t="s">
        <v>305</v>
      </c>
      <c r="DR39" s="193" t="s">
        <v>954</v>
      </c>
      <c r="DS39" s="189" t="s">
        <v>305</v>
      </c>
      <c r="DT39" s="193" t="s">
        <v>1536</v>
      </c>
      <c r="DU39" s="189" t="s">
        <v>305</v>
      </c>
      <c r="DV39" s="193" t="s">
        <v>954</v>
      </c>
      <c r="DW39" s="189" t="s">
        <v>303</v>
      </c>
      <c r="DX39" s="95" t="s">
        <v>931</v>
      </c>
      <c r="DY39" s="189" t="s">
        <v>305</v>
      </c>
      <c r="DZ39" s="193" t="s">
        <v>1536</v>
      </c>
      <c r="EA39" s="189" t="s">
        <v>305</v>
      </c>
      <c r="EB39" s="193" t="s">
        <v>1536</v>
      </c>
      <c r="EC39" s="189" t="s">
        <v>305</v>
      </c>
      <c r="ED39" s="193" t="s">
        <v>954</v>
      </c>
      <c r="EE39" s="189" t="s">
        <v>305</v>
      </c>
      <c r="EF39" s="193" t="s">
        <v>1536</v>
      </c>
      <c r="EG39" s="189" t="s">
        <v>320</v>
      </c>
      <c r="EH39" s="93" t="s">
        <v>973</v>
      </c>
      <c r="EI39" s="189" t="s">
        <v>303</v>
      </c>
      <c r="EJ39" s="93" t="s">
        <v>999</v>
      </c>
      <c r="EK39" s="189" t="s">
        <v>305</v>
      </c>
      <c r="EL39" s="192" t="s">
        <v>1536</v>
      </c>
      <c r="EM39" s="189" t="s">
        <v>303</v>
      </c>
      <c r="EN39" s="95" t="s">
        <v>1016</v>
      </c>
      <c r="EO39" s="189" t="s">
        <v>303</v>
      </c>
      <c r="EP39" s="95" t="s">
        <v>1035</v>
      </c>
      <c r="EQ39" s="189" t="s">
        <v>305</v>
      </c>
      <c r="ER39" s="193" t="s">
        <v>1045</v>
      </c>
      <c r="ES39" s="189" t="s">
        <v>305</v>
      </c>
      <c r="ET39" s="193" t="s">
        <v>1045</v>
      </c>
      <c r="EU39" s="189" t="s">
        <v>305</v>
      </c>
      <c r="EV39" s="194" t="s">
        <v>1045</v>
      </c>
      <c r="EW39" s="189" t="s">
        <v>320</v>
      </c>
      <c r="EX39" s="93" t="s">
        <v>1052</v>
      </c>
      <c r="EY39" s="189" t="s">
        <v>320</v>
      </c>
      <c r="EZ39" s="192" t="s">
        <v>1072</v>
      </c>
    </row>
    <row r="40" spans="1:156" ht="15" customHeight="1" x14ac:dyDescent="0.35">
      <c r="A40" s="32" t="s">
        <v>179</v>
      </c>
      <c r="B40" s="32" t="s">
        <v>1187</v>
      </c>
      <c r="C40" s="32">
        <v>40</v>
      </c>
      <c r="D40" s="33" t="s">
        <v>444</v>
      </c>
      <c r="E40" s="33" t="s">
        <v>445</v>
      </c>
      <c r="F40" s="33" t="s">
        <v>409</v>
      </c>
      <c r="G40" s="37" t="s">
        <v>272</v>
      </c>
      <c r="H40" s="37" t="s">
        <v>273</v>
      </c>
      <c r="I40" s="37">
        <v>1</v>
      </c>
      <c r="J40" s="37" t="s">
        <v>303</v>
      </c>
      <c r="K40" s="37" t="s">
        <v>304</v>
      </c>
      <c r="L40" s="37" t="s">
        <v>305</v>
      </c>
      <c r="M40" s="37" t="s">
        <v>306</v>
      </c>
      <c r="N40" s="35" t="s">
        <v>320</v>
      </c>
      <c r="O40" s="37" t="s">
        <v>321</v>
      </c>
      <c r="P40" s="37" t="s">
        <v>1518</v>
      </c>
      <c r="Q40" s="37" t="s">
        <v>1518</v>
      </c>
      <c r="R40" s="37" t="s">
        <v>1518</v>
      </c>
      <c r="S40" s="37" t="s">
        <v>1518</v>
      </c>
      <c r="T40" s="37" t="s">
        <v>1518</v>
      </c>
      <c r="U40" s="37" t="s">
        <v>1518</v>
      </c>
      <c r="V40" s="37" t="s">
        <v>1518</v>
      </c>
      <c r="W40" s="37" t="s">
        <v>1518</v>
      </c>
      <c r="X40" s="37" t="s">
        <v>423</v>
      </c>
      <c r="Y40" s="37" t="s">
        <v>423</v>
      </c>
      <c r="Z40" s="37" t="s">
        <v>1518</v>
      </c>
      <c r="AA40" s="37" t="s">
        <v>1518</v>
      </c>
      <c r="AB40" s="37">
        <v>1</v>
      </c>
      <c r="AC40" s="37">
        <v>0</v>
      </c>
      <c r="AD40" s="37">
        <f t="shared" si="0"/>
        <v>0.5</v>
      </c>
      <c r="AE40" s="37"/>
      <c r="AF40" s="37"/>
      <c r="AG40" s="37"/>
      <c r="AH40" s="37"/>
      <c r="AI40" s="37" t="s">
        <v>423</v>
      </c>
      <c r="AJ40" s="33"/>
      <c r="AK40" s="189" t="s">
        <v>320</v>
      </c>
      <c r="AL40" s="127" t="s">
        <v>1131</v>
      </c>
      <c r="AM40" s="189" t="s">
        <v>320</v>
      </c>
      <c r="AN40" s="93" t="s">
        <v>1112</v>
      </c>
      <c r="AO40" s="191" t="s">
        <v>305</v>
      </c>
      <c r="AP40" s="154" t="s">
        <v>1536</v>
      </c>
      <c r="AQ40" s="189" t="s">
        <v>305</v>
      </c>
      <c r="AR40" s="192" t="s">
        <v>1536</v>
      </c>
      <c r="AS40" s="189" t="s">
        <v>303</v>
      </c>
      <c r="AT40" s="95" t="s">
        <v>494</v>
      </c>
      <c r="AU40" s="189" t="s">
        <v>303</v>
      </c>
      <c r="AV40" s="95" t="s">
        <v>508</v>
      </c>
      <c r="AW40" s="189" t="s">
        <v>305</v>
      </c>
      <c r="AX40" s="96" t="s">
        <v>1536</v>
      </c>
      <c r="AY40" s="189" t="s">
        <v>303</v>
      </c>
      <c r="AZ40" s="93" t="s">
        <v>559</v>
      </c>
      <c r="BA40" s="189" t="s">
        <v>305</v>
      </c>
      <c r="BB40" s="93" t="s">
        <v>1536</v>
      </c>
      <c r="BC40" s="189" t="s">
        <v>305</v>
      </c>
      <c r="BD40" s="95" t="s">
        <v>1536</v>
      </c>
      <c r="BE40" s="189" t="s">
        <v>305</v>
      </c>
      <c r="BF40" s="93" t="s">
        <v>1536</v>
      </c>
      <c r="BG40" s="189" t="s">
        <v>305</v>
      </c>
      <c r="BH40" s="93" t="s">
        <v>1536</v>
      </c>
      <c r="BI40" s="189" t="s">
        <v>305</v>
      </c>
      <c r="BJ40" s="193" t="s">
        <v>1536</v>
      </c>
      <c r="BK40" s="189" t="s">
        <v>305</v>
      </c>
      <c r="BL40" s="93" t="s">
        <v>1536</v>
      </c>
      <c r="BM40" s="189" t="s">
        <v>305</v>
      </c>
      <c r="BN40" s="95" t="s">
        <v>1536</v>
      </c>
      <c r="BO40" s="189" t="s">
        <v>320</v>
      </c>
      <c r="BP40" s="95" t="s">
        <v>642</v>
      </c>
      <c r="BQ40" s="189" t="s">
        <v>305</v>
      </c>
      <c r="BR40" s="192" t="s">
        <v>1536</v>
      </c>
      <c r="BS40" s="189" t="s">
        <v>305</v>
      </c>
      <c r="BT40" s="93" t="s">
        <v>1536</v>
      </c>
      <c r="BU40" s="189" t="s">
        <v>303</v>
      </c>
      <c r="BV40" s="95" t="s">
        <v>685</v>
      </c>
      <c r="BW40" s="189" t="s">
        <v>303</v>
      </c>
      <c r="BX40" s="130" t="s">
        <v>698</v>
      </c>
      <c r="BY40" s="189" t="s">
        <v>303</v>
      </c>
      <c r="BZ40" s="95" t="s">
        <v>706</v>
      </c>
      <c r="CA40" s="189" t="s">
        <v>303</v>
      </c>
      <c r="CB40" s="95" t="s">
        <v>719</v>
      </c>
      <c r="CC40" s="189" t="s">
        <v>305</v>
      </c>
      <c r="CD40" s="193" t="s">
        <v>1536</v>
      </c>
      <c r="CE40" s="189" t="s">
        <v>303</v>
      </c>
      <c r="CF40" s="93" t="s">
        <v>759</v>
      </c>
      <c r="CG40" s="189" t="s">
        <v>305</v>
      </c>
      <c r="CH40" s="171" t="s">
        <v>1536</v>
      </c>
      <c r="CI40" s="189" t="s">
        <v>305</v>
      </c>
      <c r="CJ40" s="193" t="s">
        <v>1536</v>
      </c>
      <c r="CK40" s="189" t="s">
        <v>305</v>
      </c>
      <c r="CL40" s="193" t="s">
        <v>1536</v>
      </c>
      <c r="CM40" s="189" t="s">
        <v>303</v>
      </c>
      <c r="CN40" s="192" t="s">
        <v>788</v>
      </c>
      <c r="CO40" s="189" t="s">
        <v>305</v>
      </c>
      <c r="CP40" s="193" t="s">
        <v>1536</v>
      </c>
      <c r="CQ40" s="189" t="s">
        <v>305</v>
      </c>
      <c r="CR40" s="95" t="s">
        <v>1536</v>
      </c>
      <c r="CS40" s="189" t="s">
        <v>305</v>
      </c>
      <c r="CT40" s="193" t="s">
        <v>2113</v>
      </c>
      <c r="CU40" s="189" t="s">
        <v>303</v>
      </c>
      <c r="CV40" s="196" t="s">
        <v>818</v>
      </c>
      <c r="CW40" s="189" t="s">
        <v>305</v>
      </c>
      <c r="CX40" s="193" t="s">
        <v>1536</v>
      </c>
      <c r="CY40" s="189" t="s">
        <v>305</v>
      </c>
      <c r="CZ40" s="193" t="s">
        <v>1536</v>
      </c>
      <c r="DA40" s="189" t="s">
        <v>303</v>
      </c>
      <c r="DB40" s="95" t="s">
        <v>854</v>
      </c>
      <c r="DC40" s="189" t="s">
        <v>305</v>
      </c>
      <c r="DD40" s="193" t="s">
        <v>1536</v>
      </c>
      <c r="DE40" s="189" t="s">
        <v>305</v>
      </c>
      <c r="DF40" s="193" t="s">
        <v>2114</v>
      </c>
      <c r="DG40" s="189" t="s">
        <v>303</v>
      </c>
      <c r="DH40" s="192" t="s">
        <v>881</v>
      </c>
      <c r="DI40" s="189" t="s">
        <v>305</v>
      </c>
      <c r="DJ40" s="93" t="s">
        <v>1536</v>
      </c>
      <c r="DK40" s="189" t="s">
        <v>305</v>
      </c>
      <c r="DL40" s="95" t="s">
        <v>1536</v>
      </c>
      <c r="DM40" s="189" t="s">
        <v>305</v>
      </c>
      <c r="DN40" s="134" t="s">
        <v>1536</v>
      </c>
      <c r="DO40" s="189" t="s">
        <v>305</v>
      </c>
      <c r="DP40" s="193" t="s">
        <v>2115</v>
      </c>
      <c r="DQ40" s="189" t="s">
        <v>305</v>
      </c>
      <c r="DR40" s="193" t="s">
        <v>954</v>
      </c>
      <c r="DS40" s="189" t="s">
        <v>305</v>
      </c>
      <c r="DT40" s="193" t="s">
        <v>1536</v>
      </c>
      <c r="DU40" s="189" t="s">
        <v>305</v>
      </c>
      <c r="DV40" s="193" t="s">
        <v>954</v>
      </c>
      <c r="DW40" s="189" t="s">
        <v>305</v>
      </c>
      <c r="DX40" s="193" t="s">
        <v>1536</v>
      </c>
      <c r="DY40" s="189" t="s">
        <v>305</v>
      </c>
      <c r="DZ40" s="193" t="s">
        <v>1536</v>
      </c>
      <c r="EA40" s="189" t="s">
        <v>305</v>
      </c>
      <c r="EB40" s="193" t="s">
        <v>1536</v>
      </c>
      <c r="EC40" s="189" t="s">
        <v>305</v>
      </c>
      <c r="ED40" s="193" t="s">
        <v>954</v>
      </c>
      <c r="EE40" s="189" t="s">
        <v>305</v>
      </c>
      <c r="EF40" s="193" t="s">
        <v>1536</v>
      </c>
      <c r="EG40" s="189" t="s">
        <v>305</v>
      </c>
      <c r="EH40" s="127" t="s">
        <v>1536</v>
      </c>
      <c r="EI40" s="189" t="s">
        <v>305</v>
      </c>
      <c r="EJ40" s="95" t="s">
        <v>1536</v>
      </c>
      <c r="EK40" s="189" t="s">
        <v>305</v>
      </c>
      <c r="EL40" s="192" t="s">
        <v>1536</v>
      </c>
      <c r="EM40" s="189" t="s">
        <v>305</v>
      </c>
      <c r="EN40" s="95" t="s">
        <v>1536</v>
      </c>
      <c r="EO40" s="189" t="s">
        <v>303</v>
      </c>
      <c r="EP40" s="192" t="s">
        <v>1033</v>
      </c>
      <c r="EQ40" s="189" t="s">
        <v>305</v>
      </c>
      <c r="ER40" s="193" t="s">
        <v>1045</v>
      </c>
      <c r="ES40" s="189" t="s">
        <v>305</v>
      </c>
      <c r="ET40" s="193" t="s">
        <v>1045</v>
      </c>
      <c r="EU40" s="189" t="s">
        <v>305</v>
      </c>
      <c r="EV40" s="194" t="s">
        <v>1045</v>
      </c>
      <c r="EW40" s="189" t="s">
        <v>305</v>
      </c>
      <c r="EX40" s="95" t="s">
        <v>1536</v>
      </c>
      <c r="EY40" s="189" t="s">
        <v>305</v>
      </c>
      <c r="EZ40" s="95" t="s">
        <v>1536</v>
      </c>
    </row>
    <row r="41" spans="1:156" ht="15" customHeight="1" x14ac:dyDescent="0.35">
      <c r="A41" s="38" t="s">
        <v>180</v>
      </c>
      <c r="B41" s="38" t="s">
        <v>1188</v>
      </c>
      <c r="C41" s="38">
        <v>41</v>
      </c>
      <c r="D41" s="40" t="s">
        <v>184</v>
      </c>
      <c r="E41" s="169" t="s">
        <v>354</v>
      </c>
      <c r="F41" s="40" t="s">
        <v>410</v>
      </c>
      <c r="G41" s="39" t="s">
        <v>275</v>
      </c>
      <c r="H41" s="39" t="s">
        <v>276</v>
      </c>
      <c r="I41" s="39">
        <v>1</v>
      </c>
      <c r="J41" s="39" t="s">
        <v>303</v>
      </c>
      <c r="K41" s="39" t="s">
        <v>304</v>
      </c>
      <c r="L41" s="39" t="s">
        <v>305</v>
      </c>
      <c r="M41" s="39" t="s">
        <v>306</v>
      </c>
      <c r="N41" s="39" t="s">
        <v>446</v>
      </c>
      <c r="O41" s="39" t="s">
        <v>447</v>
      </c>
      <c r="P41" s="39" t="s">
        <v>1518</v>
      </c>
      <c r="Q41" s="39" t="s">
        <v>1518</v>
      </c>
      <c r="R41" s="39" t="s">
        <v>1518</v>
      </c>
      <c r="S41" s="39" t="s">
        <v>1518</v>
      </c>
      <c r="T41" s="39" t="s">
        <v>1518</v>
      </c>
      <c r="U41" s="39" t="s">
        <v>1518</v>
      </c>
      <c r="V41" s="39" t="s">
        <v>1518</v>
      </c>
      <c r="W41" s="39" t="s">
        <v>1518</v>
      </c>
      <c r="X41" s="39" t="s">
        <v>423</v>
      </c>
      <c r="Y41" s="39" t="s">
        <v>423</v>
      </c>
      <c r="Z41" s="39" t="s">
        <v>1518</v>
      </c>
      <c r="AA41" s="39" t="s">
        <v>1518</v>
      </c>
      <c r="AB41" s="39">
        <v>1</v>
      </c>
      <c r="AC41" s="39">
        <v>0</v>
      </c>
      <c r="AD41" s="39">
        <f t="shared" si="0"/>
        <v>0.5</v>
      </c>
      <c r="AE41" s="39"/>
      <c r="AF41" s="39"/>
      <c r="AG41" s="39"/>
      <c r="AH41" s="39"/>
      <c r="AI41" s="39" t="s">
        <v>423</v>
      </c>
      <c r="AJ41" s="40"/>
      <c r="AK41" s="189" t="s">
        <v>303</v>
      </c>
      <c r="AL41" s="130" t="s">
        <v>1129</v>
      </c>
      <c r="AM41" s="189" t="s">
        <v>303</v>
      </c>
      <c r="AN41" s="130" t="s">
        <v>1098</v>
      </c>
      <c r="AO41" s="191" t="s">
        <v>305</v>
      </c>
      <c r="AP41" s="154" t="s">
        <v>1536</v>
      </c>
      <c r="AQ41" s="189" t="s">
        <v>305</v>
      </c>
      <c r="AR41" s="192" t="s">
        <v>1536</v>
      </c>
      <c r="AS41" s="189" t="s">
        <v>446</v>
      </c>
      <c r="AT41" s="93" t="s">
        <v>501</v>
      </c>
      <c r="AU41" s="189" t="s">
        <v>303</v>
      </c>
      <c r="AV41" s="93" t="s">
        <v>524</v>
      </c>
      <c r="AW41" s="189" t="s">
        <v>303</v>
      </c>
      <c r="AX41" s="93" t="s">
        <v>540</v>
      </c>
      <c r="AY41" s="189" t="s">
        <v>303</v>
      </c>
      <c r="AZ41" s="95" t="s">
        <v>560</v>
      </c>
      <c r="BA41" s="189" t="s">
        <v>305</v>
      </c>
      <c r="BB41" s="93" t="s">
        <v>1536</v>
      </c>
      <c r="BC41" s="189" t="s">
        <v>305</v>
      </c>
      <c r="BD41" s="95" t="s">
        <v>1536</v>
      </c>
      <c r="BE41" s="189" t="s">
        <v>303</v>
      </c>
      <c r="BF41" s="93" t="s">
        <v>592</v>
      </c>
      <c r="BG41" s="189" t="s">
        <v>303</v>
      </c>
      <c r="BH41" s="93" t="s">
        <v>609</v>
      </c>
      <c r="BI41" s="189" t="s">
        <v>305</v>
      </c>
      <c r="BJ41" s="193" t="s">
        <v>1536</v>
      </c>
      <c r="BK41" s="189" t="s">
        <v>305</v>
      </c>
      <c r="BL41" s="93" t="s">
        <v>1536</v>
      </c>
      <c r="BM41" s="189" t="s">
        <v>446</v>
      </c>
      <c r="BN41" s="93" t="s">
        <v>623</v>
      </c>
      <c r="BO41" s="189" t="s">
        <v>305</v>
      </c>
      <c r="BP41" s="93" t="s">
        <v>1536</v>
      </c>
      <c r="BQ41" s="189" t="s">
        <v>303</v>
      </c>
      <c r="BR41" s="192" t="s">
        <v>654</v>
      </c>
      <c r="BS41" s="189" t="s">
        <v>305</v>
      </c>
      <c r="BT41" s="93" t="s">
        <v>1536</v>
      </c>
      <c r="BU41" s="189" t="s">
        <v>303</v>
      </c>
      <c r="BV41" s="93" t="s">
        <v>673</v>
      </c>
      <c r="BW41" s="189" t="s">
        <v>305</v>
      </c>
      <c r="BX41" s="193" t="s">
        <v>1536</v>
      </c>
      <c r="BY41" s="189" t="s">
        <v>305</v>
      </c>
      <c r="BZ41" s="193" t="s">
        <v>1536</v>
      </c>
      <c r="CA41" s="189" t="s">
        <v>303</v>
      </c>
      <c r="CB41" s="93" t="s">
        <v>723</v>
      </c>
      <c r="CC41" s="189" t="s">
        <v>305</v>
      </c>
      <c r="CD41" s="193" t="s">
        <v>1536</v>
      </c>
      <c r="CE41" s="189" t="s">
        <v>303</v>
      </c>
      <c r="CF41" s="93" t="s">
        <v>754</v>
      </c>
      <c r="CG41" s="189" t="s">
        <v>305</v>
      </c>
      <c r="CH41" s="171" t="s">
        <v>1536</v>
      </c>
      <c r="CI41" s="189" t="s">
        <v>305</v>
      </c>
      <c r="CJ41" s="193" t="s">
        <v>1536</v>
      </c>
      <c r="CK41" s="189" t="s">
        <v>305</v>
      </c>
      <c r="CL41" s="193" t="s">
        <v>1536</v>
      </c>
      <c r="CM41" s="189" t="s">
        <v>305</v>
      </c>
      <c r="CN41" s="192" t="s">
        <v>1536</v>
      </c>
      <c r="CO41" s="189" t="s">
        <v>305</v>
      </c>
      <c r="CP41" s="193" t="s">
        <v>1536</v>
      </c>
      <c r="CQ41" s="189" t="s">
        <v>305</v>
      </c>
      <c r="CR41" s="93" t="s">
        <v>1536</v>
      </c>
      <c r="CS41" s="189" t="s">
        <v>305</v>
      </c>
      <c r="CT41" s="193" t="s">
        <v>2113</v>
      </c>
      <c r="CU41" s="189" t="s">
        <v>303</v>
      </c>
      <c r="CV41" s="196" t="s">
        <v>822</v>
      </c>
      <c r="CW41" s="189" t="s">
        <v>446</v>
      </c>
      <c r="CX41" s="192" t="s">
        <v>838</v>
      </c>
      <c r="CY41" s="189" t="s">
        <v>303</v>
      </c>
      <c r="CZ41" s="192" t="s">
        <v>847</v>
      </c>
      <c r="DA41" s="189" t="s">
        <v>305</v>
      </c>
      <c r="DB41" s="95" t="s">
        <v>1536</v>
      </c>
      <c r="DC41" s="189" t="s">
        <v>446</v>
      </c>
      <c r="DD41" s="192" t="s">
        <v>866</v>
      </c>
      <c r="DE41" s="189" t="s">
        <v>305</v>
      </c>
      <c r="DF41" s="193" t="s">
        <v>2114</v>
      </c>
      <c r="DG41" s="189" t="s">
        <v>305</v>
      </c>
      <c r="DH41" s="93" t="s">
        <v>1536</v>
      </c>
      <c r="DI41" s="189" t="s">
        <v>305</v>
      </c>
      <c r="DJ41" s="93" t="s">
        <v>1536</v>
      </c>
      <c r="DK41" s="189" t="s">
        <v>446</v>
      </c>
      <c r="DL41" s="192" t="s">
        <v>909</v>
      </c>
      <c r="DM41" s="189" t="s">
        <v>305</v>
      </c>
      <c r="DN41" s="134" t="s">
        <v>1536</v>
      </c>
      <c r="DO41" s="189" t="s">
        <v>305</v>
      </c>
      <c r="DP41" s="193" t="s">
        <v>2115</v>
      </c>
      <c r="DQ41" s="189" t="s">
        <v>305</v>
      </c>
      <c r="DR41" s="193" t="s">
        <v>954</v>
      </c>
      <c r="DS41" s="189" t="s">
        <v>305</v>
      </c>
      <c r="DT41" s="193" t="s">
        <v>1536</v>
      </c>
      <c r="DU41" s="189" t="s">
        <v>305</v>
      </c>
      <c r="DV41" s="193" t="s">
        <v>954</v>
      </c>
      <c r="DW41" s="189" t="s">
        <v>303</v>
      </c>
      <c r="DX41" s="192" t="s">
        <v>935</v>
      </c>
      <c r="DY41" s="189" t="s">
        <v>305</v>
      </c>
      <c r="DZ41" s="193" t="s">
        <v>1536</v>
      </c>
      <c r="EA41" s="189" t="s">
        <v>423</v>
      </c>
      <c r="EB41" s="193" t="s">
        <v>1536</v>
      </c>
      <c r="EC41" s="189" t="s">
        <v>305</v>
      </c>
      <c r="ED41" s="193" t="s">
        <v>954</v>
      </c>
      <c r="EE41" s="189" t="s">
        <v>305</v>
      </c>
      <c r="EF41" s="193" t="s">
        <v>1536</v>
      </c>
      <c r="EG41" s="189" t="s">
        <v>303</v>
      </c>
      <c r="EH41" s="130" t="s">
        <v>974</v>
      </c>
      <c r="EI41" s="189" t="s">
        <v>303</v>
      </c>
      <c r="EJ41" s="95" t="s">
        <v>1001</v>
      </c>
      <c r="EK41" s="189" t="s">
        <v>305</v>
      </c>
      <c r="EL41" s="192" t="s">
        <v>1536</v>
      </c>
      <c r="EM41" s="189" t="s">
        <v>423</v>
      </c>
      <c r="EN41" s="95" t="s">
        <v>1027</v>
      </c>
      <c r="EO41" s="189" t="s">
        <v>303</v>
      </c>
      <c r="EP41" s="192" t="s">
        <v>1036</v>
      </c>
      <c r="EQ41" s="189" t="s">
        <v>305</v>
      </c>
      <c r="ER41" s="193" t="s">
        <v>1045</v>
      </c>
      <c r="ES41" s="189" t="s">
        <v>305</v>
      </c>
      <c r="ET41" s="193" t="s">
        <v>1045</v>
      </c>
      <c r="EU41" s="189" t="s">
        <v>305</v>
      </c>
      <c r="EV41" s="194" t="s">
        <v>1045</v>
      </c>
      <c r="EW41" s="189" t="s">
        <v>305</v>
      </c>
      <c r="EX41" s="95" t="s">
        <v>1536</v>
      </c>
      <c r="EY41" s="189" t="s">
        <v>303</v>
      </c>
      <c r="EZ41" s="193" t="s">
        <v>1063</v>
      </c>
    </row>
    <row r="42" spans="1:156" ht="15" customHeight="1" x14ac:dyDescent="0.35">
      <c r="A42" s="38" t="s">
        <v>181</v>
      </c>
      <c r="B42" s="38" t="s">
        <v>1189</v>
      </c>
      <c r="C42" s="38">
        <v>42</v>
      </c>
      <c r="D42" s="40" t="s">
        <v>450</v>
      </c>
      <c r="E42" s="40" t="s">
        <v>451</v>
      </c>
      <c r="F42" s="40" t="s">
        <v>410</v>
      </c>
      <c r="G42" s="39" t="s">
        <v>278</v>
      </c>
      <c r="H42" s="39" t="s">
        <v>277</v>
      </c>
      <c r="I42" s="39">
        <v>1</v>
      </c>
      <c r="J42" s="39" t="s">
        <v>303</v>
      </c>
      <c r="K42" s="39" t="s">
        <v>304</v>
      </c>
      <c r="L42" s="39" t="s">
        <v>305</v>
      </c>
      <c r="M42" s="39" t="s">
        <v>306</v>
      </c>
      <c r="N42" s="39" t="s">
        <v>446</v>
      </c>
      <c r="O42" s="39" t="s">
        <v>447</v>
      </c>
      <c r="P42" s="39" t="s">
        <v>1518</v>
      </c>
      <c r="Q42" s="39" t="s">
        <v>1518</v>
      </c>
      <c r="R42" s="39" t="s">
        <v>1518</v>
      </c>
      <c r="S42" s="39" t="s">
        <v>1518</v>
      </c>
      <c r="T42" s="39" t="s">
        <v>1518</v>
      </c>
      <c r="U42" s="39" t="s">
        <v>1518</v>
      </c>
      <c r="V42" s="39" t="s">
        <v>1518</v>
      </c>
      <c r="W42" s="39" t="s">
        <v>1518</v>
      </c>
      <c r="X42" s="39" t="s">
        <v>423</v>
      </c>
      <c r="Y42" s="39" t="s">
        <v>423</v>
      </c>
      <c r="Z42" s="39" t="s">
        <v>1518</v>
      </c>
      <c r="AA42" s="39" t="s">
        <v>1518</v>
      </c>
      <c r="AB42" s="39">
        <v>1</v>
      </c>
      <c r="AC42" s="39">
        <v>0</v>
      </c>
      <c r="AD42" s="39">
        <f t="shared" si="0"/>
        <v>0.5</v>
      </c>
      <c r="AE42" s="39"/>
      <c r="AF42" s="39"/>
      <c r="AG42" s="39"/>
      <c r="AH42" s="39"/>
      <c r="AI42" s="39" t="s">
        <v>423</v>
      </c>
      <c r="AJ42" s="40"/>
      <c r="AK42" s="189" t="s">
        <v>303</v>
      </c>
      <c r="AL42" s="95" t="s">
        <v>1130</v>
      </c>
      <c r="AM42" s="189" t="s">
        <v>303</v>
      </c>
      <c r="AN42" s="127" t="s">
        <v>1099</v>
      </c>
      <c r="AO42" s="191" t="s">
        <v>305</v>
      </c>
      <c r="AP42" s="154" t="s">
        <v>1536</v>
      </c>
      <c r="AQ42" s="189" t="s">
        <v>305</v>
      </c>
      <c r="AR42" s="192" t="s">
        <v>1536</v>
      </c>
      <c r="AS42" s="189" t="s">
        <v>305</v>
      </c>
      <c r="AT42" s="93" t="s">
        <v>1536</v>
      </c>
      <c r="AU42" s="189" t="s">
        <v>446</v>
      </c>
      <c r="AV42" s="192" t="s">
        <v>525</v>
      </c>
      <c r="AW42" s="189" t="s">
        <v>305</v>
      </c>
      <c r="AX42" s="95" t="s">
        <v>1536</v>
      </c>
      <c r="AY42" s="189" t="s">
        <v>423</v>
      </c>
      <c r="AZ42" s="95" t="s">
        <v>520</v>
      </c>
      <c r="BA42" s="189" t="s">
        <v>305</v>
      </c>
      <c r="BB42" s="93" t="s">
        <v>1536</v>
      </c>
      <c r="BC42" s="189" t="s">
        <v>446</v>
      </c>
      <c r="BD42" s="96" t="s">
        <v>520</v>
      </c>
      <c r="BE42" s="189" t="s">
        <v>305</v>
      </c>
      <c r="BF42" s="93" t="s">
        <v>1536</v>
      </c>
      <c r="BG42" s="189" t="s">
        <v>305</v>
      </c>
      <c r="BH42" s="93" t="s">
        <v>1536</v>
      </c>
      <c r="BI42" s="189" t="s">
        <v>305</v>
      </c>
      <c r="BJ42" s="193" t="s">
        <v>1536</v>
      </c>
      <c r="BK42" s="189" t="s">
        <v>305</v>
      </c>
      <c r="BL42" s="93" t="s">
        <v>1536</v>
      </c>
      <c r="BM42" s="189" t="s">
        <v>446</v>
      </c>
      <c r="BN42" s="93" t="s">
        <v>520</v>
      </c>
      <c r="BO42" s="189" t="s">
        <v>305</v>
      </c>
      <c r="BP42" s="93" t="s">
        <v>1536</v>
      </c>
      <c r="BQ42" s="189" t="s">
        <v>305</v>
      </c>
      <c r="BR42" s="95" t="s">
        <v>1536</v>
      </c>
      <c r="BS42" s="189" t="s">
        <v>305</v>
      </c>
      <c r="BT42" s="93" t="s">
        <v>1536</v>
      </c>
      <c r="BU42" s="189" t="s">
        <v>446</v>
      </c>
      <c r="BV42" s="93" t="s">
        <v>520</v>
      </c>
      <c r="BW42" s="189" t="s">
        <v>305</v>
      </c>
      <c r="BX42" s="193" t="s">
        <v>1536</v>
      </c>
      <c r="BY42" s="189" t="s">
        <v>305</v>
      </c>
      <c r="BZ42" s="193" t="s">
        <v>1536</v>
      </c>
      <c r="CA42" s="189" t="s">
        <v>305</v>
      </c>
      <c r="CB42" s="192" t="s">
        <v>1536</v>
      </c>
      <c r="CC42" s="189" t="s">
        <v>305</v>
      </c>
      <c r="CD42" s="193" t="s">
        <v>1536</v>
      </c>
      <c r="CE42" s="189" t="s">
        <v>305</v>
      </c>
      <c r="CF42" s="93" t="s">
        <v>1536</v>
      </c>
      <c r="CG42" s="189" t="s">
        <v>305</v>
      </c>
      <c r="CH42" s="171" t="s">
        <v>1536</v>
      </c>
      <c r="CI42" s="189" t="s">
        <v>305</v>
      </c>
      <c r="CJ42" s="193" t="s">
        <v>1536</v>
      </c>
      <c r="CK42" s="189" t="s">
        <v>305</v>
      </c>
      <c r="CL42" s="193" t="s">
        <v>1536</v>
      </c>
      <c r="CM42" s="189" t="s">
        <v>305</v>
      </c>
      <c r="CN42" s="192" t="s">
        <v>1536</v>
      </c>
      <c r="CO42" s="189" t="s">
        <v>305</v>
      </c>
      <c r="CP42" s="193" t="s">
        <v>1536</v>
      </c>
      <c r="CQ42" s="189" t="s">
        <v>446</v>
      </c>
      <c r="CR42" s="93" t="s">
        <v>520</v>
      </c>
      <c r="CS42" s="189" t="s">
        <v>446</v>
      </c>
      <c r="CT42" s="192" t="s">
        <v>520</v>
      </c>
      <c r="CU42" s="189" t="s">
        <v>446</v>
      </c>
      <c r="CV42" s="196" t="s">
        <v>520</v>
      </c>
      <c r="CW42" s="189" t="s">
        <v>305</v>
      </c>
      <c r="CX42" s="193" t="s">
        <v>1536</v>
      </c>
      <c r="CY42" s="189" t="s">
        <v>305</v>
      </c>
      <c r="CZ42" s="193" t="s">
        <v>1536</v>
      </c>
      <c r="DA42" s="189" t="s">
        <v>305</v>
      </c>
      <c r="DB42" s="95" t="s">
        <v>1536</v>
      </c>
      <c r="DC42" s="189" t="s">
        <v>446</v>
      </c>
      <c r="DD42" s="192" t="s">
        <v>520</v>
      </c>
      <c r="DE42" s="189" t="s">
        <v>305</v>
      </c>
      <c r="DF42" s="193" t="s">
        <v>2114</v>
      </c>
      <c r="DG42" s="189" t="s">
        <v>305</v>
      </c>
      <c r="DH42" s="93" t="s">
        <v>1536</v>
      </c>
      <c r="DI42" s="189" t="s">
        <v>305</v>
      </c>
      <c r="DJ42" s="93" t="s">
        <v>1536</v>
      </c>
      <c r="DK42" s="189" t="s">
        <v>305</v>
      </c>
      <c r="DL42" s="193" t="s">
        <v>1536</v>
      </c>
      <c r="DM42" s="189" t="s">
        <v>305</v>
      </c>
      <c r="DN42" s="134" t="s">
        <v>1536</v>
      </c>
      <c r="DO42" s="189" t="s">
        <v>305</v>
      </c>
      <c r="DP42" s="193" t="s">
        <v>2115</v>
      </c>
      <c r="DQ42" s="189" t="s">
        <v>305</v>
      </c>
      <c r="DR42" s="193" t="s">
        <v>954</v>
      </c>
      <c r="DS42" s="189" t="s">
        <v>305</v>
      </c>
      <c r="DT42" s="193" t="s">
        <v>1536</v>
      </c>
      <c r="DU42" s="189" t="s">
        <v>305</v>
      </c>
      <c r="DV42" s="193" t="s">
        <v>954</v>
      </c>
      <c r="DW42" s="189" t="s">
        <v>446</v>
      </c>
      <c r="DX42" s="93" t="s">
        <v>520</v>
      </c>
      <c r="DY42" s="189" t="s">
        <v>305</v>
      </c>
      <c r="DZ42" s="193" t="s">
        <v>1536</v>
      </c>
      <c r="EA42" s="189" t="s">
        <v>423</v>
      </c>
      <c r="EB42" s="193" t="s">
        <v>1536</v>
      </c>
      <c r="EC42" s="189" t="s">
        <v>305</v>
      </c>
      <c r="ED42" s="193" t="s">
        <v>954</v>
      </c>
      <c r="EE42" s="189" t="s">
        <v>305</v>
      </c>
      <c r="EF42" s="193" t="s">
        <v>1536</v>
      </c>
      <c r="EG42" s="189" t="s">
        <v>305</v>
      </c>
      <c r="EH42" s="95" t="s">
        <v>1536</v>
      </c>
      <c r="EI42" s="189" t="s">
        <v>446</v>
      </c>
      <c r="EJ42" s="127" t="s">
        <v>520</v>
      </c>
      <c r="EK42" s="189" t="s">
        <v>305</v>
      </c>
      <c r="EL42" s="192" t="s">
        <v>1536</v>
      </c>
      <c r="EM42" s="189" t="s">
        <v>423</v>
      </c>
      <c r="EN42" s="95" t="s">
        <v>1027</v>
      </c>
      <c r="EO42" s="189" t="s">
        <v>305</v>
      </c>
      <c r="EP42" s="193" t="s">
        <v>1536</v>
      </c>
      <c r="EQ42" s="189" t="s">
        <v>305</v>
      </c>
      <c r="ER42" s="193" t="s">
        <v>1045</v>
      </c>
      <c r="ES42" s="189" t="s">
        <v>305</v>
      </c>
      <c r="ET42" s="193" t="s">
        <v>1045</v>
      </c>
      <c r="EU42" s="189" t="s">
        <v>305</v>
      </c>
      <c r="EV42" s="194" t="s">
        <v>1045</v>
      </c>
      <c r="EW42" s="189" t="s">
        <v>305</v>
      </c>
      <c r="EX42" s="95" t="s">
        <v>1536</v>
      </c>
      <c r="EY42" s="189" t="s">
        <v>305</v>
      </c>
      <c r="EZ42" s="193" t="s">
        <v>1536</v>
      </c>
    </row>
    <row r="43" spans="1:156" ht="15" customHeight="1" x14ac:dyDescent="0.35">
      <c r="A43" s="38" t="s">
        <v>182</v>
      </c>
      <c r="B43" s="38" t="s">
        <v>1190</v>
      </c>
      <c r="C43" s="38">
        <v>43</v>
      </c>
      <c r="D43" s="40" t="s">
        <v>1100</v>
      </c>
      <c r="E43" s="40" t="s">
        <v>1102</v>
      </c>
      <c r="F43" s="40" t="s">
        <v>410</v>
      </c>
      <c r="G43" s="39" t="s">
        <v>279</v>
      </c>
      <c r="H43" s="39" t="s">
        <v>280</v>
      </c>
      <c r="I43" s="39">
        <v>2</v>
      </c>
      <c r="J43" s="39" t="s">
        <v>303</v>
      </c>
      <c r="K43" s="39" t="s">
        <v>304</v>
      </c>
      <c r="L43" s="39" t="s">
        <v>305</v>
      </c>
      <c r="M43" s="39" t="s">
        <v>306</v>
      </c>
      <c r="N43" s="39" t="s">
        <v>446</v>
      </c>
      <c r="O43" s="39" t="s">
        <v>447</v>
      </c>
      <c r="P43" s="39" t="s">
        <v>1518</v>
      </c>
      <c r="Q43" s="39" t="s">
        <v>1518</v>
      </c>
      <c r="R43" s="39" t="s">
        <v>1518</v>
      </c>
      <c r="S43" s="39" t="s">
        <v>1518</v>
      </c>
      <c r="T43" s="39" t="s">
        <v>1518</v>
      </c>
      <c r="U43" s="39" t="s">
        <v>1518</v>
      </c>
      <c r="V43" s="39" t="s">
        <v>1518</v>
      </c>
      <c r="W43" s="39" t="s">
        <v>1518</v>
      </c>
      <c r="X43" s="39" t="s">
        <v>423</v>
      </c>
      <c r="Y43" s="39" t="s">
        <v>423</v>
      </c>
      <c r="Z43" s="39" t="s">
        <v>1518</v>
      </c>
      <c r="AA43" s="39" t="s">
        <v>1518</v>
      </c>
      <c r="AB43" s="39">
        <v>2</v>
      </c>
      <c r="AC43" s="39">
        <v>0</v>
      </c>
      <c r="AD43" s="39">
        <f t="shared" si="0"/>
        <v>1</v>
      </c>
      <c r="AE43" s="39"/>
      <c r="AF43" s="39"/>
      <c r="AG43" s="39"/>
      <c r="AH43" s="39"/>
      <c r="AI43" s="39" t="s">
        <v>423</v>
      </c>
      <c r="AJ43" s="40"/>
      <c r="AK43" s="189" t="s">
        <v>305</v>
      </c>
      <c r="AL43" s="95" t="s">
        <v>1536</v>
      </c>
      <c r="AM43" s="189" t="s">
        <v>303</v>
      </c>
      <c r="AN43" s="127" t="s">
        <v>1097</v>
      </c>
      <c r="AO43" s="191" t="s">
        <v>305</v>
      </c>
      <c r="AP43" s="154" t="s">
        <v>1536</v>
      </c>
      <c r="AQ43" s="189" t="s">
        <v>305</v>
      </c>
      <c r="AR43" s="192" t="s">
        <v>1536</v>
      </c>
      <c r="AS43" s="189" t="s">
        <v>305</v>
      </c>
      <c r="AT43" s="93" t="s">
        <v>1536</v>
      </c>
      <c r="AU43" s="189" t="s">
        <v>446</v>
      </c>
      <c r="AV43" s="192" t="s">
        <v>525</v>
      </c>
      <c r="AW43" s="189" t="s">
        <v>305</v>
      </c>
      <c r="AX43" s="95" t="s">
        <v>1536</v>
      </c>
      <c r="AY43" s="189" t="s">
        <v>423</v>
      </c>
      <c r="AZ43" s="95" t="s">
        <v>520</v>
      </c>
      <c r="BA43" s="189" t="s">
        <v>305</v>
      </c>
      <c r="BB43" s="93" t="s">
        <v>1536</v>
      </c>
      <c r="BC43" s="189" t="s">
        <v>305</v>
      </c>
      <c r="BD43" s="96" t="s">
        <v>1536</v>
      </c>
      <c r="BE43" s="189" t="s">
        <v>305</v>
      </c>
      <c r="BF43" s="93" t="s">
        <v>1536</v>
      </c>
      <c r="BG43" s="189" t="s">
        <v>305</v>
      </c>
      <c r="BH43" s="93" t="s">
        <v>1536</v>
      </c>
      <c r="BI43" s="189" t="s">
        <v>305</v>
      </c>
      <c r="BJ43" s="193" t="s">
        <v>1536</v>
      </c>
      <c r="BK43" s="189" t="s">
        <v>305</v>
      </c>
      <c r="BL43" s="93" t="s">
        <v>1536</v>
      </c>
      <c r="BM43" s="189" t="s">
        <v>446</v>
      </c>
      <c r="BN43" s="93" t="s">
        <v>520</v>
      </c>
      <c r="BO43" s="189" t="s">
        <v>305</v>
      </c>
      <c r="BP43" s="93" t="s">
        <v>1536</v>
      </c>
      <c r="BQ43" s="189" t="s">
        <v>305</v>
      </c>
      <c r="BR43" s="95" t="s">
        <v>1536</v>
      </c>
      <c r="BS43" s="189" t="s">
        <v>305</v>
      </c>
      <c r="BT43" s="93" t="s">
        <v>1536</v>
      </c>
      <c r="BU43" s="189" t="s">
        <v>446</v>
      </c>
      <c r="BV43" s="93" t="s">
        <v>520</v>
      </c>
      <c r="BW43" s="189" t="s">
        <v>305</v>
      </c>
      <c r="BX43" s="193" t="s">
        <v>1536</v>
      </c>
      <c r="BY43" s="189" t="s">
        <v>305</v>
      </c>
      <c r="BZ43" s="193" t="s">
        <v>1536</v>
      </c>
      <c r="CA43" s="189" t="s">
        <v>305</v>
      </c>
      <c r="CB43" s="192" t="s">
        <v>1536</v>
      </c>
      <c r="CC43" s="189" t="s">
        <v>305</v>
      </c>
      <c r="CD43" s="193" t="s">
        <v>1536</v>
      </c>
      <c r="CE43" s="189" t="s">
        <v>305</v>
      </c>
      <c r="CF43" s="93" t="s">
        <v>1536</v>
      </c>
      <c r="CG43" s="189" t="s">
        <v>305</v>
      </c>
      <c r="CH43" s="171" t="s">
        <v>1536</v>
      </c>
      <c r="CI43" s="189" t="s">
        <v>305</v>
      </c>
      <c r="CJ43" s="193" t="s">
        <v>1536</v>
      </c>
      <c r="CK43" s="189" t="s">
        <v>305</v>
      </c>
      <c r="CL43" s="193" t="s">
        <v>1536</v>
      </c>
      <c r="CM43" s="189" t="s">
        <v>305</v>
      </c>
      <c r="CN43" s="192" t="s">
        <v>1536</v>
      </c>
      <c r="CO43" s="189" t="s">
        <v>305</v>
      </c>
      <c r="CP43" s="193" t="s">
        <v>1536</v>
      </c>
      <c r="CQ43" s="189" t="s">
        <v>446</v>
      </c>
      <c r="CR43" s="93" t="s">
        <v>520</v>
      </c>
      <c r="CS43" s="189" t="s">
        <v>446</v>
      </c>
      <c r="CT43" s="192" t="s">
        <v>520</v>
      </c>
      <c r="CU43" s="189" t="s">
        <v>305</v>
      </c>
      <c r="CV43" s="201" t="s">
        <v>1536</v>
      </c>
      <c r="CW43" s="189" t="s">
        <v>305</v>
      </c>
      <c r="CX43" s="193" t="s">
        <v>1536</v>
      </c>
      <c r="CY43" s="189" t="s">
        <v>305</v>
      </c>
      <c r="CZ43" s="193" t="s">
        <v>1536</v>
      </c>
      <c r="DA43" s="189" t="s">
        <v>305</v>
      </c>
      <c r="DB43" s="95" t="s">
        <v>1536</v>
      </c>
      <c r="DC43" s="189" t="s">
        <v>446</v>
      </c>
      <c r="DD43" s="192" t="s">
        <v>520</v>
      </c>
      <c r="DE43" s="189" t="s">
        <v>305</v>
      </c>
      <c r="DF43" s="193" t="s">
        <v>2114</v>
      </c>
      <c r="DG43" s="189" t="s">
        <v>305</v>
      </c>
      <c r="DH43" s="93" t="s">
        <v>1536</v>
      </c>
      <c r="DI43" s="189" t="s">
        <v>305</v>
      </c>
      <c r="DJ43" s="93" t="s">
        <v>1536</v>
      </c>
      <c r="DK43" s="189" t="s">
        <v>305</v>
      </c>
      <c r="DL43" s="193" t="s">
        <v>1536</v>
      </c>
      <c r="DM43" s="189" t="s">
        <v>305</v>
      </c>
      <c r="DN43" s="134" t="s">
        <v>1536</v>
      </c>
      <c r="DO43" s="189" t="s">
        <v>305</v>
      </c>
      <c r="DP43" s="193" t="s">
        <v>2115</v>
      </c>
      <c r="DQ43" s="189" t="s">
        <v>305</v>
      </c>
      <c r="DR43" s="193" t="s">
        <v>954</v>
      </c>
      <c r="DS43" s="189" t="s">
        <v>305</v>
      </c>
      <c r="DT43" s="193" t="s">
        <v>1536</v>
      </c>
      <c r="DU43" s="189" t="s">
        <v>305</v>
      </c>
      <c r="DV43" s="193" t="s">
        <v>954</v>
      </c>
      <c r="DW43" s="189" t="s">
        <v>446</v>
      </c>
      <c r="DX43" s="93" t="s">
        <v>520</v>
      </c>
      <c r="DY43" s="189" t="s">
        <v>305</v>
      </c>
      <c r="DZ43" s="193" t="s">
        <v>1536</v>
      </c>
      <c r="EA43" s="189" t="s">
        <v>423</v>
      </c>
      <c r="EB43" s="193" t="s">
        <v>1536</v>
      </c>
      <c r="EC43" s="189" t="s">
        <v>305</v>
      </c>
      <c r="ED43" s="193" t="s">
        <v>954</v>
      </c>
      <c r="EE43" s="189" t="s">
        <v>305</v>
      </c>
      <c r="EF43" s="193" t="s">
        <v>1536</v>
      </c>
      <c r="EG43" s="189" t="s">
        <v>305</v>
      </c>
      <c r="EH43" s="95" t="s">
        <v>1536</v>
      </c>
      <c r="EI43" s="189" t="s">
        <v>305</v>
      </c>
      <c r="EJ43" s="127" t="s">
        <v>1536</v>
      </c>
      <c r="EK43" s="189" t="s">
        <v>305</v>
      </c>
      <c r="EL43" s="192" t="s">
        <v>1536</v>
      </c>
      <c r="EM43" s="189" t="s">
        <v>423</v>
      </c>
      <c r="EN43" s="95" t="s">
        <v>1027</v>
      </c>
      <c r="EO43" s="189" t="s">
        <v>305</v>
      </c>
      <c r="EP43" s="193" t="s">
        <v>1536</v>
      </c>
      <c r="EQ43" s="189" t="s">
        <v>305</v>
      </c>
      <c r="ER43" s="193" t="s">
        <v>1045</v>
      </c>
      <c r="ES43" s="189" t="s">
        <v>305</v>
      </c>
      <c r="ET43" s="193" t="s">
        <v>1045</v>
      </c>
      <c r="EU43" s="189" t="s">
        <v>305</v>
      </c>
      <c r="EV43" s="194" t="s">
        <v>1045</v>
      </c>
      <c r="EW43" s="189" t="s">
        <v>305</v>
      </c>
      <c r="EX43" s="95" t="s">
        <v>1536</v>
      </c>
      <c r="EY43" s="189" t="s">
        <v>305</v>
      </c>
      <c r="EZ43" s="193" t="s">
        <v>1536</v>
      </c>
    </row>
    <row r="44" spans="1:156" ht="15" customHeight="1" x14ac:dyDescent="0.35">
      <c r="A44" s="38" t="s">
        <v>183</v>
      </c>
      <c r="B44" s="38" t="s">
        <v>1191</v>
      </c>
      <c r="C44" s="38">
        <v>44</v>
      </c>
      <c r="D44" s="40" t="s">
        <v>1101</v>
      </c>
      <c r="E44" s="40" t="s">
        <v>1103</v>
      </c>
      <c r="F44" s="40" t="s">
        <v>410</v>
      </c>
      <c r="G44" s="39" t="s">
        <v>282</v>
      </c>
      <c r="H44" s="39" t="s">
        <v>281</v>
      </c>
      <c r="I44" s="39">
        <v>1</v>
      </c>
      <c r="J44" s="39" t="s">
        <v>303</v>
      </c>
      <c r="K44" s="39" t="s">
        <v>304</v>
      </c>
      <c r="L44" s="39" t="s">
        <v>305</v>
      </c>
      <c r="M44" s="39" t="s">
        <v>306</v>
      </c>
      <c r="N44" s="39" t="s">
        <v>320</v>
      </c>
      <c r="O44" s="39" t="s">
        <v>321</v>
      </c>
      <c r="P44" s="39" t="s">
        <v>1518</v>
      </c>
      <c r="Q44" s="39" t="s">
        <v>1518</v>
      </c>
      <c r="R44" s="39" t="s">
        <v>1518</v>
      </c>
      <c r="S44" s="39" t="s">
        <v>1518</v>
      </c>
      <c r="T44" s="39" t="s">
        <v>1518</v>
      </c>
      <c r="U44" s="39" t="s">
        <v>1518</v>
      </c>
      <c r="V44" s="39" t="s">
        <v>1518</v>
      </c>
      <c r="W44" s="39" t="s">
        <v>1518</v>
      </c>
      <c r="X44" s="39" t="s">
        <v>423</v>
      </c>
      <c r="Y44" s="39" t="s">
        <v>423</v>
      </c>
      <c r="Z44" s="39" t="s">
        <v>1518</v>
      </c>
      <c r="AA44" s="39" t="s">
        <v>1518</v>
      </c>
      <c r="AB44" s="39">
        <v>1</v>
      </c>
      <c r="AC44" s="39">
        <v>0</v>
      </c>
      <c r="AD44" s="39">
        <f t="shared" si="0"/>
        <v>0.5</v>
      </c>
      <c r="AE44" s="39"/>
      <c r="AF44" s="39"/>
      <c r="AG44" s="39"/>
      <c r="AH44" s="39"/>
      <c r="AI44" s="39" t="s">
        <v>423</v>
      </c>
      <c r="AJ44" s="40"/>
      <c r="AK44" s="189" t="s">
        <v>305</v>
      </c>
      <c r="AL44" s="95" t="s">
        <v>1536</v>
      </c>
      <c r="AM44" s="189" t="s">
        <v>303</v>
      </c>
      <c r="AN44" s="96" t="s">
        <v>1096</v>
      </c>
      <c r="AO44" s="191" t="s">
        <v>305</v>
      </c>
      <c r="AP44" s="154" t="s">
        <v>1536</v>
      </c>
      <c r="AQ44" s="189" t="s">
        <v>305</v>
      </c>
      <c r="AR44" s="192" t="s">
        <v>1536</v>
      </c>
      <c r="AS44" s="189" t="s">
        <v>305</v>
      </c>
      <c r="AT44" s="93" t="s">
        <v>1536</v>
      </c>
      <c r="AU44" s="189" t="s">
        <v>320</v>
      </c>
      <c r="AV44" s="93" t="s">
        <v>526</v>
      </c>
      <c r="AW44" s="189" t="s">
        <v>305</v>
      </c>
      <c r="AX44" s="95" t="s">
        <v>1536</v>
      </c>
      <c r="AY44" s="189" t="s">
        <v>305</v>
      </c>
      <c r="AZ44" s="93" t="s">
        <v>1536</v>
      </c>
      <c r="BA44" s="189" t="s">
        <v>305</v>
      </c>
      <c r="BB44" s="93" t="s">
        <v>1536</v>
      </c>
      <c r="BC44" s="189" t="s">
        <v>305</v>
      </c>
      <c r="BD44" s="96" t="s">
        <v>1536</v>
      </c>
      <c r="BE44" s="189" t="s">
        <v>305</v>
      </c>
      <c r="BF44" s="93" t="s">
        <v>1536</v>
      </c>
      <c r="BG44" s="189" t="s">
        <v>305</v>
      </c>
      <c r="BH44" s="93" t="s">
        <v>1536</v>
      </c>
      <c r="BI44" s="189" t="s">
        <v>305</v>
      </c>
      <c r="BJ44" s="193" t="s">
        <v>1536</v>
      </c>
      <c r="BK44" s="189" t="s">
        <v>305</v>
      </c>
      <c r="BL44" s="93" t="s">
        <v>1536</v>
      </c>
      <c r="BM44" s="189" t="s">
        <v>305</v>
      </c>
      <c r="BN44" s="192" t="s">
        <v>1536</v>
      </c>
      <c r="BO44" s="189" t="s">
        <v>305</v>
      </c>
      <c r="BP44" s="93" t="s">
        <v>1536</v>
      </c>
      <c r="BQ44" s="189" t="s">
        <v>305</v>
      </c>
      <c r="BR44" s="95" t="s">
        <v>1536</v>
      </c>
      <c r="BS44" s="189" t="s">
        <v>305</v>
      </c>
      <c r="BT44" s="93" t="s">
        <v>1536</v>
      </c>
      <c r="BU44" s="189" t="s">
        <v>305</v>
      </c>
      <c r="BV44" s="93" t="s">
        <v>1536</v>
      </c>
      <c r="BW44" s="189" t="s">
        <v>305</v>
      </c>
      <c r="BX44" s="193" t="s">
        <v>1536</v>
      </c>
      <c r="BY44" s="189" t="s">
        <v>305</v>
      </c>
      <c r="BZ44" s="193" t="s">
        <v>1536</v>
      </c>
      <c r="CA44" s="189" t="s">
        <v>305</v>
      </c>
      <c r="CB44" s="192" t="s">
        <v>1536</v>
      </c>
      <c r="CC44" s="189" t="s">
        <v>305</v>
      </c>
      <c r="CD44" s="193" t="s">
        <v>1536</v>
      </c>
      <c r="CE44" s="189" t="s">
        <v>305</v>
      </c>
      <c r="CF44" s="93" t="s">
        <v>1536</v>
      </c>
      <c r="CG44" s="189" t="s">
        <v>305</v>
      </c>
      <c r="CH44" s="171" t="s">
        <v>1536</v>
      </c>
      <c r="CI44" s="189" t="s">
        <v>305</v>
      </c>
      <c r="CJ44" s="193" t="s">
        <v>1536</v>
      </c>
      <c r="CK44" s="189" t="s">
        <v>305</v>
      </c>
      <c r="CL44" s="193" t="s">
        <v>1536</v>
      </c>
      <c r="CM44" s="189" t="s">
        <v>305</v>
      </c>
      <c r="CN44" s="192" t="s">
        <v>1536</v>
      </c>
      <c r="CO44" s="189" t="s">
        <v>305</v>
      </c>
      <c r="CP44" s="193" t="s">
        <v>1536</v>
      </c>
      <c r="CQ44" s="189" t="s">
        <v>305</v>
      </c>
      <c r="CR44" s="93" t="s">
        <v>1536</v>
      </c>
      <c r="CS44" s="189" t="s">
        <v>305</v>
      </c>
      <c r="CT44" s="193" t="s">
        <v>2113</v>
      </c>
      <c r="CU44" s="189" t="s">
        <v>305</v>
      </c>
      <c r="CV44" s="201" t="s">
        <v>1536</v>
      </c>
      <c r="CW44" s="189" t="s">
        <v>305</v>
      </c>
      <c r="CX44" s="193" t="s">
        <v>1536</v>
      </c>
      <c r="CY44" s="189" t="s">
        <v>305</v>
      </c>
      <c r="CZ44" s="193" t="s">
        <v>1536</v>
      </c>
      <c r="DA44" s="189" t="s">
        <v>305</v>
      </c>
      <c r="DB44" s="95" t="s">
        <v>1536</v>
      </c>
      <c r="DC44" s="189" t="s">
        <v>305</v>
      </c>
      <c r="DD44" s="193" t="s">
        <v>1536</v>
      </c>
      <c r="DE44" s="189" t="s">
        <v>305</v>
      </c>
      <c r="DF44" s="193" t="s">
        <v>2114</v>
      </c>
      <c r="DG44" s="189" t="s">
        <v>305</v>
      </c>
      <c r="DH44" s="93" t="s">
        <v>1536</v>
      </c>
      <c r="DI44" s="189" t="s">
        <v>305</v>
      </c>
      <c r="DJ44" s="93" t="s">
        <v>1536</v>
      </c>
      <c r="DK44" s="189" t="s">
        <v>305</v>
      </c>
      <c r="DL44" s="193" t="s">
        <v>1536</v>
      </c>
      <c r="DM44" s="189" t="s">
        <v>305</v>
      </c>
      <c r="DN44" s="134" t="s">
        <v>1536</v>
      </c>
      <c r="DO44" s="189" t="s">
        <v>305</v>
      </c>
      <c r="DP44" s="193" t="s">
        <v>2115</v>
      </c>
      <c r="DQ44" s="189" t="s">
        <v>305</v>
      </c>
      <c r="DR44" s="193" t="s">
        <v>954</v>
      </c>
      <c r="DS44" s="189" t="s">
        <v>305</v>
      </c>
      <c r="DT44" s="193" t="s">
        <v>1536</v>
      </c>
      <c r="DU44" s="189" t="s">
        <v>305</v>
      </c>
      <c r="DV44" s="193" t="s">
        <v>954</v>
      </c>
      <c r="DW44" s="189" t="s">
        <v>305</v>
      </c>
      <c r="DX44" s="193" t="s">
        <v>1536</v>
      </c>
      <c r="DY44" s="189" t="s">
        <v>305</v>
      </c>
      <c r="DZ44" s="193" t="s">
        <v>1536</v>
      </c>
      <c r="EA44" s="189" t="s">
        <v>305</v>
      </c>
      <c r="EB44" s="193" t="s">
        <v>1536</v>
      </c>
      <c r="EC44" s="189" t="s">
        <v>305</v>
      </c>
      <c r="ED44" s="193" t="s">
        <v>954</v>
      </c>
      <c r="EE44" s="189" t="s">
        <v>305</v>
      </c>
      <c r="EF44" s="193" t="s">
        <v>1536</v>
      </c>
      <c r="EG44" s="189" t="s">
        <v>305</v>
      </c>
      <c r="EH44" s="95" t="s">
        <v>1536</v>
      </c>
      <c r="EI44" s="189" t="s">
        <v>305</v>
      </c>
      <c r="EJ44" s="193" t="s">
        <v>1536</v>
      </c>
      <c r="EK44" s="189" t="s">
        <v>305</v>
      </c>
      <c r="EL44" s="192" t="s">
        <v>1536</v>
      </c>
      <c r="EM44" s="189" t="s">
        <v>305</v>
      </c>
      <c r="EN44" s="193" t="s">
        <v>1536</v>
      </c>
      <c r="EO44" s="189" t="s">
        <v>305</v>
      </c>
      <c r="EP44" s="193" t="s">
        <v>1536</v>
      </c>
      <c r="EQ44" s="189" t="s">
        <v>305</v>
      </c>
      <c r="ER44" s="193" t="s">
        <v>1045</v>
      </c>
      <c r="ES44" s="189" t="s">
        <v>305</v>
      </c>
      <c r="ET44" s="193" t="s">
        <v>1045</v>
      </c>
      <c r="EU44" s="189" t="s">
        <v>305</v>
      </c>
      <c r="EV44" s="194" t="s">
        <v>1045</v>
      </c>
      <c r="EW44" s="189" t="s">
        <v>305</v>
      </c>
      <c r="EX44" s="95" t="s">
        <v>1536</v>
      </c>
      <c r="EY44" s="189" t="s">
        <v>305</v>
      </c>
      <c r="EZ44" s="193" t="s">
        <v>1536</v>
      </c>
    </row>
    <row r="45" spans="1:156" ht="17.25" customHeight="1" x14ac:dyDescent="0.35">
      <c r="A45" s="41" t="s">
        <v>185</v>
      </c>
      <c r="B45" s="41" t="s">
        <v>1192</v>
      </c>
      <c r="C45" s="41">
        <v>45</v>
      </c>
      <c r="D45" s="43" t="s">
        <v>191</v>
      </c>
      <c r="E45" s="43" t="s">
        <v>192</v>
      </c>
      <c r="F45" s="43" t="s">
        <v>411</v>
      </c>
      <c r="G45" s="42" t="s">
        <v>283</v>
      </c>
      <c r="H45" s="42" t="s">
        <v>289</v>
      </c>
      <c r="I45" s="42">
        <v>1</v>
      </c>
      <c r="J45" s="42" t="s">
        <v>303</v>
      </c>
      <c r="K45" s="42" t="s">
        <v>304</v>
      </c>
      <c r="L45" s="42" t="s">
        <v>305</v>
      </c>
      <c r="M45" s="42" t="s">
        <v>306</v>
      </c>
      <c r="N45" s="42" t="s">
        <v>320</v>
      </c>
      <c r="O45" s="42" t="s">
        <v>321</v>
      </c>
      <c r="P45" s="42" t="s">
        <v>1518</v>
      </c>
      <c r="Q45" s="42" t="s">
        <v>1518</v>
      </c>
      <c r="R45" s="42" t="s">
        <v>1518</v>
      </c>
      <c r="S45" s="42" t="s">
        <v>1518</v>
      </c>
      <c r="T45" s="42" t="s">
        <v>1518</v>
      </c>
      <c r="U45" s="42" t="s">
        <v>1518</v>
      </c>
      <c r="V45" s="42" t="s">
        <v>1518</v>
      </c>
      <c r="W45" s="42" t="s">
        <v>1518</v>
      </c>
      <c r="X45" s="42" t="s">
        <v>423</v>
      </c>
      <c r="Y45" s="42" t="s">
        <v>423</v>
      </c>
      <c r="Z45" s="42" t="s">
        <v>1518</v>
      </c>
      <c r="AA45" s="42" t="s">
        <v>1518</v>
      </c>
      <c r="AB45" s="42">
        <v>1</v>
      </c>
      <c r="AC45" s="42">
        <v>0</v>
      </c>
      <c r="AD45" s="42">
        <f t="shared" si="0"/>
        <v>0.5</v>
      </c>
      <c r="AE45" s="42"/>
      <c r="AF45" s="42"/>
      <c r="AG45" s="42"/>
      <c r="AH45" s="42"/>
      <c r="AI45" s="42" t="s">
        <v>423</v>
      </c>
      <c r="AJ45" s="43"/>
      <c r="AK45" s="189" t="s">
        <v>305</v>
      </c>
      <c r="AL45" s="95" t="s">
        <v>1141</v>
      </c>
      <c r="AM45" s="189" t="s">
        <v>303</v>
      </c>
      <c r="AN45" s="95" t="s">
        <v>1095</v>
      </c>
      <c r="AO45" s="191" t="s">
        <v>303</v>
      </c>
      <c r="AP45" s="154" t="s">
        <v>378</v>
      </c>
      <c r="AQ45" s="189" t="s">
        <v>305</v>
      </c>
      <c r="AR45" s="192" t="s">
        <v>1536</v>
      </c>
      <c r="AS45" s="189" t="s">
        <v>305</v>
      </c>
      <c r="AT45" s="93" t="s">
        <v>1536</v>
      </c>
      <c r="AU45" s="189" t="s">
        <v>305</v>
      </c>
      <c r="AV45" s="93" t="s">
        <v>1536</v>
      </c>
      <c r="AW45" s="189" t="s">
        <v>303</v>
      </c>
      <c r="AX45" s="95" t="s">
        <v>541</v>
      </c>
      <c r="AY45" s="189" t="s">
        <v>303</v>
      </c>
      <c r="AZ45" s="95" t="s">
        <v>562</v>
      </c>
      <c r="BA45" s="189" t="s">
        <v>303</v>
      </c>
      <c r="BB45" s="95" t="s">
        <v>571</v>
      </c>
      <c r="BC45" s="189" t="s">
        <v>305</v>
      </c>
      <c r="BD45" s="96" t="s">
        <v>1536</v>
      </c>
      <c r="BE45" s="189" t="s">
        <v>303</v>
      </c>
      <c r="BF45" s="205" t="s">
        <v>587</v>
      </c>
      <c r="BG45" s="189" t="s">
        <v>303</v>
      </c>
      <c r="BH45" s="95" t="s">
        <v>603</v>
      </c>
      <c r="BI45" s="189" t="s">
        <v>303</v>
      </c>
      <c r="BJ45" s="95" t="s">
        <v>611</v>
      </c>
      <c r="BK45" s="189" t="s">
        <v>305</v>
      </c>
      <c r="BL45" s="93" t="s">
        <v>1536</v>
      </c>
      <c r="BM45" s="189" t="s">
        <v>305</v>
      </c>
      <c r="BN45" s="192" t="s">
        <v>1536</v>
      </c>
      <c r="BO45" s="189" t="s">
        <v>303</v>
      </c>
      <c r="BP45" s="95" t="s">
        <v>640</v>
      </c>
      <c r="BQ45" s="189" t="s">
        <v>305</v>
      </c>
      <c r="BR45" s="95" t="s">
        <v>1536</v>
      </c>
      <c r="BS45" s="189" t="s">
        <v>305</v>
      </c>
      <c r="BT45" s="93" t="s">
        <v>1536</v>
      </c>
      <c r="BU45" s="189" t="s">
        <v>305</v>
      </c>
      <c r="BV45" s="93" t="s">
        <v>1536</v>
      </c>
      <c r="BW45" s="189" t="s">
        <v>305</v>
      </c>
      <c r="BX45" s="193" t="s">
        <v>1536</v>
      </c>
      <c r="BY45" s="189" t="s">
        <v>305</v>
      </c>
      <c r="BZ45" s="193" t="s">
        <v>1536</v>
      </c>
      <c r="CA45" s="189" t="s">
        <v>320</v>
      </c>
      <c r="CB45" s="95" t="s">
        <v>732</v>
      </c>
      <c r="CC45" s="189" t="s">
        <v>303</v>
      </c>
      <c r="CD45" s="95" t="s">
        <v>735</v>
      </c>
      <c r="CE45" s="189" t="s">
        <v>305</v>
      </c>
      <c r="CF45" s="93" t="s">
        <v>1536</v>
      </c>
      <c r="CG45" s="189" t="s">
        <v>320</v>
      </c>
      <c r="CH45" s="171" t="s">
        <v>763</v>
      </c>
      <c r="CI45" s="189" t="s">
        <v>305</v>
      </c>
      <c r="CJ45" s="193" t="s">
        <v>1536</v>
      </c>
      <c r="CK45" s="189" t="s">
        <v>303</v>
      </c>
      <c r="CL45" s="95" t="s">
        <v>782</v>
      </c>
      <c r="CM45" s="189" t="s">
        <v>303</v>
      </c>
      <c r="CN45" s="95" t="s">
        <v>785</v>
      </c>
      <c r="CO45" s="189" t="s">
        <v>303</v>
      </c>
      <c r="CP45" s="192" t="s">
        <v>1150</v>
      </c>
      <c r="CQ45" s="189" t="s">
        <v>303</v>
      </c>
      <c r="CR45" s="95" t="s">
        <v>805</v>
      </c>
      <c r="CS45" s="189" t="s">
        <v>305</v>
      </c>
      <c r="CT45" s="193" t="s">
        <v>2113</v>
      </c>
      <c r="CU45" s="189" t="s">
        <v>305</v>
      </c>
      <c r="CV45" s="201" t="s">
        <v>1536</v>
      </c>
      <c r="CW45" s="189" t="s">
        <v>305</v>
      </c>
      <c r="CX45" s="193" t="s">
        <v>1536</v>
      </c>
      <c r="CY45" s="189" t="s">
        <v>303</v>
      </c>
      <c r="CZ45" s="95" t="s">
        <v>842</v>
      </c>
      <c r="DA45" s="189" t="s">
        <v>305</v>
      </c>
      <c r="DB45" s="95" t="s">
        <v>1536</v>
      </c>
      <c r="DC45" s="189" t="s">
        <v>305</v>
      </c>
      <c r="DD45" s="193" t="s">
        <v>1536</v>
      </c>
      <c r="DE45" s="189" t="s">
        <v>305</v>
      </c>
      <c r="DF45" s="193" t="s">
        <v>2114</v>
      </c>
      <c r="DG45" s="189" t="s">
        <v>303</v>
      </c>
      <c r="DH45" s="192" t="s">
        <v>875</v>
      </c>
      <c r="DI45" s="189" t="s">
        <v>303</v>
      </c>
      <c r="DJ45" s="93" t="s">
        <v>894</v>
      </c>
      <c r="DK45" s="189" t="s">
        <v>305</v>
      </c>
      <c r="DL45" s="193" t="s">
        <v>1536</v>
      </c>
      <c r="DM45" s="189" t="s">
        <v>303</v>
      </c>
      <c r="DN45" s="95" t="s">
        <v>913</v>
      </c>
      <c r="DO45" s="189" t="s">
        <v>305</v>
      </c>
      <c r="DP45" s="193" t="s">
        <v>2115</v>
      </c>
      <c r="DQ45" s="189" t="s">
        <v>305</v>
      </c>
      <c r="DR45" s="193" t="s">
        <v>954</v>
      </c>
      <c r="DS45" s="189" t="s">
        <v>303</v>
      </c>
      <c r="DT45" s="192" t="s">
        <v>924</v>
      </c>
      <c r="DU45" s="189" t="s">
        <v>305</v>
      </c>
      <c r="DV45" s="193" t="s">
        <v>954</v>
      </c>
      <c r="DW45" s="189" t="s">
        <v>305</v>
      </c>
      <c r="DX45" s="193" t="s">
        <v>1536</v>
      </c>
      <c r="DY45" s="189" t="s">
        <v>305</v>
      </c>
      <c r="DZ45" s="193" t="s">
        <v>1536</v>
      </c>
      <c r="EA45" s="189" t="s">
        <v>303</v>
      </c>
      <c r="EB45" s="192" t="s">
        <v>951</v>
      </c>
      <c r="EC45" s="189" t="s">
        <v>305</v>
      </c>
      <c r="ED45" s="193" t="s">
        <v>954</v>
      </c>
      <c r="EE45" s="189" t="s">
        <v>305</v>
      </c>
      <c r="EF45" s="193" t="s">
        <v>1536</v>
      </c>
      <c r="EG45" s="189" t="s">
        <v>303</v>
      </c>
      <c r="EH45" s="95" t="s">
        <v>966</v>
      </c>
      <c r="EI45" s="189" t="s">
        <v>303</v>
      </c>
      <c r="EJ45" s="95" t="s">
        <v>985</v>
      </c>
      <c r="EK45" s="189" t="s">
        <v>303</v>
      </c>
      <c r="EL45" s="95" t="s">
        <v>1006</v>
      </c>
      <c r="EM45" s="189" t="s">
        <v>303</v>
      </c>
      <c r="EN45" s="193" t="s">
        <v>1536</v>
      </c>
      <c r="EO45" s="189" t="s">
        <v>303</v>
      </c>
      <c r="EP45" s="95" t="s">
        <v>1030</v>
      </c>
      <c r="EQ45" s="189" t="s">
        <v>305</v>
      </c>
      <c r="ER45" s="193" t="s">
        <v>1045</v>
      </c>
      <c r="ES45" s="189" t="s">
        <v>305</v>
      </c>
      <c r="ET45" s="193" t="s">
        <v>1045</v>
      </c>
      <c r="EU45" s="189" t="s">
        <v>305</v>
      </c>
      <c r="EV45" s="194" t="s">
        <v>1045</v>
      </c>
      <c r="EW45" s="189" t="s">
        <v>320</v>
      </c>
      <c r="EX45" s="95" t="s">
        <v>1047</v>
      </c>
      <c r="EY45" s="189" t="s">
        <v>305</v>
      </c>
      <c r="EZ45" s="193" t="s">
        <v>1536</v>
      </c>
    </row>
    <row r="46" spans="1:156" ht="15" customHeight="1" x14ac:dyDescent="0.35">
      <c r="A46" s="41" t="s">
        <v>186</v>
      </c>
      <c r="B46" s="41" t="s">
        <v>1193</v>
      </c>
      <c r="C46" s="41">
        <v>46</v>
      </c>
      <c r="D46" s="43" t="s">
        <v>193</v>
      </c>
      <c r="E46" s="43" t="s">
        <v>194</v>
      </c>
      <c r="F46" s="43" t="s">
        <v>411</v>
      </c>
      <c r="G46" s="42" t="s">
        <v>284</v>
      </c>
      <c r="H46" s="42" t="s">
        <v>290</v>
      </c>
      <c r="I46" s="42">
        <v>1</v>
      </c>
      <c r="J46" s="42" t="s">
        <v>303</v>
      </c>
      <c r="K46" s="42" t="s">
        <v>304</v>
      </c>
      <c r="L46" s="42" t="s">
        <v>305</v>
      </c>
      <c r="M46" s="42" t="s">
        <v>306</v>
      </c>
      <c r="N46" s="42" t="s">
        <v>454</v>
      </c>
      <c r="O46" s="42" t="s">
        <v>455</v>
      </c>
      <c r="P46" s="42" t="s">
        <v>1518</v>
      </c>
      <c r="Q46" s="42" t="s">
        <v>1518</v>
      </c>
      <c r="R46" s="42" t="s">
        <v>1518</v>
      </c>
      <c r="S46" s="42" t="s">
        <v>1518</v>
      </c>
      <c r="T46" s="42" t="s">
        <v>1518</v>
      </c>
      <c r="U46" s="42" t="s">
        <v>1518</v>
      </c>
      <c r="V46" s="42" t="s">
        <v>1518</v>
      </c>
      <c r="W46" s="42" t="s">
        <v>1518</v>
      </c>
      <c r="X46" s="42" t="s">
        <v>423</v>
      </c>
      <c r="Y46" s="42" t="s">
        <v>423</v>
      </c>
      <c r="Z46" s="42" t="s">
        <v>1518</v>
      </c>
      <c r="AA46" s="42" t="s">
        <v>1518</v>
      </c>
      <c r="AB46" s="42">
        <v>1</v>
      </c>
      <c r="AC46" s="42">
        <v>0</v>
      </c>
      <c r="AD46" s="42">
        <f t="shared" si="0"/>
        <v>0.5</v>
      </c>
      <c r="AE46" s="42"/>
      <c r="AF46" s="42"/>
      <c r="AG46" s="42"/>
      <c r="AH46" s="42"/>
      <c r="AI46" s="42" t="s">
        <v>423</v>
      </c>
      <c r="AJ46" s="43"/>
      <c r="AK46" s="189" t="s">
        <v>305</v>
      </c>
      <c r="AL46" s="93" t="s">
        <v>1536</v>
      </c>
      <c r="AM46" s="189" t="s">
        <v>305</v>
      </c>
      <c r="AN46" s="96" t="s">
        <v>1536</v>
      </c>
      <c r="AO46" s="191" t="s">
        <v>305</v>
      </c>
      <c r="AP46" s="163" t="s">
        <v>1536</v>
      </c>
      <c r="AQ46" s="189" t="s">
        <v>305</v>
      </c>
      <c r="AR46" s="192" t="s">
        <v>1536</v>
      </c>
      <c r="AS46" s="189" t="s">
        <v>305</v>
      </c>
      <c r="AT46" s="93" t="s">
        <v>1536</v>
      </c>
      <c r="AU46" s="189" t="s">
        <v>305</v>
      </c>
      <c r="AV46" s="93" t="s">
        <v>1536</v>
      </c>
      <c r="AW46" s="189" t="s">
        <v>305</v>
      </c>
      <c r="AX46" s="93" t="s">
        <v>1536</v>
      </c>
      <c r="AY46" s="189" t="s">
        <v>305</v>
      </c>
      <c r="AZ46" s="95" t="s">
        <v>1536</v>
      </c>
      <c r="BA46" s="189" t="s">
        <v>305</v>
      </c>
      <c r="BB46" s="93" t="s">
        <v>1536</v>
      </c>
      <c r="BC46" s="189" t="s">
        <v>305</v>
      </c>
      <c r="BD46" s="96" t="s">
        <v>1536</v>
      </c>
      <c r="BE46" s="189" t="s">
        <v>305</v>
      </c>
      <c r="BF46" s="193" t="s">
        <v>1536</v>
      </c>
      <c r="BG46" s="189" t="s">
        <v>305</v>
      </c>
      <c r="BH46" s="93" t="s">
        <v>1536</v>
      </c>
      <c r="BI46" s="189" t="s">
        <v>305</v>
      </c>
      <c r="BJ46" s="193" t="s">
        <v>1536</v>
      </c>
      <c r="BK46" s="189" t="s">
        <v>305</v>
      </c>
      <c r="BL46" s="93" t="s">
        <v>1536</v>
      </c>
      <c r="BM46" s="189" t="s">
        <v>305</v>
      </c>
      <c r="BN46" s="192" t="s">
        <v>1536</v>
      </c>
      <c r="BO46" s="189" t="s">
        <v>305</v>
      </c>
      <c r="BP46" s="193" t="s">
        <v>1536</v>
      </c>
      <c r="BQ46" s="189" t="s">
        <v>305</v>
      </c>
      <c r="BR46" s="95" t="s">
        <v>1536</v>
      </c>
      <c r="BS46" s="189" t="s">
        <v>305</v>
      </c>
      <c r="BT46" s="93" t="s">
        <v>1536</v>
      </c>
      <c r="BU46" s="189" t="s">
        <v>305</v>
      </c>
      <c r="BV46" s="93" t="s">
        <v>1536</v>
      </c>
      <c r="BW46" s="189" t="s">
        <v>305</v>
      </c>
      <c r="BX46" s="193" t="s">
        <v>1536</v>
      </c>
      <c r="BY46" s="189" t="s">
        <v>305</v>
      </c>
      <c r="BZ46" s="193" t="s">
        <v>1536</v>
      </c>
      <c r="CA46" s="189" t="s">
        <v>305</v>
      </c>
      <c r="CB46" s="95" t="s">
        <v>1536</v>
      </c>
      <c r="CC46" s="189" t="s">
        <v>305</v>
      </c>
      <c r="CD46" s="193" t="s">
        <v>1536</v>
      </c>
      <c r="CE46" s="189" t="s">
        <v>305</v>
      </c>
      <c r="CF46" s="93" t="s">
        <v>1536</v>
      </c>
      <c r="CG46" s="189" t="s">
        <v>305</v>
      </c>
      <c r="CH46" s="200" t="s">
        <v>1536</v>
      </c>
      <c r="CI46" s="189" t="s">
        <v>305</v>
      </c>
      <c r="CJ46" s="193" t="s">
        <v>1536</v>
      </c>
      <c r="CK46" s="189" t="s">
        <v>305</v>
      </c>
      <c r="CL46" s="193" t="s">
        <v>1536</v>
      </c>
      <c r="CM46" s="189" t="s">
        <v>305</v>
      </c>
      <c r="CN46" s="193" t="s">
        <v>1536</v>
      </c>
      <c r="CO46" s="189" t="s">
        <v>305</v>
      </c>
      <c r="CP46" s="193" t="s">
        <v>1536</v>
      </c>
      <c r="CQ46" s="189" t="s">
        <v>305</v>
      </c>
      <c r="CR46" s="93" t="s">
        <v>1536</v>
      </c>
      <c r="CS46" s="189" t="s">
        <v>305</v>
      </c>
      <c r="CT46" s="193" t="s">
        <v>2113</v>
      </c>
      <c r="CU46" s="189" t="s">
        <v>305</v>
      </c>
      <c r="CV46" s="201" t="s">
        <v>1536</v>
      </c>
      <c r="CW46" s="189" t="s">
        <v>305</v>
      </c>
      <c r="CX46" s="193" t="s">
        <v>1536</v>
      </c>
      <c r="CY46" s="189" t="s">
        <v>305</v>
      </c>
      <c r="CZ46" s="193" t="s">
        <v>1536</v>
      </c>
      <c r="DA46" s="189" t="s">
        <v>305</v>
      </c>
      <c r="DB46" s="95" t="s">
        <v>1536</v>
      </c>
      <c r="DC46" s="189" t="s">
        <v>305</v>
      </c>
      <c r="DD46" s="193" t="s">
        <v>1536</v>
      </c>
      <c r="DE46" s="189" t="s">
        <v>305</v>
      </c>
      <c r="DF46" s="193" t="s">
        <v>2114</v>
      </c>
      <c r="DG46" s="189" t="s">
        <v>305</v>
      </c>
      <c r="DH46" s="193" t="s">
        <v>1536</v>
      </c>
      <c r="DI46" s="189" t="s">
        <v>305</v>
      </c>
      <c r="DJ46" s="93" t="s">
        <v>1536</v>
      </c>
      <c r="DK46" s="189" t="s">
        <v>305</v>
      </c>
      <c r="DL46" s="193" t="s">
        <v>1536</v>
      </c>
      <c r="DM46" s="189" t="s">
        <v>305</v>
      </c>
      <c r="DN46" s="193" t="s">
        <v>1536</v>
      </c>
      <c r="DO46" s="189" t="s">
        <v>305</v>
      </c>
      <c r="DP46" s="193" t="s">
        <v>2115</v>
      </c>
      <c r="DQ46" s="189" t="s">
        <v>305</v>
      </c>
      <c r="DR46" s="193" t="s">
        <v>954</v>
      </c>
      <c r="DS46" s="189" t="s">
        <v>305</v>
      </c>
      <c r="DT46" s="193" t="s">
        <v>1536</v>
      </c>
      <c r="DU46" s="189" t="s">
        <v>305</v>
      </c>
      <c r="DV46" s="193" t="s">
        <v>954</v>
      </c>
      <c r="DW46" s="189" t="s">
        <v>305</v>
      </c>
      <c r="DX46" s="193" t="s">
        <v>1536</v>
      </c>
      <c r="DY46" s="189" t="s">
        <v>305</v>
      </c>
      <c r="DZ46" s="193" t="s">
        <v>1536</v>
      </c>
      <c r="EA46" s="189" t="s">
        <v>305</v>
      </c>
      <c r="EB46" s="193" t="s">
        <v>1536</v>
      </c>
      <c r="EC46" s="189" t="s">
        <v>305</v>
      </c>
      <c r="ED46" s="193" t="s">
        <v>954</v>
      </c>
      <c r="EE46" s="189" t="s">
        <v>305</v>
      </c>
      <c r="EF46" s="193" t="s">
        <v>1536</v>
      </c>
      <c r="EG46" s="189" t="s">
        <v>305</v>
      </c>
      <c r="EH46" s="193" t="s">
        <v>1536</v>
      </c>
      <c r="EI46" s="189" t="s">
        <v>305</v>
      </c>
      <c r="EJ46" s="193" t="s">
        <v>1536</v>
      </c>
      <c r="EK46" s="189" t="s">
        <v>305</v>
      </c>
      <c r="EL46" s="193" t="s">
        <v>1536</v>
      </c>
      <c r="EM46" s="189" t="s">
        <v>305</v>
      </c>
      <c r="EN46" s="193" t="s">
        <v>1536</v>
      </c>
      <c r="EO46" s="189" t="s">
        <v>305</v>
      </c>
      <c r="EP46" s="193" t="s">
        <v>1536</v>
      </c>
      <c r="EQ46" s="189" t="s">
        <v>305</v>
      </c>
      <c r="ER46" s="193" t="s">
        <v>1045</v>
      </c>
      <c r="ES46" s="189" t="s">
        <v>305</v>
      </c>
      <c r="ET46" s="193" t="s">
        <v>1045</v>
      </c>
      <c r="EU46" s="189" t="s">
        <v>305</v>
      </c>
      <c r="EV46" s="194" t="s">
        <v>1045</v>
      </c>
      <c r="EW46" s="189" t="s">
        <v>305</v>
      </c>
      <c r="EX46" s="193" t="s">
        <v>1536</v>
      </c>
      <c r="EY46" s="189" t="s">
        <v>305</v>
      </c>
      <c r="EZ46" s="193" t="s">
        <v>1536</v>
      </c>
    </row>
    <row r="47" spans="1:156" ht="15" customHeight="1" x14ac:dyDescent="0.35">
      <c r="A47" s="41" t="s">
        <v>187</v>
      </c>
      <c r="B47" s="41" t="s">
        <v>1194</v>
      </c>
      <c r="C47" s="41">
        <v>47</v>
      </c>
      <c r="D47" s="43" t="s">
        <v>195</v>
      </c>
      <c r="E47" s="43" t="s">
        <v>355</v>
      </c>
      <c r="F47" s="43" t="s">
        <v>411</v>
      </c>
      <c r="G47" s="42" t="s">
        <v>285</v>
      </c>
      <c r="H47" s="42" t="s">
        <v>291</v>
      </c>
      <c r="I47" s="42">
        <v>1</v>
      </c>
      <c r="J47" s="42" t="s">
        <v>303</v>
      </c>
      <c r="K47" s="42" t="s">
        <v>304</v>
      </c>
      <c r="L47" s="42" t="s">
        <v>305</v>
      </c>
      <c r="M47" s="42" t="s">
        <v>306</v>
      </c>
      <c r="N47" s="42" t="s">
        <v>446</v>
      </c>
      <c r="O47" s="42" t="s">
        <v>447</v>
      </c>
      <c r="P47" s="42" t="s">
        <v>1518</v>
      </c>
      <c r="Q47" s="42" t="s">
        <v>1518</v>
      </c>
      <c r="R47" s="42" t="s">
        <v>1518</v>
      </c>
      <c r="S47" s="42" t="s">
        <v>1518</v>
      </c>
      <c r="T47" s="42" t="s">
        <v>1518</v>
      </c>
      <c r="U47" s="42" t="s">
        <v>1518</v>
      </c>
      <c r="V47" s="42" t="s">
        <v>1518</v>
      </c>
      <c r="W47" s="42" t="s">
        <v>1518</v>
      </c>
      <c r="X47" s="42" t="s">
        <v>423</v>
      </c>
      <c r="Y47" s="42" t="s">
        <v>423</v>
      </c>
      <c r="Z47" s="42" t="s">
        <v>1518</v>
      </c>
      <c r="AA47" s="42" t="s">
        <v>1518</v>
      </c>
      <c r="AB47" s="42">
        <v>1</v>
      </c>
      <c r="AC47" s="42">
        <v>0</v>
      </c>
      <c r="AD47" s="42">
        <f t="shared" si="0"/>
        <v>0.5</v>
      </c>
      <c r="AE47" s="42"/>
      <c r="AF47" s="42"/>
      <c r="AG47" s="42"/>
      <c r="AH47" s="42"/>
      <c r="AI47" s="42" t="s">
        <v>423</v>
      </c>
      <c r="AJ47" s="43"/>
      <c r="AK47" s="189" t="s">
        <v>305</v>
      </c>
      <c r="AL47" s="93" t="s">
        <v>1536</v>
      </c>
      <c r="AM47" s="189" t="s">
        <v>305</v>
      </c>
      <c r="AN47" s="96" t="s">
        <v>1536</v>
      </c>
      <c r="AO47" s="191" t="s">
        <v>305</v>
      </c>
      <c r="AP47" s="163" t="s">
        <v>1536</v>
      </c>
      <c r="AQ47" s="189" t="s">
        <v>305</v>
      </c>
      <c r="AR47" s="192" t="s">
        <v>1536</v>
      </c>
      <c r="AS47" s="189" t="s">
        <v>305</v>
      </c>
      <c r="AT47" s="93" t="s">
        <v>1536</v>
      </c>
      <c r="AU47" s="189" t="s">
        <v>305</v>
      </c>
      <c r="AV47" s="93" t="s">
        <v>1536</v>
      </c>
      <c r="AW47" s="189" t="s">
        <v>305</v>
      </c>
      <c r="AX47" s="93" t="s">
        <v>1536</v>
      </c>
      <c r="AY47" s="189" t="s">
        <v>305</v>
      </c>
      <c r="AZ47" s="93" t="s">
        <v>1536</v>
      </c>
      <c r="BA47" s="189" t="s">
        <v>305</v>
      </c>
      <c r="BB47" s="93" t="s">
        <v>1536</v>
      </c>
      <c r="BC47" s="189" t="s">
        <v>305</v>
      </c>
      <c r="BD47" s="96" t="s">
        <v>1536</v>
      </c>
      <c r="BE47" s="189" t="s">
        <v>305</v>
      </c>
      <c r="BF47" s="193" t="s">
        <v>1536</v>
      </c>
      <c r="BG47" s="189" t="s">
        <v>305</v>
      </c>
      <c r="BH47" s="93" t="s">
        <v>1536</v>
      </c>
      <c r="BI47" s="189" t="s">
        <v>305</v>
      </c>
      <c r="BJ47" s="193" t="s">
        <v>1536</v>
      </c>
      <c r="BK47" s="189" t="s">
        <v>305</v>
      </c>
      <c r="BL47" s="93" t="s">
        <v>1536</v>
      </c>
      <c r="BM47" s="189" t="s">
        <v>305</v>
      </c>
      <c r="BN47" s="192" t="s">
        <v>1536</v>
      </c>
      <c r="BO47" s="189" t="s">
        <v>305</v>
      </c>
      <c r="BP47" s="193" t="s">
        <v>1536</v>
      </c>
      <c r="BQ47" s="189" t="s">
        <v>305</v>
      </c>
      <c r="BR47" s="95" t="s">
        <v>1536</v>
      </c>
      <c r="BS47" s="189" t="s">
        <v>305</v>
      </c>
      <c r="BT47" s="93" t="s">
        <v>1536</v>
      </c>
      <c r="BU47" s="189" t="s">
        <v>305</v>
      </c>
      <c r="BV47" s="93" t="s">
        <v>1536</v>
      </c>
      <c r="BW47" s="189" t="s">
        <v>305</v>
      </c>
      <c r="BX47" s="193" t="s">
        <v>1536</v>
      </c>
      <c r="BY47" s="189" t="s">
        <v>305</v>
      </c>
      <c r="BZ47" s="193" t="s">
        <v>1536</v>
      </c>
      <c r="CA47" s="189" t="s">
        <v>305</v>
      </c>
      <c r="CB47" s="95" t="s">
        <v>1536</v>
      </c>
      <c r="CC47" s="189" t="s">
        <v>305</v>
      </c>
      <c r="CD47" s="193" t="s">
        <v>1536</v>
      </c>
      <c r="CE47" s="189" t="s">
        <v>305</v>
      </c>
      <c r="CF47" s="93" t="s">
        <v>1536</v>
      </c>
      <c r="CG47" s="189" t="s">
        <v>305</v>
      </c>
      <c r="CH47" s="200" t="s">
        <v>1536</v>
      </c>
      <c r="CI47" s="189" t="s">
        <v>305</v>
      </c>
      <c r="CJ47" s="193" t="s">
        <v>1536</v>
      </c>
      <c r="CK47" s="189" t="s">
        <v>305</v>
      </c>
      <c r="CL47" s="193" t="s">
        <v>1536</v>
      </c>
      <c r="CM47" s="189" t="s">
        <v>305</v>
      </c>
      <c r="CN47" s="193" t="s">
        <v>1536</v>
      </c>
      <c r="CO47" s="189" t="s">
        <v>305</v>
      </c>
      <c r="CP47" s="193" t="s">
        <v>1536</v>
      </c>
      <c r="CQ47" s="189" t="s">
        <v>305</v>
      </c>
      <c r="CR47" s="93" t="s">
        <v>1536</v>
      </c>
      <c r="CS47" s="189" t="s">
        <v>305</v>
      </c>
      <c r="CT47" s="193" t="s">
        <v>2113</v>
      </c>
      <c r="CU47" s="189" t="s">
        <v>305</v>
      </c>
      <c r="CV47" s="201" t="s">
        <v>1536</v>
      </c>
      <c r="CW47" s="189" t="s">
        <v>305</v>
      </c>
      <c r="CX47" s="193" t="s">
        <v>1536</v>
      </c>
      <c r="CY47" s="189" t="s">
        <v>305</v>
      </c>
      <c r="CZ47" s="193" t="s">
        <v>1536</v>
      </c>
      <c r="DA47" s="189" t="s">
        <v>305</v>
      </c>
      <c r="DB47" s="95" t="s">
        <v>1536</v>
      </c>
      <c r="DC47" s="189" t="s">
        <v>305</v>
      </c>
      <c r="DD47" s="193" t="s">
        <v>1536</v>
      </c>
      <c r="DE47" s="189" t="s">
        <v>305</v>
      </c>
      <c r="DF47" s="193" t="s">
        <v>2114</v>
      </c>
      <c r="DG47" s="189" t="s">
        <v>305</v>
      </c>
      <c r="DH47" s="193" t="s">
        <v>1536</v>
      </c>
      <c r="DI47" s="189" t="s">
        <v>305</v>
      </c>
      <c r="DJ47" s="93" t="s">
        <v>1536</v>
      </c>
      <c r="DK47" s="189" t="s">
        <v>305</v>
      </c>
      <c r="DL47" s="193" t="s">
        <v>1536</v>
      </c>
      <c r="DM47" s="189" t="s">
        <v>305</v>
      </c>
      <c r="DN47" s="193" t="s">
        <v>1536</v>
      </c>
      <c r="DO47" s="189" t="s">
        <v>305</v>
      </c>
      <c r="DP47" s="193" t="s">
        <v>2115</v>
      </c>
      <c r="DQ47" s="189" t="s">
        <v>305</v>
      </c>
      <c r="DR47" s="193" t="s">
        <v>954</v>
      </c>
      <c r="DS47" s="189" t="s">
        <v>305</v>
      </c>
      <c r="DT47" s="193" t="s">
        <v>1536</v>
      </c>
      <c r="DU47" s="189" t="s">
        <v>305</v>
      </c>
      <c r="DV47" s="193" t="s">
        <v>954</v>
      </c>
      <c r="DW47" s="189" t="s">
        <v>305</v>
      </c>
      <c r="DX47" s="193" t="s">
        <v>1536</v>
      </c>
      <c r="DY47" s="189" t="s">
        <v>305</v>
      </c>
      <c r="DZ47" s="193" t="s">
        <v>1536</v>
      </c>
      <c r="EA47" s="189" t="s">
        <v>305</v>
      </c>
      <c r="EB47" s="193" t="s">
        <v>1536</v>
      </c>
      <c r="EC47" s="189" t="s">
        <v>305</v>
      </c>
      <c r="ED47" s="193" t="s">
        <v>954</v>
      </c>
      <c r="EE47" s="189" t="s">
        <v>305</v>
      </c>
      <c r="EF47" s="193" t="s">
        <v>1536</v>
      </c>
      <c r="EG47" s="189" t="s">
        <v>305</v>
      </c>
      <c r="EH47" s="193" t="s">
        <v>1536</v>
      </c>
      <c r="EI47" s="189" t="s">
        <v>305</v>
      </c>
      <c r="EJ47" s="193" t="s">
        <v>1536</v>
      </c>
      <c r="EK47" s="189" t="s">
        <v>305</v>
      </c>
      <c r="EL47" s="193" t="s">
        <v>1536</v>
      </c>
      <c r="EM47" s="189" t="s">
        <v>305</v>
      </c>
      <c r="EN47" s="193" t="s">
        <v>1536</v>
      </c>
      <c r="EO47" s="189" t="s">
        <v>305</v>
      </c>
      <c r="EP47" s="193" t="s">
        <v>1536</v>
      </c>
      <c r="EQ47" s="189" t="s">
        <v>305</v>
      </c>
      <c r="ER47" s="193" t="s">
        <v>1045</v>
      </c>
      <c r="ES47" s="189" t="s">
        <v>305</v>
      </c>
      <c r="ET47" s="193" t="s">
        <v>1045</v>
      </c>
      <c r="EU47" s="189" t="s">
        <v>305</v>
      </c>
      <c r="EV47" s="194" t="s">
        <v>1045</v>
      </c>
      <c r="EW47" s="189" t="s">
        <v>305</v>
      </c>
      <c r="EX47" s="193" t="s">
        <v>1536</v>
      </c>
      <c r="EY47" s="189" t="s">
        <v>305</v>
      </c>
      <c r="EZ47" s="193" t="s">
        <v>1536</v>
      </c>
    </row>
    <row r="48" spans="1:156" ht="15" customHeight="1" x14ac:dyDescent="0.35">
      <c r="A48" s="41" t="s">
        <v>188</v>
      </c>
      <c r="B48" s="41" t="s">
        <v>1195</v>
      </c>
      <c r="C48" s="41">
        <v>48</v>
      </c>
      <c r="D48" s="43" t="s">
        <v>452</v>
      </c>
      <c r="E48" s="43" t="s">
        <v>356</v>
      </c>
      <c r="F48" s="43" t="s">
        <v>411</v>
      </c>
      <c r="G48" s="42" t="s">
        <v>286</v>
      </c>
      <c r="H48" s="42" t="s">
        <v>292</v>
      </c>
      <c r="I48" s="42">
        <v>1</v>
      </c>
      <c r="J48" s="42" t="s">
        <v>303</v>
      </c>
      <c r="K48" s="42" t="s">
        <v>304</v>
      </c>
      <c r="L48" s="42" t="s">
        <v>305</v>
      </c>
      <c r="M48" s="42" t="s">
        <v>306</v>
      </c>
      <c r="N48" s="42" t="s">
        <v>446</v>
      </c>
      <c r="O48" s="42" t="s">
        <v>447</v>
      </c>
      <c r="P48" s="42" t="s">
        <v>1518</v>
      </c>
      <c r="Q48" s="42" t="s">
        <v>1518</v>
      </c>
      <c r="R48" s="42" t="s">
        <v>1518</v>
      </c>
      <c r="S48" s="42" t="s">
        <v>1518</v>
      </c>
      <c r="T48" s="42" t="s">
        <v>1518</v>
      </c>
      <c r="U48" s="42" t="s">
        <v>1518</v>
      </c>
      <c r="V48" s="42" t="s">
        <v>1518</v>
      </c>
      <c r="W48" s="42" t="s">
        <v>1518</v>
      </c>
      <c r="X48" s="42" t="s">
        <v>423</v>
      </c>
      <c r="Y48" s="42" t="s">
        <v>423</v>
      </c>
      <c r="Z48" s="42" t="s">
        <v>1518</v>
      </c>
      <c r="AA48" s="42" t="s">
        <v>1518</v>
      </c>
      <c r="AB48" s="42">
        <v>1</v>
      </c>
      <c r="AC48" s="42">
        <v>0</v>
      </c>
      <c r="AD48" s="42">
        <f t="shared" si="0"/>
        <v>0.5</v>
      </c>
      <c r="AE48" s="42"/>
      <c r="AF48" s="42"/>
      <c r="AG48" s="42"/>
      <c r="AH48" s="42"/>
      <c r="AI48" s="42" t="s">
        <v>423</v>
      </c>
      <c r="AJ48" s="43"/>
      <c r="AK48" s="189" t="s">
        <v>446</v>
      </c>
      <c r="AL48" s="93" t="s">
        <v>1115</v>
      </c>
      <c r="AM48" s="189" t="s">
        <v>305</v>
      </c>
      <c r="AN48" s="96" t="s">
        <v>1536</v>
      </c>
      <c r="AO48" s="191" t="s">
        <v>305</v>
      </c>
      <c r="AP48" s="163" t="s">
        <v>1536</v>
      </c>
      <c r="AQ48" s="189" t="s">
        <v>305</v>
      </c>
      <c r="AR48" s="192" t="s">
        <v>1536</v>
      </c>
      <c r="AS48" s="189" t="s">
        <v>305</v>
      </c>
      <c r="AT48" s="93" t="s">
        <v>1536</v>
      </c>
      <c r="AU48" s="189" t="s">
        <v>305</v>
      </c>
      <c r="AV48" s="93" t="s">
        <v>1536</v>
      </c>
      <c r="AW48" s="189" t="s">
        <v>305</v>
      </c>
      <c r="AX48" s="93" t="s">
        <v>1536</v>
      </c>
      <c r="AY48" s="189" t="s">
        <v>303</v>
      </c>
      <c r="AZ48" s="93" t="s">
        <v>555</v>
      </c>
      <c r="BA48" s="189" t="s">
        <v>305</v>
      </c>
      <c r="BB48" s="93" t="s">
        <v>1536</v>
      </c>
      <c r="BC48" s="189" t="s">
        <v>305</v>
      </c>
      <c r="BD48" s="96" t="s">
        <v>1536</v>
      </c>
      <c r="BE48" s="189" t="s">
        <v>305</v>
      </c>
      <c r="BF48" s="193" t="s">
        <v>1536</v>
      </c>
      <c r="BG48" s="189" t="s">
        <v>305</v>
      </c>
      <c r="BH48" s="93" t="s">
        <v>1536</v>
      </c>
      <c r="BI48" s="189" t="s">
        <v>305</v>
      </c>
      <c r="BJ48" s="193" t="s">
        <v>1536</v>
      </c>
      <c r="BK48" s="189" t="s">
        <v>305</v>
      </c>
      <c r="BL48" s="93" t="s">
        <v>1536</v>
      </c>
      <c r="BM48" s="189" t="s">
        <v>305</v>
      </c>
      <c r="BN48" s="192" t="s">
        <v>1536</v>
      </c>
      <c r="BO48" s="189" t="s">
        <v>305</v>
      </c>
      <c r="BP48" s="193" t="s">
        <v>1536</v>
      </c>
      <c r="BQ48" s="189" t="s">
        <v>305</v>
      </c>
      <c r="BR48" s="95" t="s">
        <v>1536</v>
      </c>
      <c r="BS48" s="189" t="s">
        <v>305</v>
      </c>
      <c r="BT48" s="93" t="s">
        <v>1536</v>
      </c>
      <c r="BU48" s="189" t="s">
        <v>305</v>
      </c>
      <c r="BV48" s="93" t="s">
        <v>1536</v>
      </c>
      <c r="BW48" s="189" t="s">
        <v>305</v>
      </c>
      <c r="BX48" s="193" t="s">
        <v>1536</v>
      </c>
      <c r="BY48" s="189" t="s">
        <v>305</v>
      </c>
      <c r="BZ48" s="193" t="s">
        <v>1536</v>
      </c>
      <c r="CA48" s="189" t="s">
        <v>305</v>
      </c>
      <c r="CB48" s="95" t="s">
        <v>1536</v>
      </c>
      <c r="CC48" s="189" t="s">
        <v>305</v>
      </c>
      <c r="CD48" s="193" t="s">
        <v>1536</v>
      </c>
      <c r="CE48" s="189" t="s">
        <v>305</v>
      </c>
      <c r="CF48" s="93" t="s">
        <v>1536</v>
      </c>
      <c r="CG48" s="189" t="s">
        <v>305</v>
      </c>
      <c r="CH48" s="200" t="s">
        <v>1536</v>
      </c>
      <c r="CI48" s="189" t="s">
        <v>305</v>
      </c>
      <c r="CJ48" s="193" t="s">
        <v>1536</v>
      </c>
      <c r="CK48" s="189" t="s">
        <v>305</v>
      </c>
      <c r="CL48" s="193" t="s">
        <v>1536</v>
      </c>
      <c r="CM48" s="189" t="s">
        <v>303</v>
      </c>
      <c r="CN48" s="192" t="s">
        <v>800</v>
      </c>
      <c r="CO48" s="189" t="s">
        <v>305</v>
      </c>
      <c r="CP48" s="193" t="s">
        <v>1536</v>
      </c>
      <c r="CQ48" s="189" t="s">
        <v>305</v>
      </c>
      <c r="CR48" s="93" t="s">
        <v>1536</v>
      </c>
      <c r="CS48" s="189" t="s">
        <v>305</v>
      </c>
      <c r="CT48" s="193" t="s">
        <v>2113</v>
      </c>
      <c r="CU48" s="189" t="s">
        <v>305</v>
      </c>
      <c r="CV48" s="201" t="s">
        <v>1536</v>
      </c>
      <c r="CW48" s="189" t="s">
        <v>305</v>
      </c>
      <c r="CX48" s="193" t="s">
        <v>1536</v>
      </c>
      <c r="CY48" s="189" t="s">
        <v>305</v>
      </c>
      <c r="CZ48" s="193" t="s">
        <v>1536</v>
      </c>
      <c r="DA48" s="189" t="s">
        <v>305</v>
      </c>
      <c r="DB48" s="95" t="s">
        <v>1536</v>
      </c>
      <c r="DC48" s="189" t="s">
        <v>305</v>
      </c>
      <c r="DD48" s="193" t="s">
        <v>1536</v>
      </c>
      <c r="DE48" s="189" t="s">
        <v>305</v>
      </c>
      <c r="DF48" s="193" t="s">
        <v>2114</v>
      </c>
      <c r="DG48" s="189" t="s">
        <v>305</v>
      </c>
      <c r="DH48" s="193" t="s">
        <v>1536</v>
      </c>
      <c r="DI48" s="189" t="s">
        <v>305</v>
      </c>
      <c r="DJ48" s="93" t="s">
        <v>1536</v>
      </c>
      <c r="DK48" s="189" t="s">
        <v>305</v>
      </c>
      <c r="DL48" s="193" t="s">
        <v>1536</v>
      </c>
      <c r="DM48" s="189" t="s">
        <v>305</v>
      </c>
      <c r="DN48" s="193" t="s">
        <v>1536</v>
      </c>
      <c r="DO48" s="189" t="s">
        <v>305</v>
      </c>
      <c r="DP48" s="193" t="s">
        <v>2115</v>
      </c>
      <c r="DQ48" s="189" t="s">
        <v>305</v>
      </c>
      <c r="DR48" s="193" t="s">
        <v>954</v>
      </c>
      <c r="DS48" s="189" t="s">
        <v>305</v>
      </c>
      <c r="DT48" s="193" t="s">
        <v>1536</v>
      </c>
      <c r="DU48" s="189" t="s">
        <v>305</v>
      </c>
      <c r="DV48" s="193" t="s">
        <v>954</v>
      </c>
      <c r="DW48" s="189" t="s">
        <v>305</v>
      </c>
      <c r="DX48" s="193" t="s">
        <v>1536</v>
      </c>
      <c r="DY48" s="189" t="s">
        <v>305</v>
      </c>
      <c r="DZ48" s="193" t="s">
        <v>1536</v>
      </c>
      <c r="EA48" s="189" t="s">
        <v>305</v>
      </c>
      <c r="EB48" s="193" t="s">
        <v>1536</v>
      </c>
      <c r="EC48" s="189" t="s">
        <v>305</v>
      </c>
      <c r="ED48" s="193" t="s">
        <v>954</v>
      </c>
      <c r="EE48" s="189" t="s">
        <v>305</v>
      </c>
      <c r="EF48" s="193" t="s">
        <v>1536</v>
      </c>
      <c r="EG48" s="189" t="s">
        <v>305</v>
      </c>
      <c r="EH48" s="193" t="s">
        <v>1536</v>
      </c>
      <c r="EI48" s="189" t="s">
        <v>305</v>
      </c>
      <c r="EJ48" s="193" t="s">
        <v>1536</v>
      </c>
      <c r="EK48" s="189" t="s">
        <v>305</v>
      </c>
      <c r="EL48" s="193" t="s">
        <v>1536</v>
      </c>
      <c r="EM48" s="189" t="s">
        <v>305</v>
      </c>
      <c r="EN48" s="193" t="s">
        <v>1536</v>
      </c>
      <c r="EO48" s="189" t="s">
        <v>305</v>
      </c>
      <c r="EP48" s="193" t="s">
        <v>1536</v>
      </c>
      <c r="EQ48" s="189" t="s">
        <v>305</v>
      </c>
      <c r="ER48" s="193" t="s">
        <v>1045</v>
      </c>
      <c r="ES48" s="189" t="s">
        <v>305</v>
      </c>
      <c r="ET48" s="193" t="s">
        <v>1045</v>
      </c>
      <c r="EU48" s="189" t="s">
        <v>305</v>
      </c>
      <c r="EV48" s="194" t="s">
        <v>1045</v>
      </c>
      <c r="EW48" s="189" t="s">
        <v>305</v>
      </c>
      <c r="EX48" s="193" t="s">
        <v>1536</v>
      </c>
      <c r="EY48" s="189" t="s">
        <v>305</v>
      </c>
      <c r="EZ48" s="193" t="s">
        <v>1536</v>
      </c>
    </row>
    <row r="49" spans="1:156" ht="15" customHeight="1" x14ac:dyDescent="0.35">
      <c r="A49" s="41" t="s">
        <v>189</v>
      </c>
      <c r="B49" s="41" t="s">
        <v>1196</v>
      </c>
      <c r="C49" s="41">
        <v>49</v>
      </c>
      <c r="D49" s="43" t="s">
        <v>375</v>
      </c>
      <c r="E49" s="43" t="s">
        <v>453</v>
      </c>
      <c r="F49" s="43" t="s">
        <v>411</v>
      </c>
      <c r="G49" s="42" t="s">
        <v>287</v>
      </c>
      <c r="H49" s="42" t="s">
        <v>293</v>
      </c>
      <c r="I49" s="42">
        <v>1</v>
      </c>
      <c r="J49" s="42" t="s">
        <v>303</v>
      </c>
      <c r="K49" s="42" t="s">
        <v>304</v>
      </c>
      <c r="L49" s="42" t="s">
        <v>305</v>
      </c>
      <c r="M49" s="42" t="s">
        <v>306</v>
      </c>
      <c r="N49" s="42" t="s">
        <v>320</v>
      </c>
      <c r="O49" s="42" t="s">
        <v>321</v>
      </c>
      <c r="P49" s="42" t="s">
        <v>1518</v>
      </c>
      <c r="Q49" s="42" t="s">
        <v>1518</v>
      </c>
      <c r="R49" s="42" t="s">
        <v>1518</v>
      </c>
      <c r="S49" s="42" t="s">
        <v>1518</v>
      </c>
      <c r="T49" s="42" t="s">
        <v>1518</v>
      </c>
      <c r="U49" s="42" t="s">
        <v>1518</v>
      </c>
      <c r="V49" s="42" t="s">
        <v>1518</v>
      </c>
      <c r="W49" s="42" t="s">
        <v>1518</v>
      </c>
      <c r="X49" s="42" t="s">
        <v>423</v>
      </c>
      <c r="Y49" s="42" t="s">
        <v>423</v>
      </c>
      <c r="Z49" s="42" t="s">
        <v>1518</v>
      </c>
      <c r="AA49" s="42" t="s">
        <v>1518</v>
      </c>
      <c r="AB49" s="42">
        <v>1</v>
      </c>
      <c r="AC49" s="42">
        <v>0</v>
      </c>
      <c r="AD49" s="42">
        <f t="shared" si="0"/>
        <v>0.5</v>
      </c>
      <c r="AE49" s="42"/>
      <c r="AF49" s="42"/>
      <c r="AG49" s="42"/>
      <c r="AH49" s="42"/>
      <c r="AI49" s="42" t="s">
        <v>423</v>
      </c>
      <c r="AJ49" s="43"/>
      <c r="AK49" s="189" t="s">
        <v>305</v>
      </c>
      <c r="AL49" s="95" t="s">
        <v>1536</v>
      </c>
      <c r="AM49" s="189" t="s">
        <v>303</v>
      </c>
      <c r="AN49" s="96" t="s">
        <v>1106</v>
      </c>
      <c r="AO49" s="191" t="s">
        <v>305</v>
      </c>
      <c r="AP49" s="163" t="s">
        <v>1536</v>
      </c>
      <c r="AQ49" s="189" t="s">
        <v>305</v>
      </c>
      <c r="AR49" s="192" t="s">
        <v>1536</v>
      </c>
      <c r="AS49" s="189" t="s">
        <v>305</v>
      </c>
      <c r="AT49" s="93" t="s">
        <v>1536</v>
      </c>
      <c r="AU49" s="189" t="s">
        <v>305</v>
      </c>
      <c r="AV49" s="93" t="s">
        <v>1536</v>
      </c>
      <c r="AW49" s="189" t="s">
        <v>305</v>
      </c>
      <c r="AX49" s="93" t="s">
        <v>1536</v>
      </c>
      <c r="AY49" s="189" t="s">
        <v>305</v>
      </c>
      <c r="AZ49" s="93" t="s">
        <v>1536</v>
      </c>
      <c r="BA49" s="189" t="s">
        <v>305</v>
      </c>
      <c r="BB49" s="93" t="s">
        <v>1536</v>
      </c>
      <c r="BC49" s="189" t="s">
        <v>305</v>
      </c>
      <c r="BD49" s="96" t="s">
        <v>1536</v>
      </c>
      <c r="BE49" s="189" t="s">
        <v>305</v>
      </c>
      <c r="BF49" s="193" t="s">
        <v>1536</v>
      </c>
      <c r="BG49" s="189" t="s">
        <v>305</v>
      </c>
      <c r="BH49" s="93" t="s">
        <v>1536</v>
      </c>
      <c r="BI49" s="189" t="s">
        <v>305</v>
      </c>
      <c r="BJ49" s="193" t="s">
        <v>1536</v>
      </c>
      <c r="BK49" s="189" t="s">
        <v>305</v>
      </c>
      <c r="BL49" s="93" t="s">
        <v>1536</v>
      </c>
      <c r="BM49" s="189" t="s">
        <v>305</v>
      </c>
      <c r="BN49" s="192" t="s">
        <v>1536</v>
      </c>
      <c r="BO49" s="189" t="s">
        <v>303</v>
      </c>
      <c r="BP49" s="202" t="s">
        <v>1156</v>
      </c>
      <c r="BQ49" s="189" t="s">
        <v>305</v>
      </c>
      <c r="BR49" s="95" t="s">
        <v>1536</v>
      </c>
      <c r="BS49" s="189" t="s">
        <v>305</v>
      </c>
      <c r="BT49" s="93" t="s">
        <v>1536</v>
      </c>
      <c r="BU49" s="189" t="s">
        <v>305</v>
      </c>
      <c r="BV49" s="93" t="s">
        <v>1536</v>
      </c>
      <c r="BW49" s="189" t="s">
        <v>305</v>
      </c>
      <c r="BX49" s="193" t="s">
        <v>1536</v>
      </c>
      <c r="BY49" s="189" t="s">
        <v>305</v>
      </c>
      <c r="BZ49" s="193" t="s">
        <v>1536</v>
      </c>
      <c r="CA49" s="189" t="s">
        <v>303</v>
      </c>
      <c r="CB49" s="192" t="s">
        <v>730</v>
      </c>
      <c r="CC49" s="189" t="s">
        <v>305</v>
      </c>
      <c r="CD49" s="193" t="s">
        <v>1536</v>
      </c>
      <c r="CE49" s="189" t="s">
        <v>305</v>
      </c>
      <c r="CF49" s="93" t="s">
        <v>1536</v>
      </c>
      <c r="CG49" s="189" t="s">
        <v>305</v>
      </c>
      <c r="CH49" s="200" t="s">
        <v>1536</v>
      </c>
      <c r="CI49" s="189" t="s">
        <v>305</v>
      </c>
      <c r="CJ49" s="193" t="s">
        <v>1536</v>
      </c>
      <c r="CK49" s="189" t="s">
        <v>305</v>
      </c>
      <c r="CL49" s="193" t="s">
        <v>1536</v>
      </c>
      <c r="CM49" s="189" t="s">
        <v>305</v>
      </c>
      <c r="CN49" s="193" t="s">
        <v>1536</v>
      </c>
      <c r="CO49" s="189" t="s">
        <v>305</v>
      </c>
      <c r="CP49" s="193" t="s">
        <v>1536</v>
      </c>
      <c r="CQ49" s="189" t="s">
        <v>305</v>
      </c>
      <c r="CR49" s="93" t="s">
        <v>1536</v>
      </c>
      <c r="CS49" s="189" t="s">
        <v>305</v>
      </c>
      <c r="CT49" s="193" t="s">
        <v>2113</v>
      </c>
      <c r="CU49" s="189" t="s">
        <v>305</v>
      </c>
      <c r="CV49" s="201" t="s">
        <v>1536</v>
      </c>
      <c r="CW49" s="189" t="s">
        <v>305</v>
      </c>
      <c r="CX49" s="193" t="s">
        <v>1536</v>
      </c>
      <c r="CY49" s="189" t="s">
        <v>305</v>
      </c>
      <c r="CZ49" s="193" t="s">
        <v>1536</v>
      </c>
      <c r="DA49" s="189" t="s">
        <v>305</v>
      </c>
      <c r="DB49" s="95" t="s">
        <v>1536</v>
      </c>
      <c r="DC49" s="189" t="s">
        <v>305</v>
      </c>
      <c r="DD49" s="193" t="s">
        <v>1536</v>
      </c>
      <c r="DE49" s="189" t="s">
        <v>305</v>
      </c>
      <c r="DF49" s="193" t="s">
        <v>2114</v>
      </c>
      <c r="DG49" s="189" t="s">
        <v>305</v>
      </c>
      <c r="DH49" s="193" t="s">
        <v>1536</v>
      </c>
      <c r="DI49" s="189" t="s">
        <v>305</v>
      </c>
      <c r="DJ49" s="93" t="s">
        <v>1536</v>
      </c>
      <c r="DK49" s="189" t="s">
        <v>305</v>
      </c>
      <c r="DL49" s="193" t="s">
        <v>1536</v>
      </c>
      <c r="DM49" s="189" t="s">
        <v>305</v>
      </c>
      <c r="DN49" s="193" t="s">
        <v>1536</v>
      </c>
      <c r="DO49" s="189" t="s">
        <v>305</v>
      </c>
      <c r="DP49" s="193" t="s">
        <v>2115</v>
      </c>
      <c r="DQ49" s="189" t="s">
        <v>305</v>
      </c>
      <c r="DR49" s="193" t="s">
        <v>954</v>
      </c>
      <c r="DS49" s="189" t="s">
        <v>305</v>
      </c>
      <c r="DT49" s="193" t="s">
        <v>1536</v>
      </c>
      <c r="DU49" s="189" t="s">
        <v>305</v>
      </c>
      <c r="DV49" s="193" t="s">
        <v>954</v>
      </c>
      <c r="DW49" s="189" t="s">
        <v>305</v>
      </c>
      <c r="DX49" s="193" t="s">
        <v>1536</v>
      </c>
      <c r="DY49" s="189" t="s">
        <v>305</v>
      </c>
      <c r="DZ49" s="193" t="s">
        <v>1536</v>
      </c>
      <c r="EA49" s="189" t="s">
        <v>305</v>
      </c>
      <c r="EB49" s="193" t="s">
        <v>1536</v>
      </c>
      <c r="EC49" s="189" t="s">
        <v>305</v>
      </c>
      <c r="ED49" s="193" t="s">
        <v>954</v>
      </c>
      <c r="EE49" s="189" t="s">
        <v>305</v>
      </c>
      <c r="EF49" s="193" t="s">
        <v>1536</v>
      </c>
      <c r="EG49" s="189" t="s">
        <v>305</v>
      </c>
      <c r="EH49" s="193" t="s">
        <v>1536</v>
      </c>
      <c r="EI49" s="189" t="s">
        <v>303</v>
      </c>
      <c r="EJ49" s="127" t="s">
        <v>995</v>
      </c>
      <c r="EK49" s="189" t="s">
        <v>305</v>
      </c>
      <c r="EL49" s="193" t="s">
        <v>1536</v>
      </c>
      <c r="EM49" s="189" t="s">
        <v>305</v>
      </c>
      <c r="EN49" s="193" t="s">
        <v>1536</v>
      </c>
      <c r="EO49" s="189" t="s">
        <v>305</v>
      </c>
      <c r="EP49" s="193" t="s">
        <v>1536</v>
      </c>
      <c r="EQ49" s="189" t="s">
        <v>305</v>
      </c>
      <c r="ER49" s="193" t="s">
        <v>1045</v>
      </c>
      <c r="ES49" s="189" t="s">
        <v>305</v>
      </c>
      <c r="ET49" s="193" t="s">
        <v>1045</v>
      </c>
      <c r="EU49" s="189" t="s">
        <v>305</v>
      </c>
      <c r="EV49" s="194" t="s">
        <v>1045</v>
      </c>
      <c r="EW49" s="189" t="s">
        <v>305</v>
      </c>
      <c r="EX49" s="193" t="s">
        <v>1536</v>
      </c>
      <c r="EY49" s="189" t="s">
        <v>305</v>
      </c>
      <c r="EZ49" s="193" t="s">
        <v>1536</v>
      </c>
    </row>
    <row r="50" spans="1:156" ht="15" customHeight="1" x14ac:dyDescent="0.35">
      <c r="A50" s="41" t="s">
        <v>190</v>
      </c>
      <c r="B50" s="41" t="s">
        <v>1197</v>
      </c>
      <c r="C50" s="41">
        <v>50</v>
      </c>
      <c r="D50" s="43" t="s">
        <v>2145</v>
      </c>
      <c r="E50" s="43" t="s">
        <v>2144</v>
      </c>
      <c r="F50" s="43" t="s">
        <v>411</v>
      </c>
      <c r="G50" s="42" t="s">
        <v>288</v>
      </c>
      <c r="H50" s="42" t="s">
        <v>294</v>
      </c>
      <c r="I50" s="42">
        <v>1</v>
      </c>
      <c r="J50" s="42" t="s">
        <v>303</v>
      </c>
      <c r="K50" s="42" t="s">
        <v>304</v>
      </c>
      <c r="L50" s="42" t="s">
        <v>305</v>
      </c>
      <c r="M50" s="42" t="s">
        <v>306</v>
      </c>
      <c r="N50" s="42" t="s">
        <v>320</v>
      </c>
      <c r="O50" s="42" t="s">
        <v>321</v>
      </c>
      <c r="P50" s="42" t="s">
        <v>1518</v>
      </c>
      <c r="Q50" s="42" t="s">
        <v>1518</v>
      </c>
      <c r="R50" s="42" t="s">
        <v>1518</v>
      </c>
      <c r="S50" s="42" t="s">
        <v>1518</v>
      </c>
      <c r="T50" s="42" t="s">
        <v>1518</v>
      </c>
      <c r="U50" s="42" t="s">
        <v>1518</v>
      </c>
      <c r="V50" s="42" t="s">
        <v>1518</v>
      </c>
      <c r="W50" s="42" t="s">
        <v>1518</v>
      </c>
      <c r="X50" s="42" t="s">
        <v>423</v>
      </c>
      <c r="Y50" s="42" t="s">
        <v>423</v>
      </c>
      <c r="Z50" s="42" t="s">
        <v>1518</v>
      </c>
      <c r="AA50" s="42" t="s">
        <v>1518</v>
      </c>
      <c r="AB50" s="42">
        <v>1</v>
      </c>
      <c r="AC50" s="42">
        <v>0</v>
      </c>
      <c r="AD50" s="42">
        <f t="shared" si="0"/>
        <v>0.5</v>
      </c>
      <c r="AE50" s="42"/>
      <c r="AF50" s="42"/>
      <c r="AG50" s="42"/>
      <c r="AH50" s="42"/>
      <c r="AI50" s="42" t="s">
        <v>423</v>
      </c>
      <c r="AJ50" s="43"/>
      <c r="AK50" s="189" t="s">
        <v>303</v>
      </c>
      <c r="AL50" s="95" t="s">
        <v>1142</v>
      </c>
      <c r="AM50" s="189" t="s">
        <v>303</v>
      </c>
      <c r="AN50" s="127" t="s">
        <v>1105</v>
      </c>
      <c r="AO50" s="191" t="s">
        <v>305</v>
      </c>
      <c r="AP50" s="163" t="s">
        <v>1536</v>
      </c>
      <c r="AQ50" s="189" t="s">
        <v>305</v>
      </c>
      <c r="AR50" s="192" t="s">
        <v>1536</v>
      </c>
      <c r="AS50" s="189" t="s">
        <v>305</v>
      </c>
      <c r="AT50" s="93" t="s">
        <v>1536</v>
      </c>
      <c r="AU50" s="189" t="s">
        <v>305</v>
      </c>
      <c r="AV50" s="93" t="s">
        <v>1536</v>
      </c>
      <c r="AW50" s="189" t="s">
        <v>305</v>
      </c>
      <c r="AX50" s="93" t="s">
        <v>1536</v>
      </c>
      <c r="AY50" s="189" t="s">
        <v>305</v>
      </c>
      <c r="AZ50" s="93" t="s">
        <v>1536</v>
      </c>
      <c r="BA50" s="189" t="s">
        <v>305</v>
      </c>
      <c r="BB50" s="93" t="s">
        <v>1536</v>
      </c>
      <c r="BC50" s="189" t="s">
        <v>305</v>
      </c>
      <c r="BD50" s="96" t="s">
        <v>1536</v>
      </c>
      <c r="BE50" s="189" t="s">
        <v>305</v>
      </c>
      <c r="BF50" s="193" t="s">
        <v>1536</v>
      </c>
      <c r="BG50" s="189" t="s">
        <v>305</v>
      </c>
      <c r="BH50" s="93" t="s">
        <v>1536</v>
      </c>
      <c r="BI50" s="189" t="s">
        <v>305</v>
      </c>
      <c r="BJ50" s="193" t="s">
        <v>1536</v>
      </c>
      <c r="BK50" s="189" t="s">
        <v>305</v>
      </c>
      <c r="BL50" s="93" t="s">
        <v>1536</v>
      </c>
      <c r="BM50" s="189" t="s">
        <v>305</v>
      </c>
      <c r="BN50" s="192" t="s">
        <v>1536</v>
      </c>
      <c r="BO50" s="189" t="s">
        <v>305</v>
      </c>
      <c r="BP50" s="193" t="s">
        <v>1536</v>
      </c>
      <c r="BQ50" s="189" t="s">
        <v>305</v>
      </c>
      <c r="BR50" s="95" t="s">
        <v>1536</v>
      </c>
      <c r="BS50" s="189" t="s">
        <v>305</v>
      </c>
      <c r="BT50" s="93" t="s">
        <v>1536</v>
      </c>
      <c r="BU50" s="189" t="s">
        <v>305</v>
      </c>
      <c r="BV50" s="93" t="s">
        <v>1536</v>
      </c>
      <c r="BW50" s="189" t="s">
        <v>305</v>
      </c>
      <c r="BX50" s="193" t="s">
        <v>1536</v>
      </c>
      <c r="BY50" s="189" t="s">
        <v>305</v>
      </c>
      <c r="BZ50" s="193" t="s">
        <v>1536</v>
      </c>
      <c r="CA50" s="189" t="s">
        <v>305</v>
      </c>
      <c r="CB50" s="193" t="s">
        <v>1536</v>
      </c>
      <c r="CC50" s="189" t="s">
        <v>305</v>
      </c>
      <c r="CD50" s="193" t="s">
        <v>1536</v>
      </c>
      <c r="CE50" s="189" t="s">
        <v>305</v>
      </c>
      <c r="CF50" s="93" t="s">
        <v>1536</v>
      </c>
      <c r="CG50" s="189" t="s">
        <v>305</v>
      </c>
      <c r="CH50" s="200" t="s">
        <v>1536</v>
      </c>
      <c r="CI50" s="189" t="s">
        <v>305</v>
      </c>
      <c r="CJ50" s="193" t="s">
        <v>1536</v>
      </c>
      <c r="CK50" s="189" t="s">
        <v>305</v>
      </c>
      <c r="CL50" s="193" t="s">
        <v>1536</v>
      </c>
      <c r="CM50" s="189" t="s">
        <v>305</v>
      </c>
      <c r="CN50" s="193" t="s">
        <v>1536</v>
      </c>
      <c r="CO50" s="189" t="s">
        <v>305</v>
      </c>
      <c r="CP50" s="193" t="s">
        <v>1536</v>
      </c>
      <c r="CQ50" s="189" t="s">
        <v>305</v>
      </c>
      <c r="CR50" s="93" t="s">
        <v>1536</v>
      </c>
      <c r="CS50" s="189" t="s">
        <v>305</v>
      </c>
      <c r="CT50" s="193" t="s">
        <v>2113</v>
      </c>
      <c r="CU50" s="189" t="s">
        <v>305</v>
      </c>
      <c r="CV50" s="201" t="s">
        <v>1536</v>
      </c>
      <c r="CW50" s="189" t="s">
        <v>305</v>
      </c>
      <c r="CX50" s="193" t="s">
        <v>1536</v>
      </c>
      <c r="CY50" s="189" t="s">
        <v>305</v>
      </c>
      <c r="CZ50" s="193" t="s">
        <v>1536</v>
      </c>
      <c r="DA50" s="189" t="s">
        <v>305</v>
      </c>
      <c r="DB50" s="95" t="s">
        <v>1536</v>
      </c>
      <c r="DC50" s="189" t="s">
        <v>305</v>
      </c>
      <c r="DD50" s="193" t="s">
        <v>1536</v>
      </c>
      <c r="DE50" s="189" t="s">
        <v>305</v>
      </c>
      <c r="DF50" s="193" t="s">
        <v>2114</v>
      </c>
      <c r="DG50" s="189" t="s">
        <v>305</v>
      </c>
      <c r="DH50" s="193" t="s">
        <v>1536</v>
      </c>
      <c r="DI50" s="189" t="s">
        <v>305</v>
      </c>
      <c r="DJ50" s="93" t="s">
        <v>1536</v>
      </c>
      <c r="DK50" s="189" t="s">
        <v>305</v>
      </c>
      <c r="DL50" s="193" t="s">
        <v>1536</v>
      </c>
      <c r="DM50" s="189" t="s">
        <v>305</v>
      </c>
      <c r="DN50" s="193" t="s">
        <v>1536</v>
      </c>
      <c r="DO50" s="189" t="s">
        <v>305</v>
      </c>
      <c r="DP50" s="193" t="s">
        <v>2115</v>
      </c>
      <c r="DQ50" s="189" t="s">
        <v>305</v>
      </c>
      <c r="DR50" s="193" t="s">
        <v>954</v>
      </c>
      <c r="DS50" s="189" t="s">
        <v>305</v>
      </c>
      <c r="DT50" s="193" t="s">
        <v>1536</v>
      </c>
      <c r="DU50" s="189" t="s">
        <v>305</v>
      </c>
      <c r="DV50" s="193" t="s">
        <v>954</v>
      </c>
      <c r="DW50" s="189" t="s">
        <v>305</v>
      </c>
      <c r="DX50" s="193" t="s">
        <v>1536</v>
      </c>
      <c r="DY50" s="189" t="s">
        <v>305</v>
      </c>
      <c r="DZ50" s="193" t="s">
        <v>1536</v>
      </c>
      <c r="EA50" s="189" t="s">
        <v>305</v>
      </c>
      <c r="EB50" s="193" t="s">
        <v>1536</v>
      </c>
      <c r="EC50" s="189" t="s">
        <v>305</v>
      </c>
      <c r="ED50" s="193" t="s">
        <v>954</v>
      </c>
      <c r="EE50" s="189" t="s">
        <v>305</v>
      </c>
      <c r="EF50" s="193" t="s">
        <v>1536</v>
      </c>
      <c r="EG50" s="189" t="s">
        <v>305</v>
      </c>
      <c r="EH50" s="193" t="s">
        <v>1536</v>
      </c>
      <c r="EI50" s="189" t="s">
        <v>305</v>
      </c>
      <c r="EJ50" s="193" t="s">
        <v>1536</v>
      </c>
      <c r="EK50" s="189" t="s">
        <v>303</v>
      </c>
      <c r="EL50" s="192" t="s">
        <v>1009</v>
      </c>
      <c r="EM50" s="189" t="s">
        <v>305</v>
      </c>
      <c r="EN50" s="193" t="s">
        <v>1536</v>
      </c>
      <c r="EO50" s="189" t="s">
        <v>305</v>
      </c>
      <c r="EP50" s="193" t="s">
        <v>1536</v>
      </c>
      <c r="EQ50" s="189" t="s">
        <v>305</v>
      </c>
      <c r="ER50" s="193" t="s">
        <v>1045</v>
      </c>
      <c r="ES50" s="189" t="s">
        <v>305</v>
      </c>
      <c r="ET50" s="193" t="s">
        <v>1045</v>
      </c>
      <c r="EU50" s="189" t="s">
        <v>305</v>
      </c>
      <c r="EV50" s="194" t="s">
        <v>1045</v>
      </c>
      <c r="EW50" s="189" t="s">
        <v>305</v>
      </c>
      <c r="EX50" s="193" t="s">
        <v>1536</v>
      </c>
      <c r="EY50" s="189" t="s">
        <v>305</v>
      </c>
      <c r="EZ50" s="193" t="s">
        <v>1536</v>
      </c>
    </row>
    <row r="51" spans="1:156" ht="15" customHeight="1" x14ac:dyDescent="0.35">
      <c r="A51" s="44" t="s">
        <v>197</v>
      </c>
      <c r="B51" s="44" t="s">
        <v>1198</v>
      </c>
      <c r="C51" s="44">
        <v>51</v>
      </c>
      <c r="D51" s="46" t="s">
        <v>199</v>
      </c>
      <c r="E51" s="46" t="s">
        <v>358</v>
      </c>
      <c r="F51" s="46" t="s">
        <v>412</v>
      </c>
      <c r="G51" s="45" t="s">
        <v>295</v>
      </c>
      <c r="H51" s="45" t="s">
        <v>298</v>
      </c>
      <c r="I51" s="45">
        <v>3</v>
      </c>
      <c r="J51" s="45" t="s">
        <v>303</v>
      </c>
      <c r="K51" s="45" t="s">
        <v>304</v>
      </c>
      <c r="L51" s="45" t="s">
        <v>305</v>
      </c>
      <c r="M51" s="90" t="s">
        <v>306</v>
      </c>
      <c r="N51" s="45" t="s">
        <v>446</v>
      </c>
      <c r="O51" s="45" t="s">
        <v>447</v>
      </c>
      <c r="P51" s="45" t="s">
        <v>1518</v>
      </c>
      <c r="Q51" s="45" t="s">
        <v>1518</v>
      </c>
      <c r="R51" s="45" t="s">
        <v>1518</v>
      </c>
      <c r="S51" s="45" t="s">
        <v>1518</v>
      </c>
      <c r="T51" s="45" t="s">
        <v>1518</v>
      </c>
      <c r="U51" s="45" t="s">
        <v>1518</v>
      </c>
      <c r="V51" s="45" t="s">
        <v>1518</v>
      </c>
      <c r="W51" s="45" t="s">
        <v>1518</v>
      </c>
      <c r="X51" s="45" t="s">
        <v>423</v>
      </c>
      <c r="Y51" s="45" t="s">
        <v>423</v>
      </c>
      <c r="Z51" s="45" t="s">
        <v>1518</v>
      </c>
      <c r="AA51" s="45" t="s">
        <v>1518</v>
      </c>
      <c r="AB51" s="45">
        <v>3</v>
      </c>
      <c r="AC51" s="45">
        <v>0</v>
      </c>
      <c r="AD51" s="45">
        <f t="shared" si="0"/>
        <v>1.5</v>
      </c>
      <c r="AE51" s="45"/>
      <c r="AF51" s="45"/>
      <c r="AG51" s="45"/>
      <c r="AH51" s="45"/>
      <c r="AI51" s="45" t="s">
        <v>423</v>
      </c>
      <c r="AJ51" s="46"/>
      <c r="AK51" s="189" t="s">
        <v>446</v>
      </c>
      <c r="AL51" s="95" t="s">
        <v>1136</v>
      </c>
      <c r="AM51" s="189" t="s">
        <v>303</v>
      </c>
      <c r="AN51" s="93" t="s">
        <v>1078</v>
      </c>
      <c r="AO51" s="191" t="s">
        <v>303</v>
      </c>
      <c r="AP51" s="154" t="s">
        <v>462</v>
      </c>
      <c r="AQ51" s="189" t="s">
        <v>305</v>
      </c>
      <c r="AR51" s="192" t="s">
        <v>1536</v>
      </c>
      <c r="AS51" s="189" t="s">
        <v>446</v>
      </c>
      <c r="AT51" s="95" t="s">
        <v>488</v>
      </c>
      <c r="AU51" s="189" t="s">
        <v>446</v>
      </c>
      <c r="AV51" s="93" t="s">
        <v>513</v>
      </c>
      <c r="AW51" s="189" t="s">
        <v>446</v>
      </c>
      <c r="AX51" s="93" t="s">
        <v>544</v>
      </c>
      <c r="AY51" s="189" t="s">
        <v>446</v>
      </c>
      <c r="AZ51" s="93" t="s">
        <v>520</v>
      </c>
      <c r="BA51" s="189" t="s">
        <v>305</v>
      </c>
      <c r="BB51" s="93" t="s">
        <v>1536</v>
      </c>
      <c r="BC51" s="189" t="s">
        <v>446</v>
      </c>
      <c r="BD51" s="192" t="s">
        <v>520</v>
      </c>
      <c r="BE51" s="189" t="s">
        <v>446</v>
      </c>
      <c r="BF51" s="192" t="s">
        <v>593</v>
      </c>
      <c r="BG51" s="189" t="s">
        <v>446</v>
      </c>
      <c r="BH51" s="93" t="s">
        <v>607</v>
      </c>
      <c r="BI51" s="189" t="s">
        <v>305</v>
      </c>
      <c r="BJ51" s="193" t="s">
        <v>1536</v>
      </c>
      <c r="BK51" s="189" t="s">
        <v>305</v>
      </c>
      <c r="BL51" s="93" t="s">
        <v>1536</v>
      </c>
      <c r="BM51" s="189" t="s">
        <v>446</v>
      </c>
      <c r="BN51" s="192" t="s">
        <v>520</v>
      </c>
      <c r="BO51" s="189" t="s">
        <v>305</v>
      </c>
      <c r="BP51" s="193" t="s">
        <v>1536</v>
      </c>
      <c r="BQ51" s="189" t="s">
        <v>305</v>
      </c>
      <c r="BR51" s="95" t="s">
        <v>1536</v>
      </c>
      <c r="BS51" s="189" t="s">
        <v>446</v>
      </c>
      <c r="BT51" s="192" t="s">
        <v>667</v>
      </c>
      <c r="BU51" s="189" t="s">
        <v>446</v>
      </c>
      <c r="BV51" s="93" t="s">
        <v>690</v>
      </c>
      <c r="BW51" s="189" t="s">
        <v>305</v>
      </c>
      <c r="BX51" s="193" t="s">
        <v>1536</v>
      </c>
      <c r="BY51" s="189" t="s">
        <v>305</v>
      </c>
      <c r="BZ51" s="193" t="s">
        <v>1536</v>
      </c>
      <c r="CA51" s="189" t="s">
        <v>303</v>
      </c>
      <c r="CB51" s="95" t="s">
        <v>713</v>
      </c>
      <c r="CC51" s="189" t="s">
        <v>446</v>
      </c>
      <c r="CD51" s="192" t="s">
        <v>742</v>
      </c>
      <c r="CE51" s="189" t="s">
        <v>305</v>
      </c>
      <c r="CF51" s="93" t="s">
        <v>1536</v>
      </c>
      <c r="CG51" s="189" t="s">
        <v>446</v>
      </c>
      <c r="CH51" s="171" t="s">
        <v>762</v>
      </c>
      <c r="CI51" s="189" t="s">
        <v>305</v>
      </c>
      <c r="CJ51" s="193" t="s">
        <v>1536</v>
      </c>
      <c r="CK51" s="189" t="s">
        <v>305</v>
      </c>
      <c r="CL51" s="193" t="s">
        <v>1536</v>
      </c>
      <c r="CM51" s="189" t="s">
        <v>446</v>
      </c>
      <c r="CN51" s="192" t="s">
        <v>797</v>
      </c>
      <c r="CO51" s="189" t="s">
        <v>305</v>
      </c>
      <c r="CP51" s="193" t="s">
        <v>1536</v>
      </c>
      <c r="CQ51" s="189" t="s">
        <v>305</v>
      </c>
      <c r="CR51" s="93" t="s">
        <v>1536</v>
      </c>
      <c r="CS51" s="189" t="s">
        <v>305</v>
      </c>
      <c r="CT51" s="193" t="s">
        <v>2113</v>
      </c>
      <c r="CU51" s="189" t="s">
        <v>446</v>
      </c>
      <c r="CV51" s="93" t="s">
        <v>829</v>
      </c>
      <c r="CW51" s="189" t="s">
        <v>305</v>
      </c>
      <c r="CX51" s="193" t="s">
        <v>1536</v>
      </c>
      <c r="CY51" s="189" t="s">
        <v>305</v>
      </c>
      <c r="CZ51" s="193" t="s">
        <v>1536</v>
      </c>
      <c r="DA51" s="189" t="s">
        <v>446</v>
      </c>
      <c r="DB51" s="192" t="s">
        <v>520</v>
      </c>
      <c r="DC51" s="189" t="s">
        <v>446</v>
      </c>
      <c r="DD51" s="193" t="s">
        <v>520</v>
      </c>
      <c r="DE51" s="189" t="s">
        <v>305</v>
      </c>
      <c r="DF51" s="193" t="s">
        <v>2114</v>
      </c>
      <c r="DG51" s="189" t="s">
        <v>446</v>
      </c>
      <c r="DH51" s="192" t="s">
        <v>879</v>
      </c>
      <c r="DI51" s="189" t="s">
        <v>305</v>
      </c>
      <c r="DJ51" s="93" t="s">
        <v>1536</v>
      </c>
      <c r="DK51" s="189" t="s">
        <v>305</v>
      </c>
      <c r="DL51" s="193" t="s">
        <v>1536</v>
      </c>
      <c r="DM51" s="189" t="s">
        <v>305</v>
      </c>
      <c r="DN51" s="193" t="s">
        <v>1536</v>
      </c>
      <c r="DO51" s="189" t="s">
        <v>305</v>
      </c>
      <c r="DP51" s="193" t="s">
        <v>2115</v>
      </c>
      <c r="DQ51" s="189" t="s">
        <v>305</v>
      </c>
      <c r="DR51" s="193" t="s">
        <v>954</v>
      </c>
      <c r="DS51" s="189" t="s">
        <v>305</v>
      </c>
      <c r="DT51" s="193" t="s">
        <v>1536</v>
      </c>
      <c r="DU51" s="189" t="s">
        <v>305</v>
      </c>
      <c r="DV51" s="193" t="s">
        <v>954</v>
      </c>
      <c r="DW51" s="189" t="s">
        <v>446</v>
      </c>
      <c r="DX51" s="192" t="s">
        <v>520</v>
      </c>
      <c r="DY51" s="189" t="s">
        <v>303</v>
      </c>
      <c r="DZ51" s="93" t="s">
        <v>939</v>
      </c>
      <c r="EA51" s="189" t="s">
        <v>446</v>
      </c>
      <c r="EB51" s="192" t="s">
        <v>520</v>
      </c>
      <c r="EC51" s="189" t="s">
        <v>305</v>
      </c>
      <c r="ED51" s="193" t="s">
        <v>954</v>
      </c>
      <c r="EE51" s="189" t="s">
        <v>446</v>
      </c>
      <c r="EF51" s="192" t="s">
        <v>958</v>
      </c>
      <c r="EG51" s="189" t="s">
        <v>305</v>
      </c>
      <c r="EH51" s="193" t="s">
        <v>1536</v>
      </c>
      <c r="EI51" s="189" t="s">
        <v>305</v>
      </c>
      <c r="EJ51" s="193" t="s">
        <v>1536</v>
      </c>
      <c r="EK51" s="189" t="s">
        <v>446</v>
      </c>
      <c r="EL51" s="95" t="s">
        <v>1008</v>
      </c>
      <c r="EM51" s="189" t="s">
        <v>446</v>
      </c>
      <c r="EN51" s="192" t="s">
        <v>520</v>
      </c>
      <c r="EO51" s="189" t="s">
        <v>303</v>
      </c>
      <c r="EP51" s="95" t="s">
        <v>1028</v>
      </c>
      <c r="EQ51" s="189" t="s">
        <v>305</v>
      </c>
      <c r="ER51" s="193" t="s">
        <v>1045</v>
      </c>
      <c r="ES51" s="189" t="s">
        <v>305</v>
      </c>
      <c r="ET51" s="193" t="s">
        <v>1045</v>
      </c>
      <c r="EU51" s="189" t="s">
        <v>305</v>
      </c>
      <c r="EV51" s="194" t="s">
        <v>1045</v>
      </c>
      <c r="EW51" s="189" t="s">
        <v>303</v>
      </c>
      <c r="EX51" s="95" t="s">
        <v>1058</v>
      </c>
      <c r="EY51" s="189" t="s">
        <v>305</v>
      </c>
      <c r="EZ51" s="193" t="s">
        <v>1536</v>
      </c>
    </row>
    <row r="52" spans="1:156" ht="15" customHeight="1" x14ac:dyDescent="0.35">
      <c r="A52" s="44" t="s">
        <v>198</v>
      </c>
      <c r="B52" s="44" t="s">
        <v>1199</v>
      </c>
      <c r="C52" s="44">
        <v>52</v>
      </c>
      <c r="D52" s="46" t="s">
        <v>419</v>
      </c>
      <c r="E52" s="46" t="s">
        <v>420</v>
      </c>
      <c r="F52" s="46" t="s">
        <v>412</v>
      </c>
      <c r="G52" s="45" t="s">
        <v>296</v>
      </c>
      <c r="H52" s="45" t="s">
        <v>297</v>
      </c>
      <c r="I52" s="45">
        <v>1</v>
      </c>
      <c r="J52" s="45" t="s">
        <v>303</v>
      </c>
      <c r="K52" s="45" t="s">
        <v>304</v>
      </c>
      <c r="L52" s="45" t="s">
        <v>305</v>
      </c>
      <c r="M52" s="90" t="s">
        <v>306</v>
      </c>
      <c r="N52" s="45" t="s">
        <v>446</v>
      </c>
      <c r="O52" s="45" t="s">
        <v>447</v>
      </c>
      <c r="P52" s="45" t="s">
        <v>1518</v>
      </c>
      <c r="Q52" s="45" t="s">
        <v>1518</v>
      </c>
      <c r="R52" s="45" t="s">
        <v>1518</v>
      </c>
      <c r="S52" s="45" t="s">
        <v>1518</v>
      </c>
      <c r="T52" s="45" t="s">
        <v>1518</v>
      </c>
      <c r="U52" s="45" t="s">
        <v>1518</v>
      </c>
      <c r="V52" s="45" t="s">
        <v>1518</v>
      </c>
      <c r="W52" s="45" t="s">
        <v>1518</v>
      </c>
      <c r="X52" s="45" t="s">
        <v>423</v>
      </c>
      <c r="Y52" s="45" t="s">
        <v>423</v>
      </c>
      <c r="Z52" s="45" t="s">
        <v>1518</v>
      </c>
      <c r="AA52" s="45" t="s">
        <v>1518</v>
      </c>
      <c r="AB52" s="45">
        <v>1</v>
      </c>
      <c r="AC52" s="45">
        <v>0</v>
      </c>
      <c r="AD52" s="45">
        <f t="shared" si="0"/>
        <v>0.5</v>
      </c>
      <c r="AE52" s="45"/>
      <c r="AF52" s="45"/>
      <c r="AG52" s="45"/>
      <c r="AH52" s="45"/>
      <c r="AI52" s="45" t="s">
        <v>423</v>
      </c>
      <c r="AJ52" s="46"/>
      <c r="AK52" s="189" t="s">
        <v>446</v>
      </c>
      <c r="AL52" s="93" t="s">
        <v>1137</v>
      </c>
      <c r="AM52" s="189" t="s">
        <v>303</v>
      </c>
      <c r="AN52" s="95" t="s">
        <v>1079</v>
      </c>
      <c r="AO52" s="191" t="s">
        <v>305</v>
      </c>
      <c r="AP52" s="163" t="s">
        <v>1536</v>
      </c>
      <c r="AQ52" s="189" t="s">
        <v>305</v>
      </c>
      <c r="AR52" s="192" t="s">
        <v>1536</v>
      </c>
      <c r="AS52" s="189" t="s">
        <v>446</v>
      </c>
      <c r="AT52" s="95" t="s">
        <v>489</v>
      </c>
      <c r="AU52" s="189" t="s">
        <v>305</v>
      </c>
      <c r="AV52" s="93" t="s">
        <v>1536</v>
      </c>
      <c r="AW52" s="189" t="s">
        <v>305</v>
      </c>
      <c r="AX52" s="95" t="s">
        <v>1536</v>
      </c>
      <c r="AY52" s="189" t="s">
        <v>305</v>
      </c>
      <c r="AZ52" s="93" t="s">
        <v>1536</v>
      </c>
      <c r="BA52" s="189" t="s">
        <v>305</v>
      </c>
      <c r="BB52" s="93" t="s">
        <v>1536</v>
      </c>
      <c r="BC52" s="189" t="s">
        <v>305</v>
      </c>
      <c r="BD52" s="193" t="s">
        <v>1536</v>
      </c>
      <c r="BE52" s="189" t="s">
        <v>305</v>
      </c>
      <c r="BF52" s="193" t="s">
        <v>1536</v>
      </c>
      <c r="BG52" s="189" t="s">
        <v>305</v>
      </c>
      <c r="BH52" s="93" t="s">
        <v>1536</v>
      </c>
      <c r="BI52" s="189" t="s">
        <v>305</v>
      </c>
      <c r="BJ52" s="193" t="s">
        <v>1536</v>
      </c>
      <c r="BK52" s="189" t="s">
        <v>305</v>
      </c>
      <c r="BL52" s="93" t="s">
        <v>1536</v>
      </c>
      <c r="BM52" s="189" t="s">
        <v>305</v>
      </c>
      <c r="BN52" s="193" t="s">
        <v>1536</v>
      </c>
      <c r="BO52" s="189" t="s">
        <v>305</v>
      </c>
      <c r="BP52" s="193" t="s">
        <v>1536</v>
      </c>
      <c r="BQ52" s="189" t="s">
        <v>305</v>
      </c>
      <c r="BR52" s="95" t="s">
        <v>1536</v>
      </c>
      <c r="BS52" s="189" t="s">
        <v>305</v>
      </c>
      <c r="BT52" s="193" t="s">
        <v>1536</v>
      </c>
      <c r="BU52" s="189" t="s">
        <v>305</v>
      </c>
      <c r="BV52" s="93" t="s">
        <v>1536</v>
      </c>
      <c r="BW52" s="189" t="s">
        <v>305</v>
      </c>
      <c r="BX52" s="193" t="s">
        <v>1536</v>
      </c>
      <c r="BY52" s="189" t="s">
        <v>305</v>
      </c>
      <c r="BZ52" s="193" t="s">
        <v>1536</v>
      </c>
      <c r="CA52" s="189" t="s">
        <v>303</v>
      </c>
      <c r="CB52" s="95" t="s">
        <v>731</v>
      </c>
      <c r="CC52" s="189" t="s">
        <v>305</v>
      </c>
      <c r="CD52" s="193" t="s">
        <v>1536</v>
      </c>
      <c r="CE52" s="189" t="s">
        <v>305</v>
      </c>
      <c r="CF52" s="93" t="s">
        <v>1536</v>
      </c>
      <c r="CG52" s="189" t="s">
        <v>446</v>
      </c>
      <c r="CH52" s="171" t="s">
        <v>762</v>
      </c>
      <c r="CI52" s="189" t="s">
        <v>305</v>
      </c>
      <c r="CJ52" s="193" t="s">
        <v>1536</v>
      </c>
      <c r="CK52" s="189" t="s">
        <v>305</v>
      </c>
      <c r="CL52" s="193" t="s">
        <v>1536</v>
      </c>
      <c r="CM52" s="189" t="s">
        <v>446</v>
      </c>
      <c r="CN52" s="192" t="s">
        <v>796</v>
      </c>
      <c r="CO52" s="189" t="s">
        <v>303</v>
      </c>
      <c r="CP52" s="95" t="s">
        <v>1149</v>
      </c>
      <c r="CQ52" s="189" t="s">
        <v>305</v>
      </c>
      <c r="CR52" s="93" t="s">
        <v>1536</v>
      </c>
      <c r="CS52" s="189" t="s">
        <v>305</v>
      </c>
      <c r="CT52" s="193" t="s">
        <v>2113</v>
      </c>
      <c r="CU52" s="189" t="s">
        <v>303</v>
      </c>
      <c r="CV52" s="196" t="s">
        <v>828</v>
      </c>
      <c r="CW52" s="189" t="s">
        <v>446</v>
      </c>
      <c r="CX52" s="192" t="s">
        <v>836</v>
      </c>
      <c r="CY52" s="189" t="s">
        <v>305</v>
      </c>
      <c r="CZ52" s="193" t="s">
        <v>1536</v>
      </c>
      <c r="DA52" s="189" t="s">
        <v>305</v>
      </c>
      <c r="DB52" s="193" t="s">
        <v>1536</v>
      </c>
      <c r="DC52" s="189" t="s">
        <v>305</v>
      </c>
      <c r="DD52" s="193" t="s">
        <v>1536</v>
      </c>
      <c r="DE52" s="189" t="s">
        <v>305</v>
      </c>
      <c r="DF52" s="193" t="s">
        <v>2114</v>
      </c>
      <c r="DG52" s="189" t="s">
        <v>305</v>
      </c>
      <c r="DH52" s="193" t="s">
        <v>1536</v>
      </c>
      <c r="DI52" s="189" t="s">
        <v>305</v>
      </c>
      <c r="DJ52" s="93" t="s">
        <v>1536</v>
      </c>
      <c r="DK52" s="189" t="s">
        <v>305</v>
      </c>
      <c r="DL52" s="193" t="s">
        <v>1536</v>
      </c>
      <c r="DM52" s="189" t="s">
        <v>305</v>
      </c>
      <c r="DN52" s="193" t="s">
        <v>1536</v>
      </c>
      <c r="DO52" s="189" t="s">
        <v>305</v>
      </c>
      <c r="DP52" s="193" t="s">
        <v>2115</v>
      </c>
      <c r="DQ52" s="189" t="s">
        <v>305</v>
      </c>
      <c r="DR52" s="193" t="s">
        <v>954</v>
      </c>
      <c r="DS52" s="189" t="s">
        <v>305</v>
      </c>
      <c r="DT52" s="193" t="s">
        <v>1536</v>
      </c>
      <c r="DU52" s="189" t="s">
        <v>305</v>
      </c>
      <c r="DV52" s="193" t="s">
        <v>954</v>
      </c>
      <c r="DW52" s="189" t="s">
        <v>305</v>
      </c>
      <c r="DX52" s="193" t="s">
        <v>1536</v>
      </c>
      <c r="DY52" s="189" t="s">
        <v>303</v>
      </c>
      <c r="DZ52" s="95" t="s">
        <v>938</v>
      </c>
      <c r="EA52" s="189" t="s">
        <v>305</v>
      </c>
      <c r="EB52" s="192" t="s">
        <v>1536</v>
      </c>
      <c r="EC52" s="189" t="s">
        <v>305</v>
      </c>
      <c r="ED52" s="193" t="s">
        <v>954</v>
      </c>
      <c r="EE52" s="189" t="s">
        <v>303</v>
      </c>
      <c r="EF52" s="192" t="s">
        <v>959</v>
      </c>
      <c r="EG52" s="189" t="s">
        <v>446</v>
      </c>
      <c r="EH52" s="95" t="s">
        <v>969</v>
      </c>
      <c r="EI52" s="189" t="s">
        <v>305</v>
      </c>
      <c r="EJ52" s="193" t="s">
        <v>1536</v>
      </c>
      <c r="EK52" s="189" t="s">
        <v>305</v>
      </c>
      <c r="EL52" s="193" t="s">
        <v>1536</v>
      </c>
      <c r="EM52" s="189" t="s">
        <v>305</v>
      </c>
      <c r="EN52" s="193" t="s">
        <v>1536</v>
      </c>
      <c r="EO52" s="189" t="s">
        <v>305</v>
      </c>
      <c r="EP52" s="95" t="s">
        <v>1536</v>
      </c>
      <c r="EQ52" s="189" t="s">
        <v>305</v>
      </c>
      <c r="ER52" s="193" t="s">
        <v>1045</v>
      </c>
      <c r="ES52" s="189" t="s">
        <v>305</v>
      </c>
      <c r="ET52" s="193" t="s">
        <v>1045</v>
      </c>
      <c r="EU52" s="189" t="s">
        <v>305</v>
      </c>
      <c r="EV52" s="194" t="s">
        <v>1045</v>
      </c>
      <c r="EW52" s="189" t="s">
        <v>305</v>
      </c>
      <c r="EX52" s="193" t="s">
        <v>1536</v>
      </c>
      <c r="EY52" s="189" t="s">
        <v>446</v>
      </c>
      <c r="EZ52" s="93" t="s">
        <v>1073</v>
      </c>
    </row>
    <row r="53" spans="1:156" ht="15" customHeight="1" x14ac:dyDescent="0.35">
      <c r="A53" s="22" t="s">
        <v>200</v>
      </c>
      <c r="B53" s="22" t="s">
        <v>1200</v>
      </c>
      <c r="C53" s="22">
        <v>53</v>
      </c>
      <c r="D53" s="21" t="s">
        <v>203</v>
      </c>
      <c r="E53" s="21" t="s">
        <v>359</v>
      </c>
      <c r="F53" s="21" t="s">
        <v>413</v>
      </c>
      <c r="G53" s="48" t="s">
        <v>299</v>
      </c>
      <c r="H53" s="48" t="s">
        <v>300</v>
      </c>
      <c r="I53" s="48">
        <v>2</v>
      </c>
      <c r="J53" s="48" t="s">
        <v>303</v>
      </c>
      <c r="K53" s="48" t="s">
        <v>304</v>
      </c>
      <c r="L53" s="48" t="s">
        <v>305</v>
      </c>
      <c r="M53" s="48" t="s">
        <v>306</v>
      </c>
      <c r="N53" s="48" t="s">
        <v>320</v>
      </c>
      <c r="O53" s="48" t="s">
        <v>321</v>
      </c>
      <c r="P53" s="48" t="s">
        <v>1518</v>
      </c>
      <c r="Q53" s="48" t="s">
        <v>1518</v>
      </c>
      <c r="R53" s="48" t="s">
        <v>1518</v>
      </c>
      <c r="S53" s="48" t="s">
        <v>1518</v>
      </c>
      <c r="T53" s="48" t="s">
        <v>1518</v>
      </c>
      <c r="U53" s="48" t="s">
        <v>1518</v>
      </c>
      <c r="V53" s="48" t="s">
        <v>1518</v>
      </c>
      <c r="W53" s="48" t="s">
        <v>1518</v>
      </c>
      <c r="X53" s="48" t="s">
        <v>423</v>
      </c>
      <c r="Y53" s="48" t="s">
        <v>423</v>
      </c>
      <c r="Z53" s="48" t="s">
        <v>1518</v>
      </c>
      <c r="AA53" s="48" t="s">
        <v>1518</v>
      </c>
      <c r="AB53" s="48">
        <v>2</v>
      </c>
      <c r="AC53" s="48">
        <v>0</v>
      </c>
      <c r="AD53" s="48">
        <f t="shared" si="0"/>
        <v>1</v>
      </c>
      <c r="AE53" s="48"/>
      <c r="AF53" s="48"/>
      <c r="AG53" s="48"/>
      <c r="AH53" s="48"/>
      <c r="AI53" s="48" t="s">
        <v>423</v>
      </c>
      <c r="AJ53" s="21"/>
      <c r="AK53" s="189" t="s">
        <v>320</v>
      </c>
      <c r="AL53" s="93" t="s">
        <v>1134</v>
      </c>
      <c r="AM53" s="189" t="s">
        <v>305</v>
      </c>
      <c r="AN53" s="93" t="s">
        <v>1536</v>
      </c>
      <c r="AO53" s="191" t="s">
        <v>320</v>
      </c>
      <c r="AP53" s="163" t="s">
        <v>463</v>
      </c>
      <c r="AQ53" s="189" t="s">
        <v>320</v>
      </c>
      <c r="AR53" s="95" t="s">
        <v>483</v>
      </c>
      <c r="AS53" s="189" t="s">
        <v>305</v>
      </c>
      <c r="AT53" s="93" t="s">
        <v>1536</v>
      </c>
      <c r="AU53" s="189" t="s">
        <v>305</v>
      </c>
      <c r="AV53" s="93" t="s">
        <v>1536</v>
      </c>
      <c r="AW53" s="189" t="s">
        <v>320</v>
      </c>
      <c r="AX53" s="93" t="s">
        <v>534</v>
      </c>
      <c r="AY53" s="189" t="s">
        <v>305</v>
      </c>
      <c r="AZ53" s="93" t="s">
        <v>1536</v>
      </c>
      <c r="BA53" s="189" t="s">
        <v>305</v>
      </c>
      <c r="BB53" s="93" t="s">
        <v>1536</v>
      </c>
      <c r="BC53" s="189" t="s">
        <v>305</v>
      </c>
      <c r="BD53" s="193" t="s">
        <v>1536</v>
      </c>
      <c r="BE53" s="189" t="s">
        <v>305</v>
      </c>
      <c r="BF53" s="193" t="s">
        <v>1536</v>
      </c>
      <c r="BG53" s="189" t="s">
        <v>305</v>
      </c>
      <c r="BH53" s="93" t="s">
        <v>1536</v>
      </c>
      <c r="BI53" s="189" t="s">
        <v>305</v>
      </c>
      <c r="BJ53" s="193" t="s">
        <v>1536</v>
      </c>
      <c r="BK53" s="189" t="s">
        <v>305</v>
      </c>
      <c r="BL53" s="93" t="s">
        <v>1536</v>
      </c>
      <c r="BM53" s="189" t="s">
        <v>305</v>
      </c>
      <c r="BN53" s="193" t="s">
        <v>1536</v>
      </c>
      <c r="BO53" s="189" t="s">
        <v>320</v>
      </c>
      <c r="BP53" s="93" t="s">
        <v>642</v>
      </c>
      <c r="BQ53" s="189" t="s">
        <v>305</v>
      </c>
      <c r="BR53" s="95" t="s">
        <v>1536</v>
      </c>
      <c r="BS53" s="189" t="s">
        <v>305</v>
      </c>
      <c r="BT53" s="193" t="s">
        <v>1536</v>
      </c>
      <c r="BU53" s="189" t="s">
        <v>305</v>
      </c>
      <c r="BV53" s="93" t="s">
        <v>1536</v>
      </c>
      <c r="BW53" s="189" t="s">
        <v>305</v>
      </c>
      <c r="BX53" s="193" t="s">
        <v>1536</v>
      </c>
      <c r="BY53" s="189" t="s">
        <v>305</v>
      </c>
      <c r="BZ53" s="193" t="s">
        <v>1536</v>
      </c>
      <c r="CA53" s="189" t="s">
        <v>305</v>
      </c>
      <c r="CB53" s="95" t="s">
        <v>1536</v>
      </c>
      <c r="CC53" s="189" t="s">
        <v>305</v>
      </c>
      <c r="CD53" s="193" t="s">
        <v>1536</v>
      </c>
      <c r="CE53" s="189" t="s">
        <v>305</v>
      </c>
      <c r="CF53" s="93" t="s">
        <v>1536</v>
      </c>
      <c r="CG53" s="189" t="s">
        <v>305</v>
      </c>
      <c r="CH53" s="170" t="s">
        <v>1536</v>
      </c>
      <c r="CI53" s="189" t="s">
        <v>305</v>
      </c>
      <c r="CJ53" s="193" t="s">
        <v>1536</v>
      </c>
      <c r="CK53" s="189" t="s">
        <v>305</v>
      </c>
      <c r="CL53" s="193" t="s">
        <v>1536</v>
      </c>
      <c r="CM53" s="189" t="s">
        <v>305</v>
      </c>
      <c r="CN53" s="193" t="s">
        <v>1536</v>
      </c>
      <c r="CO53" s="189" t="s">
        <v>303</v>
      </c>
      <c r="CP53" s="95" t="s">
        <v>1147</v>
      </c>
      <c r="CQ53" s="189" t="s">
        <v>305</v>
      </c>
      <c r="CR53" s="93" t="s">
        <v>1536</v>
      </c>
      <c r="CS53" s="189" t="s">
        <v>305</v>
      </c>
      <c r="CT53" s="193" t="s">
        <v>2113</v>
      </c>
      <c r="CU53" s="189" t="s">
        <v>305</v>
      </c>
      <c r="CV53" s="93" t="s">
        <v>1536</v>
      </c>
      <c r="CW53" s="189" t="s">
        <v>303</v>
      </c>
      <c r="CX53" s="192" t="s">
        <v>833</v>
      </c>
      <c r="CY53" s="189" t="s">
        <v>305</v>
      </c>
      <c r="CZ53" s="193" t="s">
        <v>1536</v>
      </c>
      <c r="DA53" s="189" t="s">
        <v>320</v>
      </c>
      <c r="DB53" s="130" t="s">
        <v>851</v>
      </c>
      <c r="DC53" s="189" t="s">
        <v>305</v>
      </c>
      <c r="DD53" s="193" t="s">
        <v>1536</v>
      </c>
      <c r="DE53" s="189" t="s">
        <v>305</v>
      </c>
      <c r="DF53" s="193" t="s">
        <v>2114</v>
      </c>
      <c r="DG53" s="189" t="s">
        <v>305</v>
      </c>
      <c r="DH53" s="193" t="s">
        <v>1536</v>
      </c>
      <c r="DI53" s="189" t="s">
        <v>305</v>
      </c>
      <c r="DJ53" s="93" t="s">
        <v>1536</v>
      </c>
      <c r="DK53" s="189" t="s">
        <v>305</v>
      </c>
      <c r="DL53" s="193" t="s">
        <v>1536</v>
      </c>
      <c r="DM53" s="189" t="s">
        <v>305</v>
      </c>
      <c r="DN53" s="193" t="s">
        <v>1536</v>
      </c>
      <c r="DO53" s="189" t="s">
        <v>305</v>
      </c>
      <c r="DP53" s="193" t="s">
        <v>2115</v>
      </c>
      <c r="DQ53" s="189" t="s">
        <v>305</v>
      </c>
      <c r="DR53" s="193" t="s">
        <v>954</v>
      </c>
      <c r="DS53" s="189" t="s">
        <v>305</v>
      </c>
      <c r="DT53" s="193" t="s">
        <v>1536</v>
      </c>
      <c r="DU53" s="189" t="s">
        <v>305</v>
      </c>
      <c r="DV53" s="193" t="s">
        <v>954</v>
      </c>
      <c r="DW53" s="189" t="s">
        <v>305</v>
      </c>
      <c r="DX53" s="193" t="s">
        <v>1536</v>
      </c>
      <c r="DY53" s="189" t="s">
        <v>305</v>
      </c>
      <c r="DZ53" s="193" t="s">
        <v>1536</v>
      </c>
      <c r="EA53" s="189" t="s">
        <v>305</v>
      </c>
      <c r="EB53" s="192" t="s">
        <v>1536</v>
      </c>
      <c r="EC53" s="189" t="s">
        <v>305</v>
      </c>
      <c r="ED53" s="193" t="s">
        <v>954</v>
      </c>
      <c r="EE53" s="189" t="s">
        <v>305</v>
      </c>
      <c r="EF53" s="193" t="s">
        <v>1536</v>
      </c>
      <c r="EG53" s="189" t="s">
        <v>320</v>
      </c>
      <c r="EH53" s="93" t="s">
        <v>971</v>
      </c>
      <c r="EI53" s="189" t="s">
        <v>320</v>
      </c>
      <c r="EJ53" s="93" t="s">
        <v>1003</v>
      </c>
      <c r="EK53" s="189" t="s">
        <v>305</v>
      </c>
      <c r="EL53" s="193" t="s">
        <v>1536</v>
      </c>
      <c r="EM53" s="189" t="s">
        <v>305</v>
      </c>
      <c r="EN53" s="193" t="s">
        <v>1536</v>
      </c>
      <c r="EO53" s="189" t="s">
        <v>305</v>
      </c>
      <c r="EP53" s="95" t="s">
        <v>1536</v>
      </c>
      <c r="EQ53" s="189" t="s">
        <v>305</v>
      </c>
      <c r="ER53" s="193" t="s">
        <v>1045</v>
      </c>
      <c r="ES53" s="189" t="s">
        <v>305</v>
      </c>
      <c r="ET53" s="193" t="s">
        <v>1045</v>
      </c>
      <c r="EU53" s="189" t="s">
        <v>305</v>
      </c>
      <c r="EV53" s="194" t="s">
        <v>1045</v>
      </c>
      <c r="EW53" s="189" t="s">
        <v>320</v>
      </c>
      <c r="EX53" s="95" t="s">
        <v>1056</v>
      </c>
      <c r="EY53" s="189" t="s">
        <v>305</v>
      </c>
      <c r="EZ53" s="127" t="s">
        <v>1536</v>
      </c>
    </row>
    <row r="54" spans="1:156" ht="15" customHeight="1" x14ac:dyDescent="0.35">
      <c r="A54" s="22" t="s">
        <v>201</v>
      </c>
      <c r="B54" s="22" t="s">
        <v>1201</v>
      </c>
      <c r="C54" s="22">
        <v>54</v>
      </c>
      <c r="D54" s="21" t="s">
        <v>376</v>
      </c>
      <c r="E54" s="21" t="s">
        <v>204</v>
      </c>
      <c r="F54" s="21" t="s">
        <v>413</v>
      </c>
      <c r="G54" s="48" t="s">
        <v>299</v>
      </c>
      <c r="H54" s="48" t="s">
        <v>300</v>
      </c>
      <c r="I54" s="48">
        <v>2</v>
      </c>
      <c r="J54" s="48" t="s">
        <v>303</v>
      </c>
      <c r="K54" s="48" t="s">
        <v>304</v>
      </c>
      <c r="L54" s="48" t="s">
        <v>305</v>
      </c>
      <c r="M54" s="48" t="s">
        <v>306</v>
      </c>
      <c r="N54" s="48" t="s">
        <v>320</v>
      </c>
      <c r="O54" s="48" t="s">
        <v>321</v>
      </c>
      <c r="P54" s="48" t="s">
        <v>1518</v>
      </c>
      <c r="Q54" s="48" t="s">
        <v>1518</v>
      </c>
      <c r="R54" s="48" t="s">
        <v>1518</v>
      </c>
      <c r="S54" s="48" t="s">
        <v>1518</v>
      </c>
      <c r="T54" s="48" t="s">
        <v>1518</v>
      </c>
      <c r="U54" s="48" t="s">
        <v>1518</v>
      </c>
      <c r="V54" s="48" t="s">
        <v>1518</v>
      </c>
      <c r="W54" s="48" t="s">
        <v>1518</v>
      </c>
      <c r="X54" s="48" t="s">
        <v>423</v>
      </c>
      <c r="Y54" s="48" t="s">
        <v>423</v>
      </c>
      <c r="Z54" s="48" t="s">
        <v>1518</v>
      </c>
      <c r="AA54" s="48" t="s">
        <v>1518</v>
      </c>
      <c r="AB54" s="48">
        <v>2</v>
      </c>
      <c r="AC54" s="48">
        <v>0</v>
      </c>
      <c r="AD54" s="48">
        <f t="shared" si="0"/>
        <v>1</v>
      </c>
      <c r="AE54" s="48"/>
      <c r="AF54" s="48"/>
      <c r="AG54" s="48"/>
      <c r="AH54" s="48"/>
      <c r="AI54" s="48" t="s">
        <v>423</v>
      </c>
      <c r="AJ54" s="21"/>
      <c r="AK54" s="189" t="s">
        <v>305</v>
      </c>
      <c r="AL54" s="93" t="s">
        <v>1536</v>
      </c>
      <c r="AM54" s="189" t="s">
        <v>305</v>
      </c>
      <c r="AN54" s="93" t="s">
        <v>1536</v>
      </c>
      <c r="AO54" s="191" t="s">
        <v>305</v>
      </c>
      <c r="AP54" s="163" t="s">
        <v>1536</v>
      </c>
      <c r="AQ54" s="189" t="s">
        <v>305</v>
      </c>
      <c r="AR54" s="93" t="s">
        <v>1536</v>
      </c>
      <c r="AS54" s="189" t="s">
        <v>305</v>
      </c>
      <c r="AT54" s="93" t="s">
        <v>1536</v>
      </c>
      <c r="AU54" s="189" t="s">
        <v>305</v>
      </c>
      <c r="AV54" s="93" t="s">
        <v>1536</v>
      </c>
      <c r="AW54" s="189" t="s">
        <v>305</v>
      </c>
      <c r="AX54" s="93" t="s">
        <v>1536</v>
      </c>
      <c r="AY54" s="189" t="s">
        <v>303</v>
      </c>
      <c r="AZ54" s="93" t="s">
        <v>566</v>
      </c>
      <c r="BA54" s="189" t="s">
        <v>305</v>
      </c>
      <c r="BB54" s="93" t="s">
        <v>1536</v>
      </c>
      <c r="BC54" s="189" t="s">
        <v>423</v>
      </c>
      <c r="BD54" s="193" t="s">
        <v>1536</v>
      </c>
      <c r="BE54" s="189" t="s">
        <v>305</v>
      </c>
      <c r="BF54" s="193" t="s">
        <v>1536</v>
      </c>
      <c r="BG54" s="189" t="s">
        <v>305</v>
      </c>
      <c r="BH54" s="93" t="s">
        <v>1536</v>
      </c>
      <c r="BI54" s="189" t="s">
        <v>305</v>
      </c>
      <c r="BJ54" s="193" t="s">
        <v>1536</v>
      </c>
      <c r="BK54" s="189" t="s">
        <v>305</v>
      </c>
      <c r="BL54" s="93" t="s">
        <v>1536</v>
      </c>
      <c r="BM54" s="189" t="s">
        <v>305</v>
      </c>
      <c r="BN54" s="193" t="s">
        <v>1536</v>
      </c>
      <c r="BO54" s="189" t="s">
        <v>305</v>
      </c>
      <c r="BP54" s="193" t="s">
        <v>1536</v>
      </c>
      <c r="BQ54" s="189" t="s">
        <v>305</v>
      </c>
      <c r="BR54" s="95" t="s">
        <v>1536</v>
      </c>
      <c r="BS54" s="189" t="s">
        <v>305</v>
      </c>
      <c r="BT54" s="193" t="s">
        <v>1536</v>
      </c>
      <c r="BU54" s="189" t="s">
        <v>303</v>
      </c>
      <c r="BV54" s="93" t="s">
        <v>691</v>
      </c>
      <c r="BW54" s="189" t="s">
        <v>305</v>
      </c>
      <c r="BX54" s="193" t="s">
        <v>1536</v>
      </c>
      <c r="BY54" s="189" t="s">
        <v>305</v>
      </c>
      <c r="BZ54" s="193" t="s">
        <v>1536</v>
      </c>
      <c r="CA54" s="189" t="s">
        <v>305</v>
      </c>
      <c r="CB54" s="95" t="s">
        <v>1536</v>
      </c>
      <c r="CC54" s="189" t="s">
        <v>305</v>
      </c>
      <c r="CD54" s="193" t="s">
        <v>1536</v>
      </c>
      <c r="CE54" s="189" t="s">
        <v>305</v>
      </c>
      <c r="CF54" s="93" t="s">
        <v>1536</v>
      </c>
      <c r="CG54" s="189" t="s">
        <v>305</v>
      </c>
      <c r="CH54" s="170" t="s">
        <v>1536</v>
      </c>
      <c r="CI54" s="189" t="s">
        <v>305</v>
      </c>
      <c r="CJ54" s="193" t="s">
        <v>1536</v>
      </c>
      <c r="CK54" s="189" t="s">
        <v>305</v>
      </c>
      <c r="CL54" s="193" t="s">
        <v>1536</v>
      </c>
      <c r="CM54" s="189" t="s">
        <v>305</v>
      </c>
      <c r="CN54" s="193" t="s">
        <v>1536</v>
      </c>
      <c r="CO54" s="189" t="s">
        <v>305</v>
      </c>
      <c r="CP54" s="193" t="s">
        <v>1536</v>
      </c>
      <c r="CQ54" s="189" t="s">
        <v>305</v>
      </c>
      <c r="CR54" s="93" t="s">
        <v>1536</v>
      </c>
      <c r="CS54" s="189" t="s">
        <v>305</v>
      </c>
      <c r="CT54" s="193" t="s">
        <v>2113</v>
      </c>
      <c r="CU54" s="189" t="s">
        <v>305</v>
      </c>
      <c r="CV54" s="93" t="s">
        <v>1536</v>
      </c>
      <c r="CW54" s="189" t="s">
        <v>305</v>
      </c>
      <c r="CX54" s="193" t="s">
        <v>1536</v>
      </c>
      <c r="CY54" s="189" t="s">
        <v>305</v>
      </c>
      <c r="CZ54" s="193" t="s">
        <v>1536</v>
      </c>
      <c r="DA54" s="189" t="s">
        <v>305</v>
      </c>
      <c r="DB54" s="193" t="s">
        <v>1536</v>
      </c>
      <c r="DC54" s="189" t="s">
        <v>305</v>
      </c>
      <c r="DD54" s="193" t="s">
        <v>1536</v>
      </c>
      <c r="DE54" s="189" t="s">
        <v>305</v>
      </c>
      <c r="DF54" s="193" t="s">
        <v>2114</v>
      </c>
      <c r="DG54" s="189" t="s">
        <v>305</v>
      </c>
      <c r="DH54" s="193" t="s">
        <v>1536</v>
      </c>
      <c r="DI54" s="189" t="s">
        <v>305</v>
      </c>
      <c r="DJ54" s="93" t="s">
        <v>1536</v>
      </c>
      <c r="DK54" s="189" t="s">
        <v>305</v>
      </c>
      <c r="DL54" s="193" t="s">
        <v>1536</v>
      </c>
      <c r="DM54" s="189" t="s">
        <v>305</v>
      </c>
      <c r="DN54" s="193" t="s">
        <v>1536</v>
      </c>
      <c r="DO54" s="189" t="s">
        <v>305</v>
      </c>
      <c r="DP54" s="193" t="s">
        <v>2115</v>
      </c>
      <c r="DQ54" s="189" t="s">
        <v>305</v>
      </c>
      <c r="DR54" s="193" t="s">
        <v>954</v>
      </c>
      <c r="DS54" s="189" t="s">
        <v>305</v>
      </c>
      <c r="DT54" s="193" t="s">
        <v>1536</v>
      </c>
      <c r="DU54" s="189" t="s">
        <v>305</v>
      </c>
      <c r="DV54" s="193" t="s">
        <v>954</v>
      </c>
      <c r="DW54" s="189" t="s">
        <v>305</v>
      </c>
      <c r="DX54" s="193" t="s">
        <v>1536</v>
      </c>
      <c r="DY54" s="189" t="s">
        <v>305</v>
      </c>
      <c r="DZ54" s="193" t="s">
        <v>1536</v>
      </c>
      <c r="EA54" s="189" t="s">
        <v>423</v>
      </c>
      <c r="EB54" s="192" t="s">
        <v>1536</v>
      </c>
      <c r="EC54" s="189" t="s">
        <v>305</v>
      </c>
      <c r="ED54" s="193" t="s">
        <v>954</v>
      </c>
      <c r="EE54" s="189" t="s">
        <v>305</v>
      </c>
      <c r="EF54" s="193" t="s">
        <v>1536</v>
      </c>
      <c r="EG54" s="189" t="s">
        <v>305</v>
      </c>
      <c r="EH54" s="193" t="s">
        <v>1536</v>
      </c>
      <c r="EI54" s="189" t="s">
        <v>305</v>
      </c>
      <c r="EJ54" s="193" t="s">
        <v>1536</v>
      </c>
      <c r="EK54" s="189" t="s">
        <v>305</v>
      </c>
      <c r="EL54" s="193" t="s">
        <v>1536</v>
      </c>
      <c r="EM54" s="189" t="s">
        <v>305</v>
      </c>
      <c r="EN54" s="193" t="s">
        <v>1536</v>
      </c>
      <c r="EO54" s="189" t="s">
        <v>305</v>
      </c>
      <c r="EP54" s="95" t="s">
        <v>1536</v>
      </c>
      <c r="EQ54" s="189" t="s">
        <v>305</v>
      </c>
      <c r="ER54" s="193" t="s">
        <v>1045</v>
      </c>
      <c r="ES54" s="189" t="s">
        <v>305</v>
      </c>
      <c r="ET54" s="193" t="s">
        <v>1045</v>
      </c>
      <c r="EU54" s="189" t="s">
        <v>305</v>
      </c>
      <c r="EV54" s="194" t="s">
        <v>1045</v>
      </c>
      <c r="EW54" s="189" t="s">
        <v>305</v>
      </c>
      <c r="EX54" s="193" t="s">
        <v>1536</v>
      </c>
      <c r="EY54" s="189" t="s">
        <v>305</v>
      </c>
      <c r="EZ54" s="127" t="s">
        <v>1536</v>
      </c>
    </row>
    <row r="55" spans="1:156" ht="15" customHeight="1" x14ac:dyDescent="0.35">
      <c r="A55" s="22" t="s">
        <v>202</v>
      </c>
      <c r="B55" s="22" t="s">
        <v>1202</v>
      </c>
      <c r="C55" s="22">
        <v>55</v>
      </c>
      <c r="D55" s="21" t="s">
        <v>377</v>
      </c>
      <c r="E55" s="21" t="s">
        <v>360</v>
      </c>
      <c r="F55" s="21" t="s">
        <v>413</v>
      </c>
      <c r="G55" s="48" t="s">
        <v>302</v>
      </c>
      <c r="H55" s="48" t="s">
        <v>301</v>
      </c>
      <c r="I55" s="48">
        <v>2</v>
      </c>
      <c r="J55" s="48" t="s">
        <v>303</v>
      </c>
      <c r="K55" s="48" t="s">
        <v>304</v>
      </c>
      <c r="L55" s="48" t="s">
        <v>305</v>
      </c>
      <c r="M55" s="48" t="s">
        <v>306</v>
      </c>
      <c r="N55" s="48" t="s">
        <v>320</v>
      </c>
      <c r="O55" s="48" t="s">
        <v>321</v>
      </c>
      <c r="P55" s="48" t="s">
        <v>1518</v>
      </c>
      <c r="Q55" s="48" t="s">
        <v>1518</v>
      </c>
      <c r="R55" s="48" t="s">
        <v>1518</v>
      </c>
      <c r="S55" s="48" t="s">
        <v>1518</v>
      </c>
      <c r="T55" s="48" t="s">
        <v>1518</v>
      </c>
      <c r="U55" s="48" t="s">
        <v>1518</v>
      </c>
      <c r="V55" s="48" t="s">
        <v>1518</v>
      </c>
      <c r="W55" s="48" t="s">
        <v>1518</v>
      </c>
      <c r="X55" s="48" t="s">
        <v>423</v>
      </c>
      <c r="Y55" s="48" t="s">
        <v>423</v>
      </c>
      <c r="Z55" s="48" t="s">
        <v>1518</v>
      </c>
      <c r="AA55" s="48" t="s">
        <v>1518</v>
      </c>
      <c r="AB55" s="48">
        <v>2</v>
      </c>
      <c r="AC55" s="48">
        <v>0</v>
      </c>
      <c r="AD55" s="48">
        <f t="shared" si="0"/>
        <v>1</v>
      </c>
      <c r="AE55" s="48"/>
      <c r="AF55" s="48"/>
      <c r="AG55" s="48"/>
      <c r="AH55" s="48"/>
      <c r="AI55" s="48" t="s">
        <v>423</v>
      </c>
      <c r="AJ55" s="21"/>
      <c r="AK55" s="189" t="s">
        <v>320</v>
      </c>
      <c r="AL55" s="93" t="s">
        <v>1135</v>
      </c>
      <c r="AM55" s="189" t="s">
        <v>305</v>
      </c>
      <c r="AN55" s="95" t="s">
        <v>1080</v>
      </c>
      <c r="AO55" s="191" t="s">
        <v>305</v>
      </c>
      <c r="AP55" s="163" t="s">
        <v>1536</v>
      </c>
      <c r="AQ55" s="189" t="s">
        <v>305</v>
      </c>
      <c r="AR55" s="93" t="s">
        <v>1536</v>
      </c>
      <c r="AS55" s="189" t="s">
        <v>305</v>
      </c>
      <c r="AT55" s="93" t="s">
        <v>1536</v>
      </c>
      <c r="AU55" s="189" t="s">
        <v>305</v>
      </c>
      <c r="AV55" s="93" t="s">
        <v>1536</v>
      </c>
      <c r="AW55" s="189" t="s">
        <v>305</v>
      </c>
      <c r="AX55" s="93" t="s">
        <v>1536</v>
      </c>
      <c r="AY55" s="189" t="s">
        <v>305</v>
      </c>
      <c r="AZ55" s="93" t="s">
        <v>1536</v>
      </c>
      <c r="BA55" s="189" t="s">
        <v>305</v>
      </c>
      <c r="BB55" s="93" t="s">
        <v>1536</v>
      </c>
      <c r="BC55" s="189" t="s">
        <v>423</v>
      </c>
      <c r="BD55" s="193" t="s">
        <v>1536</v>
      </c>
      <c r="BE55" s="189" t="s">
        <v>305</v>
      </c>
      <c r="BF55" s="193" t="s">
        <v>1536</v>
      </c>
      <c r="BG55" s="189" t="s">
        <v>305</v>
      </c>
      <c r="BH55" s="93" t="s">
        <v>1536</v>
      </c>
      <c r="BI55" s="189" t="s">
        <v>305</v>
      </c>
      <c r="BJ55" s="193" t="s">
        <v>1536</v>
      </c>
      <c r="BK55" s="189" t="s">
        <v>305</v>
      </c>
      <c r="BL55" s="93" t="s">
        <v>1536</v>
      </c>
      <c r="BM55" s="189" t="s">
        <v>305</v>
      </c>
      <c r="BN55" s="193" t="s">
        <v>1536</v>
      </c>
      <c r="BO55" s="189" t="s">
        <v>305</v>
      </c>
      <c r="BP55" s="193" t="s">
        <v>1536</v>
      </c>
      <c r="BQ55" s="189" t="s">
        <v>305</v>
      </c>
      <c r="BR55" s="95" t="s">
        <v>1536</v>
      </c>
      <c r="BS55" s="189" t="s">
        <v>305</v>
      </c>
      <c r="BT55" s="193" t="s">
        <v>1536</v>
      </c>
      <c r="BU55" s="189" t="s">
        <v>320</v>
      </c>
      <c r="BV55" s="95" t="s">
        <v>687</v>
      </c>
      <c r="BW55" s="189" t="s">
        <v>305</v>
      </c>
      <c r="BX55" s="193" t="s">
        <v>1536</v>
      </c>
      <c r="BY55" s="189" t="s">
        <v>305</v>
      </c>
      <c r="BZ55" s="193" t="s">
        <v>1536</v>
      </c>
      <c r="CA55" s="189" t="s">
        <v>305</v>
      </c>
      <c r="CB55" s="95" t="s">
        <v>1536</v>
      </c>
      <c r="CC55" s="189" t="s">
        <v>305</v>
      </c>
      <c r="CD55" s="193" t="s">
        <v>1536</v>
      </c>
      <c r="CE55" s="189" t="s">
        <v>305</v>
      </c>
      <c r="CF55" s="93" t="s">
        <v>1536</v>
      </c>
      <c r="CG55" s="189" t="s">
        <v>305</v>
      </c>
      <c r="CH55" s="170" t="s">
        <v>1536</v>
      </c>
      <c r="CI55" s="189" t="s">
        <v>305</v>
      </c>
      <c r="CJ55" s="193" t="s">
        <v>1536</v>
      </c>
      <c r="CK55" s="189" t="s">
        <v>305</v>
      </c>
      <c r="CL55" s="193" t="s">
        <v>1536</v>
      </c>
      <c r="CM55" s="189" t="s">
        <v>305</v>
      </c>
      <c r="CN55" s="193" t="s">
        <v>1536</v>
      </c>
      <c r="CO55" s="189" t="s">
        <v>305</v>
      </c>
      <c r="CP55" s="193" t="s">
        <v>1536</v>
      </c>
      <c r="CQ55" s="189" t="s">
        <v>305</v>
      </c>
      <c r="CR55" s="93" t="s">
        <v>1536</v>
      </c>
      <c r="CS55" s="189" t="s">
        <v>305</v>
      </c>
      <c r="CT55" s="193" t="s">
        <v>2113</v>
      </c>
      <c r="CU55" s="189" t="s">
        <v>305</v>
      </c>
      <c r="CV55" s="93" t="s">
        <v>1536</v>
      </c>
      <c r="CW55" s="189" t="s">
        <v>305</v>
      </c>
      <c r="CX55" s="193" t="s">
        <v>1536</v>
      </c>
      <c r="CY55" s="189" t="s">
        <v>305</v>
      </c>
      <c r="CZ55" s="193" t="s">
        <v>1536</v>
      </c>
      <c r="DA55" s="189" t="s">
        <v>303</v>
      </c>
      <c r="DB55" s="192" t="s">
        <v>854</v>
      </c>
      <c r="DC55" s="189" t="s">
        <v>305</v>
      </c>
      <c r="DD55" s="193" t="s">
        <v>1536</v>
      </c>
      <c r="DE55" s="189" t="s">
        <v>305</v>
      </c>
      <c r="DF55" s="193" t="s">
        <v>2114</v>
      </c>
      <c r="DG55" s="189" t="s">
        <v>305</v>
      </c>
      <c r="DH55" s="193" t="s">
        <v>1536</v>
      </c>
      <c r="DI55" s="189" t="s">
        <v>305</v>
      </c>
      <c r="DJ55" s="192" t="s">
        <v>1536</v>
      </c>
      <c r="DK55" s="189" t="s">
        <v>305</v>
      </c>
      <c r="DL55" s="193" t="s">
        <v>1536</v>
      </c>
      <c r="DM55" s="189" t="s">
        <v>305</v>
      </c>
      <c r="DN55" s="193" t="s">
        <v>1536</v>
      </c>
      <c r="DO55" s="189" t="s">
        <v>305</v>
      </c>
      <c r="DP55" s="193" t="s">
        <v>2115</v>
      </c>
      <c r="DQ55" s="189" t="s">
        <v>305</v>
      </c>
      <c r="DR55" s="193" t="s">
        <v>954</v>
      </c>
      <c r="DS55" s="189" t="s">
        <v>305</v>
      </c>
      <c r="DT55" s="193" t="s">
        <v>1536</v>
      </c>
      <c r="DU55" s="189" t="s">
        <v>305</v>
      </c>
      <c r="DV55" s="193" t="s">
        <v>954</v>
      </c>
      <c r="DW55" s="189" t="s">
        <v>305</v>
      </c>
      <c r="DX55" s="193" t="s">
        <v>1536</v>
      </c>
      <c r="DY55" s="189" t="s">
        <v>305</v>
      </c>
      <c r="DZ55" s="193" t="s">
        <v>1536</v>
      </c>
      <c r="EA55" s="189" t="s">
        <v>423</v>
      </c>
      <c r="EB55" s="192" t="s">
        <v>1536</v>
      </c>
      <c r="EC55" s="189" t="s">
        <v>305</v>
      </c>
      <c r="ED55" s="193" t="s">
        <v>954</v>
      </c>
      <c r="EE55" s="189" t="s">
        <v>305</v>
      </c>
      <c r="EF55" s="193" t="s">
        <v>1536</v>
      </c>
      <c r="EG55" s="189" t="s">
        <v>305</v>
      </c>
      <c r="EH55" s="193" t="s">
        <v>1536</v>
      </c>
      <c r="EI55" s="189" t="s">
        <v>305</v>
      </c>
      <c r="EJ55" s="193" t="s">
        <v>1536</v>
      </c>
      <c r="EK55" s="189" t="s">
        <v>305</v>
      </c>
      <c r="EL55" s="193" t="s">
        <v>1536</v>
      </c>
      <c r="EM55" s="189" t="s">
        <v>305</v>
      </c>
      <c r="EN55" s="193" t="s">
        <v>1536</v>
      </c>
      <c r="EO55" s="189" t="s">
        <v>305</v>
      </c>
      <c r="EP55" s="95" t="s">
        <v>1536</v>
      </c>
      <c r="EQ55" s="189" t="s">
        <v>305</v>
      </c>
      <c r="ER55" s="193" t="s">
        <v>1045</v>
      </c>
      <c r="ES55" s="189" t="s">
        <v>305</v>
      </c>
      <c r="ET55" s="193" t="s">
        <v>1045</v>
      </c>
      <c r="EU55" s="189" t="s">
        <v>305</v>
      </c>
      <c r="EV55" s="194" t="s">
        <v>1045</v>
      </c>
      <c r="EW55" s="189" t="s">
        <v>305</v>
      </c>
      <c r="EX55" s="193" t="s">
        <v>1536</v>
      </c>
      <c r="EY55" s="189" t="s">
        <v>305</v>
      </c>
      <c r="EZ55" s="127" t="s">
        <v>1536</v>
      </c>
    </row>
    <row r="56" spans="1:156" ht="15" customHeight="1" x14ac:dyDescent="0.35">
      <c r="I56" s="10">
        <f>SUM(I2:I55)</f>
        <v>100</v>
      </c>
      <c r="J56" s="10"/>
      <c r="K56" s="10"/>
      <c r="L56" s="10"/>
      <c r="M56" s="10"/>
      <c r="N56" s="10"/>
      <c r="O56" s="10"/>
      <c r="P56" s="10"/>
      <c r="Q56" s="10"/>
      <c r="R56" s="10"/>
      <c r="S56" s="10"/>
      <c r="T56" s="10"/>
      <c r="U56" s="10"/>
      <c r="V56" s="10"/>
      <c r="W56" s="10"/>
      <c r="X56" s="10"/>
      <c r="Y56" s="10"/>
      <c r="Z56" s="10"/>
      <c r="AA56" s="10"/>
      <c r="AB56" s="10">
        <f>SUM(AB2:AB55)</f>
        <v>100</v>
      </c>
      <c r="AC56" s="6"/>
      <c r="AD56" s="6"/>
      <c r="AE56" s="6"/>
      <c r="AF56" s="6"/>
      <c r="AG56" s="6"/>
      <c r="AH56" s="13"/>
      <c r="AI56" s="13"/>
      <c r="AJ56" s="13"/>
      <c r="AM56"/>
      <c r="BL56" s="123"/>
      <c r="EG56" s="1"/>
      <c r="EI56"/>
    </row>
    <row r="57" spans="1:156" x14ac:dyDescent="0.35">
      <c r="I57" s="6"/>
      <c r="J57" s="6"/>
      <c r="K57" s="6"/>
      <c r="L57" s="6"/>
      <c r="M57" s="6"/>
      <c r="N57" s="6"/>
      <c r="O57" s="6"/>
      <c r="P57" s="6"/>
      <c r="Q57" s="6"/>
      <c r="R57" s="6"/>
      <c r="S57" s="6"/>
      <c r="T57" s="6"/>
      <c r="U57" s="6"/>
      <c r="V57" s="6"/>
      <c r="W57" s="6"/>
      <c r="X57" s="6"/>
      <c r="Y57" s="6"/>
      <c r="Z57" s="6"/>
      <c r="AA57" s="6"/>
      <c r="AB57" s="6"/>
      <c r="AC57" s="6"/>
      <c r="AD57" s="6"/>
      <c r="AE57" s="6"/>
      <c r="AF57" s="6"/>
      <c r="AG57" s="6"/>
      <c r="AH57" s="13"/>
      <c r="AI57" s="13"/>
      <c r="AJ57" s="13"/>
      <c r="EG57" s="1"/>
    </row>
    <row r="58" spans="1:156" x14ac:dyDescent="0.35">
      <c r="I58" s="6"/>
      <c r="J58" s="6"/>
      <c r="K58" s="6"/>
      <c r="L58" s="6"/>
      <c r="M58" s="6"/>
      <c r="N58" s="6"/>
      <c r="O58" s="6"/>
      <c r="P58" s="6"/>
      <c r="Q58" s="6"/>
      <c r="R58" s="6"/>
      <c r="S58" s="6"/>
      <c r="T58" s="6"/>
      <c r="U58" s="6"/>
      <c r="V58" s="6"/>
      <c r="W58" s="6"/>
      <c r="X58" s="6"/>
      <c r="Y58" s="6"/>
      <c r="Z58" s="6"/>
      <c r="AA58" s="6"/>
      <c r="AB58" s="6"/>
      <c r="AC58" s="6"/>
      <c r="AD58" s="6"/>
      <c r="AE58" s="6"/>
      <c r="AF58" s="6"/>
      <c r="AG58" s="6"/>
      <c r="AH58" s="13"/>
      <c r="AI58" s="13"/>
      <c r="AJ58" s="13"/>
      <c r="EG58" s="1"/>
    </row>
    <row r="59" spans="1:156" x14ac:dyDescent="0.35">
      <c r="I59" s="6"/>
      <c r="J59" s="6"/>
      <c r="K59" s="6"/>
      <c r="L59" s="6"/>
      <c r="M59" s="6"/>
      <c r="N59" s="6"/>
      <c r="O59" s="6"/>
      <c r="P59" s="6"/>
      <c r="Q59" s="6"/>
      <c r="R59" s="6"/>
      <c r="S59" s="6"/>
      <c r="T59" s="6"/>
      <c r="U59" s="6"/>
      <c r="V59" s="6"/>
      <c r="W59" s="6"/>
      <c r="X59" s="6"/>
      <c r="Y59" s="6"/>
      <c r="Z59" s="6"/>
      <c r="AA59" s="6"/>
      <c r="AB59" s="6"/>
      <c r="AC59" s="6"/>
      <c r="AD59" s="6"/>
      <c r="AE59" s="6"/>
      <c r="AF59" s="6"/>
      <c r="AG59" s="6"/>
      <c r="AH59" s="13"/>
      <c r="AI59" s="13"/>
      <c r="AJ59" s="13"/>
      <c r="EG59" s="1"/>
    </row>
    <row r="60" spans="1:156" x14ac:dyDescent="0.35">
      <c r="F60" s="5" t="s">
        <v>405</v>
      </c>
      <c r="I60" s="6"/>
      <c r="J60" s="6"/>
      <c r="K60" s="6"/>
      <c r="L60" s="6"/>
      <c r="M60" s="6"/>
      <c r="N60" s="6"/>
      <c r="O60" s="6"/>
      <c r="P60" s="6"/>
      <c r="Q60" s="6"/>
      <c r="R60" s="6"/>
      <c r="S60" s="6"/>
      <c r="T60" s="6"/>
      <c r="U60" s="6"/>
      <c r="V60" s="6"/>
      <c r="W60" s="6"/>
      <c r="X60" s="6"/>
      <c r="Y60" s="6"/>
      <c r="Z60" s="6"/>
      <c r="AA60" s="6"/>
      <c r="AB60" s="6"/>
      <c r="AC60" s="6"/>
      <c r="AD60" s="6"/>
      <c r="AE60" s="6"/>
      <c r="AF60" s="6"/>
      <c r="AG60" s="6"/>
      <c r="AH60" s="13"/>
      <c r="AI60" s="13"/>
      <c r="AJ60" s="13"/>
      <c r="EG60" s="1"/>
    </row>
    <row r="61" spans="1:156" x14ac:dyDescent="0.35">
      <c r="F61" s="26" t="s">
        <v>406</v>
      </c>
      <c r="I61" s="6"/>
      <c r="J61" s="6"/>
      <c r="K61" s="6"/>
      <c r="L61" s="6"/>
      <c r="M61" s="6"/>
      <c r="N61" s="6"/>
      <c r="O61" s="6"/>
      <c r="P61" s="6"/>
      <c r="Q61" s="6"/>
      <c r="R61" s="6"/>
      <c r="S61" s="6"/>
      <c r="T61" s="6"/>
      <c r="U61" s="6"/>
      <c r="V61" s="6"/>
      <c r="W61" s="6"/>
      <c r="X61" s="6"/>
      <c r="Y61" s="6"/>
      <c r="Z61" s="6"/>
      <c r="AA61" s="6"/>
      <c r="AB61" s="6"/>
      <c r="AC61" s="6"/>
      <c r="AD61" s="6"/>
      <c r="AE61" s="6"/>
      <c r="AF61" s="6"/>
      <c r="AG61" s="6"/>
      <c r="AH61" s="13"/>
      <c r="AI61" s="13"/>
      <c r="AJ61" s="13"/>
      <c r="EG61" s="1"/>
    </row>
    <row r="62" spans="1:156" x14ac:dyDescent="0.35">
      <c r="F62" s="11" t="s">
        <v>407</v>
      </c>
      <c r="I62" s="6"/>
      <c r="J62" s="6"/>
      <c r="K62" s="6"/>
      <c r="L62" s="6"/>
      <c r="M62" s="6"/>
      <c r="N62" s="6"/>
      <c r="O62" s="6"/>
      <c r="P62" s="6"/>
      <c r="Q62" s="6"/>
      <c r="R62" s="6"/>
      <c r="S62" s="6"/>
      <c r="T62" s="6"/>
      <c r="U62" s="6"/>
      <c r="V62" s="6"/>
      <c r="W62" s="6"/>
      <c r="X62" s="6"/>
      <c r="Y62" s="6"/>
      <c r="Z62" s="6"/>
      <c r="AA62" s="6"/>
      <c r="AB62" s="6"/>
      <c r="AC62" s="6"/>
      <c r="AD62" s="6"/>
      <c r="AE62" s="6"/>
      <c r="AF62" s="6"/>
      <c r="AG62" s="6"/>
      <c r="AH62" s="13"/>
      <c r="AI62" s="13"/>
      <c r="AJ62" s="13"/>
      <c r="EG62" s="1"/>
    </row>
    <row r="63" spans="1:156" x14ac:dyDescent="0.35">
      <c r="F63" s="31" t="s">
        <v>408</v>
      </c>
      <c r="I63" s="6"/>
      <c r="J63" s="6"/>
      <c r="K63" s="6"/>
      <c r="L63" s="6"/>
      <c r="M63" s="6"/>
      <c r="N63" s="6"/>
      <c r="O63" s="6"/>
      <c r="P63" s="6"/>
      <c r="Q63" s="6"/>
      <c r="R63" s="6"/>
      <c r="S63" s="6"/>
      <c r="T63" s="6"/>
      <c r="U63" s="6"/>
      <c r="V63" s="6"/>
      <c r="W63" s="6"/>
      <c r="X63" s="6"/>
      <c r="Y63" s="6"/>
      <c r="Z63" s="6"/>
      <c r="AA63" s="6"/>
      <c r="AB63" s="6"/>
      <c r="AC63" s="6"/>
      <c r="AD63" s="6"/>
      <c r="AE63" s="6"/>
      <c r="AF63" s="6"/>
      <c r="AG63" s="6"/>
      <c r="AH63" s="13"/>
      <c r="AI63" s="13"/>
      <c r="AJ63" s="13"/>
      <c r="EG63" s="1"/>
    </row>
    <row r="64" spans="1:156" x14ac:dyDescent="0.35">
      <c r="F64" s="33" t="s">
        <v>409</v>
      </c>
      <c r="I64" s="6"/>
      <c r="J64" s="6"/>
      <c r="K64" s="6"/>
      <c r="L64" s="6"/>
      <c r="M64" s="6"/>
      <c r="N64" s="6"/>
      <c r="O64" s="6"/>
      <c r="P64" s="6"/>
      <c r="Q64" s="6"/>
      <c r="R64" s="6"/>
      <c r="S64" s="6"/>
      <c r="T64" s="6"/>
      <c r="U64" s="6"/>
      <c r="V64" s="6"/>
      <c r="W64" s="6"/>
      <c r="X64" s="6"/>
      <c r="Y64" s="6"/>
      <c r="Z64" s="6"/>
      <c r="AA64" s="6"/>
      <c r="AB64" s="6"/>
      <c r="AC64" s="6"/>
      <c r="AD64" s="6"/>
      <c r="AE64" s="6"/>
      <c r="AF64" s="6"/>
      <c r="AG64" s="6"/>
      <c r="AH64" s="13"/>
      <c r="AI64" s="13"/>
      <c r="AJ64" s="13"/>
      <c r="EG64" s="1"/>
    </row>
    <row r="65" spans="6:137" x14ac:dyDescent="0.35">
      <c r="F65" s="40" t="s">
        <v>410</v>
      </c>
      <c r="I65" s="6"/>
      <c r="J65" s="6"/>
      <c r="K65" s="6"/>
      <c r="L65" s="6"/>
      <c r="M65" s="6"/>
      <c r="N65" s="6"/>
      <c r="O65" s="6"/>
      <c r="P65" s="6"/>
      <c r="Q65" s="6"/>
      <c r="R65" s="6"/>
      <c r="S65" s="6"/>
      <c r="T65" s="6"/>
      <c r="U65" s="6"/>
      <c r="V65" s="6"/>
      <c r="W65" s="6"/>
      <c r="X65" s="6"/>
      <c r="Y65" s="6"/>
      <c r="Z65" s="6"/>
      <c r="AA65" s="6"/>
      <c r="AB65" s="6"/>
      <c r="AC65" s="6"/>
      <c r="AD65" s="6"/>
      <c r="AE65" s="6"/>
      <c r="AF65" s="6"/>
      <c r="AG65" s="6"/>
      <c r="AH65" s="13"/>
      <c r="AI65" s="13"/>
      <c r="AJ65" s="13"/>
      <c r="EG65" s="1"/>
    </row>
    <row r="66" spans="6:137" x14ac:dyDescent="0.35">
      <c r="F66" s="43" t="s">
        <v>411</v>
      </c>
      <c r="I66" s="6"/>
      <c r="J66" s="6"/>
      <c r="K66" s="6"/>
      <c r="L66" s="6"/>
      <c r="M66" s="6"/>
      <c r="N66" s="6"/>
      <c r="O66" s="6"/>
      <c r="P66" s="6"/>
      <c r="Q66" s="6"/>
      <c r="R66" s="6"/>
      <c r="S66" s="6"/>
      <c r="T66" s="6"/>
      <c r="U66" s="6"/>
      <c r="V66" s="6"/>
      <c r="W66" s="6"/>
      <c r="X66" s="6"/>
      <c r="Y66" s="6"/>
      <c r="Z66" s="6"/>
      <c r="AA66" s="6"/>
      <c r="AB66" s="6"/>
      <c r="AC66" s="6"/>
      <c r="AD66" s="6"/>
      <c r="AE66" s="6"/>
      <c r="AF66" s="6"/>
      <c r="AG66" s="6"/>
      <c r="AH66" s="13"/>
      <c r="AI66" s="13"/>
      <c r="AJ66" s="13"/>
      <c r="EG66" s="1"/>
    </row>
    <row r="67" spans="6:137" x14ac:dyDescent="0.35">
      <c r="F67" s="46" t="s">
        <v>412</v>
      </c>
      <c r="I67" s="6"/>
      <c r="J67" s="6"/>
      <c r="K67" s="6"/>
      <c r="L67" s="6"/>
      <c r="M67" s="6"/>
      <c r="N67" s="6"/>
      <c r="O67" s="6"/>
      <c r="P67" s="6"/>
      <c r="Q67" s="6"/>
      <c r="R67" s="6"/>
      <c r="S67" s="6"/>
      <c r="T67" s="6"/>
      <c r="U67" s="6"/>
      <c r="V67" s="6"/>
      <c r="W67" s="6"/>
      <c r="X67" s="6"/>
      <c r="Y67" s="6"/>
      <c r="Z67" s="6"/>
      <c r="AA67" s="6"/>
      <c r="AB67" s="6"/>
      <c r="AC67" s="6"/>
      <c r="AD67" s="6"/>
      <c r="AE67" s="6"/>
      <c r="AF67" s="6"/>
      <c r="AG67" s="6"/>
      <c r="AH67" s="13"/>
      <c r="AI67" s="13"/>
      <c r="AJ67" s="13"/>
      <c r="EG67" s="1"/>
    </row>
    <row r="68" spans="6:137" x14ac:dyDescent="0.35">
      <c r="F68" s="21" t="s">
        <v>413</v>
      </c>
      <c r="I68" s="6"/>
      <c r="J68" s="6"/>
      <c r="K68" s="6"/>
      <c r="L68" s="6"/>
      <c r="M68" s="6"/>
      <c r="N68" s="6"/>
      <c r="O68" s="6"/>
      <c r="P68" s="6"/>
      <c r="Q68" s="6"/>
      <c r="R68" s="6"/>
      <c r="S68" s="6"/>
      <c r="T68" s="6"/>
      <c r="U68" s="6"/>
      <c r="V68" s="6"/>
      <c r="W68" s="6"/>
      <c r="X68" s="6"/>
      <c r="Y68" s="6"/>
      <c r="Z68" s="6"/>
      <c r="AA68" s="6"/>
      <c r="AB68" s="6"/>
      <c r="AC68" s="6"/>
      <c r="AD68" s="6"/>
      <c r="AE68" s="6"/>
      <c r="AF68" s="6"/>
      <c r="AG68" s="6"/>
      <c r="AH68" s="13"/>
      <c r="AI68" s="13"/>
      <c r="AJ68" s="13"/>
      <c r="EG68" s="1"/>
    </row>
    <row r="69" spans="6:137" x14ac:dyDescent="0.35">
      <c r="I69" s="6"/>
      <c r="J69" s="6"/>
      <c r="K69" s="6"/>
      <c r="L69" s="6"/>
      <c r="M69" s="6"/>
      <c r="N69" s="6"/>
      <c r="O69" s="6"/>
      <c r="P69" s="6"/>
      <c r="Q69" s="6"/>
      <c r="R69" s="6"/>
      <c r="S69" s="6"/>
      <c r="T69" s="6"/>
      <c r="U69" s="6"/>
      <c r="V69" s="6"/>
      <c r="W69" s="6"/>
      <c r="X69" s="6"/>
      <c r="Y69" s="6"/>
      <c r="Z69" s="6"/>
      <c r="AA69" s="6"/>
      <c r="AB69" s="6"/>
      <c r="AC69" s="6"/>
      <c r="AD69" s="6"/>
      <c r="AE69" s="6"/>
      <c r="AF69" s="6"/>
      <c r="AG69" s="6"/>
      <c r="AH69" s="13"/>
      <c r="AI69" s="13"/>
      <c r="AJ69" s="13"/>
      <c r="EG69" s="1"/>
    </row>
    <row r="70" spans="6:137" x14ac:dyDescent="0.35">
      <c r="I70" s="6"/>
      <c r="J70" s="6"/>
      <c r="K70" s="6"/>
      <c r="L70" s="6"/>
      <c r="M70" s="6"/>
      <c r="N70" s="6"/>
      <c r="O70" s="6"/>
      <c r="P70" s="6"/>
      <c r="Q70" s="6"/>
      <c r="R70" s="6"/>
      <c r="S70" s="6"/>
      <c r="T70" s="6"/>
      <c r="U70" s="6"/>
      <c r="V70" s="6"/>
      <c r="W70" s="6"/>
      <c r="X70" s="6"/>
      <c r="Y70" s="6"/>
      <c r="Z70" s="6"/>
      <c r="AA70" s="6"/>
      <c r="AB70" s="6"/>
      <c r="AC70" s="6"/>
      <c r="AD70" s="6"/>
      <c r="AE70" s="6"/>
      <c r="AF70" s="6"/>
      <c r="AG70" s="6"/>
      <c r="AH70" s="13"/>
      <c r="AI70" s="13"/>
      <c r="AJ70" s="13"/>
      <c r="EG70" s="1"/>
    </row>
    <row r="71" spans="6:137" x14ac:dyDescent="0.35">
      <c r="I71" s="6"/>
      <c r="J71" s="6"/>
      <c r="K71" s="6"/>
      <c r="L71" s="6"/>
      <c r="M71" s="6"/>
      <c r="N71" s="6"/>
      <c r="O71" s="6"/>
      <c r="P71" s="6"/>
      <c r="Q71" s="6"/>
      <c r="R71" s="6"/>
      <c r="S71" s="6"/>
      <c r="T71" s="6"/>
      <c r="U71" s="6"/>
      <c r="V71" s="6"/>
      <c r="W71" s="6"/>
      <c r="X71" s="6"/>
      <c r="Y71" s="6"/>
      <c r="Z71" s="6"/>
      <c r="AA71" s="6"/>
      <c r="AB71" s="6"/>
      <c r="AC71" s="6"/>
      <c r="AD71" s="6"/>
      <c r="AE71" s="6"/>
      <c r="AF71" s="6"/>
      <c r="AG71" s="6"/>
      <c r="AH71" s="13"/>
      <c r="AI71" s="13"/>
      <c r="AJ71" s="13"/>
      <c r="EG71" s="1"/>
    </row>
    <row r="72" spans="6:137" x14ac:dyDescent="0.35">
      <c r="I72" s="9"/>
      <c r="J72" s="9"/>
      <c r="K72" s="9"/>
      <c r="L72" s="9"/>
      <c r="M72" s="9"/>
      <c r="N72" s="9"/>
      <c r="O72" s="9"/>
      <c r="P72" s="9"/>
      <c r="Q72" s="9"/>
      <c r="R72" s="9"/>
      <c r="S72" s="9"/>
      <c r="T72" s="9"/>
      <c r="U72" s="9"/>
      <c r="V72" s="9"/>
      <c r="W72" s="9"/>
      <c r="X72" s="9"/>
      <c r="Y72" s="9"/>
      <c r="Z72" s="9"/>
      <c r="AA72" s="9"/>
      <c r="AB72" s="9"/>
      <c r="AC72" s="9"/>
      <c r="AD72" s="9"/>
      <c r="AE72" s="9"/>
      <c r="AF72" s="9"/>
      <c r="AG72" s="9"/>
      <c r="AH72" s="14"/>
      <c r="AI72" s="14"/>
      <c r="AJ72" s="14"/>
      <c r="EG72" s="1"/>
    </row>
    <row r="73" spans="6:137" x14ac:dyDescent="0.35">
      <c r="I73" s="9"/>
      <c r="J73" s="9"/>
      <c r="K73" s="9"/>
      <c r="L73" s="9"/>
      <c r="M73" s="9"/>
      <c r="N73" s="9"/>
      <c r="O73" s="9"/>
      <c r="P73" s="9"/>
      <c r="Q73" s="9"/>
      <c r="R73" s="9"/>
      <c r="S73" s="9"/>
      <c r="T73" s="9"/>
      <c r="U73" s="9"/>
      <c r="V73" s="9"/>
      <c r="W73" s="9"/>
      <c r="X73" s="9"/>
      <c r="Y73" s="9"/>
      <c r="Z73" s="9"/>
      <c r="AA73" s="9"/>
      <c r="AB73" s="9"/>
      <c r="AC73" s="9"/>
      <c r="AD73" s="9"/>
      <c r="AE73" s="9"/>
      <c r="AF73" s="9"/>
      <c r="AG73" s="9"/>
      <c r="AH73" s="14"/>
      <c r="AI73" s="14"/>
      <c r="AJ73" s="14"/>
      <c r="EG73" s="1"/>
    </row>
    <row r="74" spans="6:137" x14ac:dyDescent="0.35">
      <c r="I74" s="9"/>
      <c r="J74" s="9"/>
      <c r="K74" s="9"/>
      <c r="L74" s="9"/>
      <c r="M74" s="9"/>
      <c r="N74" s="9"/>
      <c r="O74" s="9"/>
      <c r="P74" s="9"/>
      <c r="Q74" s="9"/>
      <c r="R74" s="9"/>
      <c r="S74" s="9"/>
      <c r="T74" s="9"/>
      <c r="U74" s="9"/>
      <c r="V74" s="9"/>
      <c r="W74" s="9"/>
      <c r="X74" s="9"/>
      <c r="Y74" s="9"/>
      <c r="Z74" s="9"/>
      <c r="AA74" s="9"/>
      <c r="AB74" s="9"/>
      <c r="AC74" s="9"/>
      <c r="AD74" s="9"/>
      <c r="AE74" s="9"/>
      <c r="AF74" s="9"/>
      <c r="AG74" s="9"/>
      <c r="AH74" s="14"/>
      <c r="AI74" s="14"/>
      <c r="AJ74" s="14"/>
      <c r="EG74" s="1"/>
    </row>
    <row r="75" spans="6:137" x14ac:dyDescent="0.35">
      <c r="I75" s="9"/>
      <c r="J75" s="9"/>
      <c r="K75" s="9"/>
      <c r="L75" s="9"/>
      <c r="M75" s="9"/>
      <c r="N75" s="9"/>
      <c r="O75" s="9"/>
      <c r="P75" s="9"/>
      <c r="Q75" s="9"/>
      <c r="R75" s="9"/>
      <c r="S75" s="9"/>
      <c r="T75" s="9"/>
      <c r="U75" s="9"/>
      <c r="V75" s="9"/>
      <c r="W75" s="9"/>
      <c r="X75" s="9"/>
      <c r="Y75" s="9"/>
      <c r="Z75" s="9"/>
      <c r="AA75" s="9"/>
      <c r="AB75" s="9"/>
      <c r="AC75" s="9"/>
      <c r="AD75" s="9"/>
      <c r="AE75" s="9"/>
      <c r="AF75" s="9"/>
      <c r="AG75" s="9"/>
      <c r="AH75" s="14"/>
      <c r="AI75" s="14"/>
      <c r="AJ75" s="14"/>
      <c r="EG75" s="1"/>
    </row>
    <row r="76" spans="6:137" x14ac:dyDescent="0.35">
      <c r="I76" s="9"/>
      <c r="J76" s="9"/>
      <c r="K76" s="9"/>
      <c r="L76" s="9"/>
      <c r="M76" s="9"/>
      <c r="N76" s="9"/>
      <c r="O76" s="9"/>
      <c r="P76" s="9"/>
      <c r="Q76" s="9"/>
      <c r="R76" s="9"/>
      <c r="S76" s="9"/>
      <c r="T76" s="9"/>
      <c r="U76" s="9"/>
      <c r="V76" s="9"/>
      <c r="W76" s="9"/>
      <c r="X76" s="9"/>
      <c r="Y76" s="9"/>
      <c r="Z76" s="9"/>
      <c r="AA76" s="9"/>
      <c r="AB76" s="9"/>
      <c r="AC76" s="9"/>
      <c r="AD76" s="9"/>
      <c r="AE76" s="9"/>
      <c r="AF76" s="9"/>
      <c r="AG76" s="9"/>
      <c r="AH76" s="14"/>
      <c r="AI76" s="14"/>
      <c r="AJ76" s="14"/>
      <c r="EG76" s="1"/>
    </row>
    <row r="77" spans="6:137" x14ac:dyDescent="0.35">
      <c r="I77" s="9"/>
      <c r="J77" s="9"/>
      <c r="K77" s="9"/>
      <c r="L77" s="9"/>
      <c r="M77" s="9"/>
      <c r="N77" s="9"/>
      <c r="O77" s="9"/>
      <c r="P77" s="9"/>
      <c r="Q77" s="9"/>
      <c r="R77" s="9"/>
      <c r="S77" s="9"/>
      <c r="T77" s="9"/>
      <c r="U77" s="9"/>
      <c r="V77" s="9"/>
      <c r="W77" s="9"/>
      <c r="X77" s="9"/>
      <c r="Y77" s="9"/>
      <c r="Z77" s="9"/>
      <c r="AA77" s="9"/>
      <c r="AB77" s="9"/>
      <c r="AC77" s="9"/>
      <c r="AD77" s="9"/>
      <c r="AE77" s="9"/>
      <c r="AF77" s="9"/>
      <c r="AG77" s="9"/>
      <c r="AH77" s="14"/>
      <c r="AI77" s="14"/>
      <c r="AJ77" s="14"/>
      <c r="EG77" s="1"/>
    </row>
    <row r="78" spans="6:137" x14ac:dyDescent="0.35">
      <c r="I78" s="9"/>
      <c r="J78" s="9"/>
      <c r="K78" s="9"/>
      <c r="L78" s="9"/>
      <c r="M78" s="9"/>
      <c r="N78" s="9"/>
      <c r="O78" s="9"/>
      <c r="P78" s="9"/>
      <c r="Q78" s="9"/>
      <c r="R78" s="9"/>
      <c r="S78" s="9"/>
      <c r="T78" s="9"/>
      <c r="U78" s="9"/>
      <c r="V78" s="9"/>
      <c r="W78" s="9"/>
      <c r="X78" s="9"/>
      <c r="Y78" s="9"/>
      <c r="Z78" s="9"/>
      <c r="AA78" s="9"/>
      <c r="AB78" s="9"/>
      <c r="AC78" s="9"/>
      <c r="AD78" s="9"/>
      <c r="AE78" s="9"/>
      <c r="AF78" s="9"/>
      <c r="AG78" s="9"/>
      <c r="AH78" s="14"/>
      <c r="AI78" s="14"/>
      <c r="AJ78" s="14"/>
      <c r="EG78" s="1"/>
    </row>
    <row r="79" spans="6:137" x14ac:dyDescent="0.35">
      <c r="I79" s="9"/>
      <c r="J79" s="9"/>
      <c r="K79" s="9"/>
      <c r="L79" s="9"/>
      <c r="M79" s="9"/>
      <c r="N79" s="9"/>
      <c r="O79" s="9"/>
      <c r="P79" s="9"/>
      <c r="Q79" s="9"/>
      <c r="R79" s="9"/>
      <c r="S79" s="9"/>
      <c r="T79" s="9"/>
      <c r="U79" s="9"/>
      <c r="V79" s="9"/>
      <c r="W79" s="9"/>
      <c r="X79" s="9"/>
      <c r="Y79" s="9"/>
      <c r="Z79" s="9"/>
      <c r="AA79" s="9"/>
      <c r="AB79" s="9"/>
      <c r="AC79" s="9"/>
      <c r="AD79" s="9"/>
      <c r="AE79" s="9"/>
      <c r="AF79" s="9"/>
      <c r="AG79" s="9"/>
      <c r="AH79" s="14"/>
      <c r="AI79" s="14"/>
      <c r="AJ79" s="14"/>
      <c r="EG79" s="1"/>
    </row>
    <row r="80" spans="6:137" x14ac:dyDescent="0.35">
      <c r="I80" s="9"/>
      <c r="J80" s="9"/>
      <c r="K80" s="9"/>
      <c r="L80" s="9"/>
      <c r="M80" s="9"/>
      <c r="N80" s="9"/>
      <c r="O80" s="9"/>
      <c r="P80" s="9"/>
      <c r="Q80" s="9"/>
      <c r="R80" s="9"/>
      <c r="S80" s="9"/>
      <c r="T80" s="9"/>
      <c r="U80" s="9"/>
      <c r="V80" s="9"/>
      <c r="W80" s="9"/>
      <c r="X80" s="9"/>
      <c r="Y80" s="9"/>
      <c r="Z80" s="9"/>
      <c r="AA80" s="9"/>
      <c r="AB80" s="9"/>
      <c r="AC80" s="9"/>
      <c r="AD80" s="9"/>
      <c r="AE80" s="9"/>
      <c r="AF80" s="9"/>
      <c r="AG80" s="9"/>
      <c r="AH80" s="14"/>
      <c r="AI80" s="14"/>
      <c r="AJ80" s="14"/>
      <c r="EG80" s="1"/>
    </row>
    <row r="81" spans="9:137" x14ac:dyDescent="0.35">
      <c r="I81" s="3"/>
      <c r="J81" s="3"/>
      <c r="K81" s="3"/>
      <c r="L81" s="3"/>
      <c r="M81" s="3"/>
      <c r="N81" s="3"/>
      <c r="O81" s="3"/>
      <c r="P81" s="3"/>
      <c r="Q81" s="3"/>
      <c r="R81" s="3"/>
      <c r="S81" s="3"/>
      <c r="T81" s="3"/>
      <c r="U81" s="3"/>
      <c r="V81" s="3"/>
      <c r="W81" s="3"/>
      <c r="X81" s="3"/>
      <c r="Y81" s="3"/>
      <c r="Z81" s="3"/>
      <c r="AA81" s="3"/>
      <c r="AB81" s="3"/>
      <c r="AC81" s="3"/>
      <c r="AD81" s="3"/>
      <c r="AE81" s="3"/>
      <c r="AF81" s="3"/>
      <c r="AG81" s="3"/>
      <c r="AH81" s="15"/>
      <c r="AI81" s="15"/>
      <c r="AJ81" s="15"/>
      <c r="EG81" s="1"/>
    </row>
    <row r="82" spans="9:137" x14ac:dyDescent="0.35">
      <c r="I82" s="3"/>
      <c r="J82" s="3"/>
      <c r="K82" s="3"/>
      <c r="L82" s="3"/>
      <c r="M82" s="3"/>
      <c r="N82" s="3"/>
      <c r="O82" s="3"/>
      <c r="P82" s="3"/>
      <c r="Q82" s="3"/>
      <c r="R82" s="3"/>
      <c r="S82" s="3"/>
      <c r="T82" s="3"/>
      <c r="U82" s="3"/>
      <c r="V82" s="3"/>
      <c r="W82" s="3"/>
      <c r="X82" s="3"/>
      <c r="Y82" s="3"/>
      <c r="Z82" s="3"/>
      <c r="AA82" s="3"/>
      <c r="AB82" s="3"/>
      <c r="AC82" s="3"/>
      <c r="AD82" s="3"/>
      <c r="AE82" s="3"/>
      <c r="AF82" s="3"/>
      <c r="AG82" s="3"/>
      <c r="AH82" s="15"/>
      <c r="AI82" s="15"/>
      <c r="AJ82" s="15"/>
      <c r="EG82" s="1"/>
    </row>
    <row r="83" spans="9:137" x14ac:dyDescent="0.35">
      <c r="I83" s="3"/>
      <c r="J83" s="3"/>
      <c r="K83" s="3"/>
      <c r="L83" s="3"/>
      <c r="M83" s="3"/>
      <c r="N83" s="3"/>
      <c r="O83" s="3"/>
      <c r="P83" s="3"/>
      <c r="Q83" s="3"/>
      <c r="R83" s="3"/>
      <c r="S83" s="3"/>
      <c r="T83" s="3"/>
      <c r="U83" s="3"/>
      <c r="V83" s="3"/>
      <c r="W83" s="3"/>
      <c r="X83" s="3"/>
      <c r="Y83" s="3"/>
      <c r="Z83" s="3"/>
      <c r="AA83" s="3"/>
      <c r="AB83" s="3"/>
      <c r="AC83" s="3"/>
      <c r="AD83" s="3"/>
      <c r="AE83" s="3"/>
      <c r="AF83" s="3"/>
      <c r="AG83" s="3"/>
      <c r="AH83" s="15"/>
      <c r="AI83" s="15"/>
      <c r="AJ83" s="15"/>
      <c r="EG83" s="1"/>
    </row>
    <row r="84" spans="9:137" x14ac:dyDescent="0.35">
      <c r="I84" s="3"/>
      <c r="J84" s="3"/>
      <c r="K84" s="3"/>
      <c r="L84" s="3"/>
      <c r="M84" s="3"/>
      <c r="N84" s="3"/>
      <c r="O84" s="3"/>
      <c r="P84" s="3"/>
      <c r="Q84" s="3"/>
      <c r="R84" s="3"/>
      <c r="S84" s="3"/>
      <c r="T84" s="3"/>
      <c r="U84" s="3"/>
      <c r="V84" s="3"/>
      <c r="W84" s="3"/>
      <c r="X84" s="3"/>
      <c r="Y84" s="3"/>
      <c r="Z84" s="3"/>
      <c r="AA84" s="3"/>
      <c r="AB84" s="3"/>
      <c r="AC84" s="3"/>
      <c r="AD84" s="3"/>
      <c r="AE84" s="3"/>
      <c r="AF84" s="3"/>
      <c r="AG84" s="3"/>
      <c r="AH84" s="15"/>
      <c r="AI84" s="15"/>
      <c r="AJ84" s="15"/>
      <c r="EG84" s="1"/>
    </row>
    <row r="85" spans="9:137" x14ac:dyDescent="0.35">
      <c r="I85" s="3"/>
      <c r="J85" s="3"/>
      <c r="K85" s="3"/>
      <c r="L85" s="3"/>
      <c r="M85" s="3"/>
      <c r="N85" s="3"/>
      <c r="O85" s="3"/>
      <c r="P85" s="3"/>
      <c r="Q85" s="3"/>
      <c r="R85" s="3"/>
      <c r="S85" s="3"/>
      <c r="T85" s="3"/>
      <c r="U85" s="3"/>
      <c r="V85" s="3"/>
      <c r="W85" s="3"/>
      <c r="X85" s="3"/>
      <c r="Y85" s="3"/>
      <c r="Z85" s="3"/>
      <c r="AA85" s="3"/>
      <c r="AB85" s="3"/>
      <c r="AC85" s="3"/>
      <c r="AD85" s="3"/>
      <c r="AE85" s="3"/>
      <c r="AF85" s="3"/>
      <c r="AG85" s="3"/>
      <c r="AH85" s="15"/>
      <c r="AI85" s="15"/>
      <c r="AJ85" s="15"/>
      <c r="EG85" s="1"/>
    </row>
    <row r="86" spans="9:137" x14ac:dyDescent="0.35">
      <c r="I86" s="3"/>
      <c r="J86" s="3"/>
      <c r="K86" s="3"/>
      <c r="L86" s="3"/>
      <c r="M86" s="3"/>
      <c r="N86" s="3"/>
      <c r="O86" s="3"/>
      <c r="P86" s="3"/>
      <c r="Q86" s="3"/>
      <c r="R86" s="3"/>
      <c r="S86" s="3"/>
      <c r="T86" s="3"/>
      <c r="U86" s="3"/>
      <c r="V86" s="3"/>
      <c r="W86" s="3"/>
      <c r="X86" s="3"/>
      <c r="Y86" s="3"/>
      <c r="Z86" s="3"/>
      <c r="AA86" s="3"/>
      <c r="AB86" s="3"/>
      <c r="AC86" s="3"/>
      <c r="AD86" s="3"/>
      <c r="AE86" s="3"/>
      <c r="AF86" s="3"/>
      <c r="AG86" s="3"/>
      <c r="AH86" s="15"/>
      <c r="AI86" s="15"/>
      <c r="AJ86" s="15"/>
      <c r="EG86" s="1"/>
    </row>
    <row r="87" spans="9:137" x14ac:dyDescent="0.35">
      <c r="EG87" s="1"/>
    </row>
    <row r="88" spans="9:137" x14ac:dyDescent="0.35">
      <c r="EG88" s="1"/>
    </row>
  </sheetData>
  <conditionalFormatting sqref="EG56:EZ1048576">
    <cfRule type="cellIs" dxfId="239" priority="65" operator="equal">
      <formula>"WTF"</formula>
    </cfRule>
  </conditionalFormatting>
  <conditionalFormatting sqref="A10 A1:AC1 A56:EZ1048576 FA1:XFD8 AJ2:AJ8 AJ10:AJ55 FA10:XFD1048576 A2:B2 A3:A8 A11:B55 I10 AB10:AC55 AE1:AJ1 D11:D55 B3:B10 D2:D8 G2:W7 G8:O8 G11:W55 AB2:AC8">
    <cfRule type="cellIs" dxfId="238" priority="64" operator="equal">
      <formula>"???"</formula>
    </cfRule>
  </conditionalFormatting>
  <conditionalFormatting sqref="A10 A1:AC1 A56:AJ56 AJ2:AJ8 AJ10:AJ55 A2:B2 A3:A8 A11:B55 I10 AB10:AC55 AE1:AJ1 D11:D55 B3:B10 D2:D8 G2:W7 G8:O8 G11:W55 AB2:AC8">
    <cfRule type="cellIs" dxfId="237" priority="63" operator="equal">
      <formula>"ERR"</formula>
    </cfRule>
  </conditionalFormatting>
  <conditionalFormatting sqref="E2:F8 E11:F55">
    <cfRule type="cellIs" dxfId="236" priority="62" operator="equal">
      <formula>"???"</formula>
    </cfRule>
  </conditionalFormatting>
  <conditionalFormatting sqref="E2:F8 E11:F55">
    <cfRule type="cellIs" dxfId="235" priority="61" operator="equal">
      <formula>"ERR"</formula>
    </cfRule>
  </conditionalFormatting>
  <conditionalFormatting sqref="EG1:EZ1 EH10 EH14 EH34:EH36 EJ31 EJ49 EL10 EH23:EH24 EL23 EL51 EH52:EH53 EG2:EO2 EQ2:EZ2 ER25 ER33 ET35 EV33 EV51 EV53 EH20:EH21 EZ27 EZ40 EZ35:EZ36 EZ23:EZ24 EZ10 EX53 EX51 EX33 EV20:EV22 EV45 EV24:EV25 ET20:ET22 ET24:ET25 ET38:ET39 ER20:ER22 ER51 ER38 EP20:EP21 EP38:EP39 EP24 EP8 EP3:EP4 EP45 EN53 EN45 EL20:EL21 EL53 EL45 EJ52:EJ53 EJ45 EJ38:EJ43 EJ24 EH3:EH6 EJ5:EJ6 EJ20:EJ22 EL3:EL6 EN20:EN25 EN38:EN43 EG3:EG8 EI3:EI8 EK3:EK8 EM3:EO8 EY10:EY55 EW11:EW55 EU11:EU55 ES11:ES55 EQ11:EQ55 EO10:EO55 EM10:EM55 EK11:EK55 EI10:EI55 EG11:EG55 EN10 ER10 ET10 EV10 ER41 ER53 ET31:ET32 ET42:ET45 EQ3:EY8 EH38:EH45 EN33:EN34 EP51:EP55 EX10:EX25 EX35:EX45 EZ3:EZ7 EZ14:EZ21 EZ52:EZ55">
    <cfRule type="cellIs" dxfId="234" priority="60" operator="equal">
      <formula>"WTF"</formula>
    </cfRule>
  </conditionalFormatting>
  <conditionalFormatting sqref="BN53 BN55 BT31 BL23:BL24 BT53:BT55 CB31 CD33 CN33 CL45 CL52 CP31 CL41:CL42 CP38:CP39 CP51:CP53 CV51 CZ53 CZ25 CZ27 CZ29 CZ31 CZ45 DB33 DB35 DD38 DH8 DH31 DH33 DH38:DH39 DH35:DH36 DN53 DH21:DH22 DH24:DH25 DT10 DT21 DV53 DZ15 DX25 DX27:DX28 DZ31 DZ35 DX38:DX39 DZ51:DZ52 ED20:ED21 EB10 ED40 ED42 EH10 EH14 EH34:EH36 EJ31 EJ49 EL10 EH23:EH24 EL23 EL51 EH52:EH53 ER25 ER33 ET35 EV33 EV51 AL8 AK1:EZ1 EV53 EH20:EH21 EZ27 CU2:DA2 DC2:DE2 DG2:DI2 DK2:DM2 DS2:DU2 DW2:EA2 EG2:EO2 EQ2:EZ2 EZ40 EZ35:EZ36 EZ23:EZ24 EZ10 EX53 EX51 EX33 EV20:EV22 EV45 EV24:EV25 ET20:ET22 ET24:ET25 ET38:ET39 ER20:ER22 ER51 ER38 EP20:EP21 EP3:EP4 EP38:EP39 EP24 EP8 EP45 EN53 EN45 EL20:EL21 EL53 EL45 EJ52:EJ53 EJ45 EJ38:EJ43 EJ24 DZ42 DZ38 DZ23:DZ25 DZ20:DZ21 DZ10 DX8 DV10 DP45 DP38:DP40 DP24:DP25 DP20:DP22 DN33:DN36 DN23:DN24 DN20:DN21 DL24:DL25 DL20:DL22 DL45 DL38:DL40 DL34 DL8 DD45 DD3:DD4 DD8 DB31 DB25 DB53 DB8 CZ8 CX51 CX4 CX8 CX20:CX21 CV25 CV8 CT3 CT38 CT25 CT8 CR7:CR8 CR3:CR5 CP41:CP42 CP10 CP20:CP25 CN45 CN42 CN24:CN25 CN8 CN3:CN4 CJ53 CJ8 CJ3:CJ4 CJ20:CJ21 CH14 CD45 CD8 CD25 CD4 CD20:CD21 BZ53 BZ38:BZ40 BX8 BX51:BX53 BX38:BX40 BX45 BX24:BX25 BX20:BX21 BT20:BT25 BR38:BR39 BR10 BR25 BR23 BR3:BR4 BR20:BR21 BP29:BP30 BP53 BP20:BP25 BL2:BL4 BL20:BL21 AM2:BG2 BJ3 BJ10 BJ45 BJ20:BJ21 BP2:CS2 BD20:BD22 BN35:BN37 BN2:BN8 BN40:BN43 BX3:BX6 CB20:CB26 CF4:CF8 CN20:CN22 CT20:CT22 CV3:CV6 CV20:CV23 CZ4:CZ6 CZ20:CZ23 DB4:DB6 DB20:DB22 DD20:DD25 DH3:DH6 DL3:DL6 DX3:DX6 DX20:DX22 DX42:DX43 EH3:EH6 EJ5:EJ6 EJ20:EJ22 EL3:EL6 EN20:EN25 EN38:EN43 AK2:AK8 AM42:AN44 AM35:AP40 AQ35:AQ52 BI2:BI8 BP3:BQ8 BS3:BW8 CE3:CE8 CQ3:CQ8 CP4:CP6 CO3:CO8 CS3:CS8 CU3:CU8 CW3:CW8 CY3:CY8 DA3:DA8 DC3:DC8 DE3:DE8 DG3:DG8 DM3:DM8 DS3:DS8 DU3:DU8 DW3:DW8 EG3:EG8 EI3:EI8 EK3:EK8 EM3:EO8 EY10:EY55 EW11:EW55 EU11:EU55 ES11:ES55 EQ11:EQ55 EO10:EO55 EM10:EM55 EK11:EK55 EI10:EI55 EG11:EG55 EE10:EE55 EC10:EC55 EA10:EA55 DY11:DY55 DW10:DW55 DU10:DU55 DS10:DS55 DQ10:DQ55 DO10:DO55 DM11:DM55 DK11:DK55 DI10:DI55 DG10:DG55 DE10:DE55 DC11:DC55 DA10:DA55 CY10:CY55 CW11:CW55 CU10:CU55 CO10:CO55 CM10:CM55 CK10:CK55 CI11:CI55 CG11:CG55 CE10:CE55 CC10:CC55 CA10:CA55 BY10:BY55 BW10:BW55 BU10:BU55 BS11:BS55 BQ11:BQ55 BI10:BI55 BG10:BG55 BE11:BE55 AW11:AW55 AU10:AU55 AS11:AS55 AM10:AM34 AM41 AM45:AM55 AK11:AK55 EN10 BV10:BV13 BT10 BP10:BP13 AT10:AT13 CD10 CH10 CJ10 CN10 CT10 CV10 CX10 CZ10 DB10 DD10 DJ10 DL10 DN10 DP10 DX10 ED10 ER10 ET10 EV10 AL10 AN10 AP10 AY10:AZ10 BB10:BD10 DO2:DQ8 EC2:EE8 ER41 ER53 ET31:ET32 ET42:ET45 EQ3:EY8 AL12:AL55 AN11:AQ34 AO41:AP44 AN45:AP52 AR10:AR25 AN53:AR55 AT20:AT55 AV10:AV41 AV43:AV55 AX10:AX55 AM3:BH8 AY11:BC55 BD24:BD34 BD38:BD50 BF10:BF25 BF35:BF44 BH10:BH25 BH27:BH55 BL38:BL55 BN10:BN16 BN20:BN30 BP32:BP45 BR42:BR55 BT35:BT50 BV20:BV55 BY3:CC8 BZ10:BZ25 CB10:CB16 CB35:CB41 CB45:CB48 CB51:CB55 CF10:CF35 CF37:CF55 CG3:CI8 CH16:CH45 CH51:CH55 CK3:CM8 CL10:CL18 CL20:CL29 CP44 CQ10:CS55 CV53:CV55 CX31:CX32 CZ38 DB40:DB50 DH41:DH44 DI3:DK8 DJ12:DJ54 DN5:DN8 DN38:DN45 DY3:EA8 DZ44:DZ45 DZ48 EH38:EH45 EN33:EN34 EP51:EP55 EX10:EX25 EX35:EX45 EZ3:EZ7 EZ14:EZ21 EZ52:EZ55">
    <cfRule type="cellIs" dxfId="233" priority="59" operator="equal">
      <formula>"???"</formula>
    </cfRule>
  </conditionalFormatting>
  <conditionalFormatting sqref="BN53 BN55 BT31 BL23:BL24 BT53:BT55 CB31 CD33 CN33 CL45 CL52 CP31 CL41:CL42 CP38:CP39 CP51:CP53 CV51 CZ53 CZ25 CZ27 CZ29 CZ31 CZ45 DB33 DB35 DD38 DH8 DH31 DH33 DH38:DH39 DH35:DH36 DN53 DH21:DH22 DH24:DH25 DT10 DT21 DV53 DZ15 DX25 DX27:DX28 DZ31 DZ35 DX38:DX39 DZ51:DZ52 ED20:ED21 EB10 ED40 ED42 EH10 EH14 EH34:EH36 EJ31 EJ49 EL10 EH23:EH24 EL23 EL51 EH52:EH53 ER25 ER33 ET35 EV33 EV51 AL8 AK1:EZ1 AK56:EZ56 EV53 EH20:EH21 EZ27 CU2:DA2 DC2:DE2 DG2:DI2 DK2:DM2 DS2:DU2 DW2:EA2 EG2:EO2 EQ2:EZ2 EZ40 EZ35:EZ36 EZ23:EZ24 EZ10 EX53 EX51 EX33 EV20:EV22 EV45 EV24:EV25 ET20:ET22 ET24:ET25 ET38:ET39 ER20:ER22 ER51 ER38 EP20:EP21 EP3:EP4 EP38:EP39 EP24 EP8 EP45 EN53 EN45 EL20:EL21 EL53 EL45 EJ52:EJ53 EJ45 EJ38:EJ43 EJ24 DZ42 DZ38 DZ23:DZ25 DZ20:DZ21 DZ10 DX8 DV10 DP45 DP38:DP40 DP24:DP25 DP20:DP22 DN33:DN36 DN23:DN24 DN20:DN21 DL24:DL25 DL20:DL22 DL45 DL38:DL40 DL34 DL8 DD45 DD3:DD4 DD8 DB31 DB25 DB53 DB8 CZ8 CX51 CX4 CX8 CX20:CX21 CV25 CV8 CT3 CT38 CT25 CT8 CR7:CR8 CR3:CR5 CP41:CP42 CP10 CP20:CP25 CN45 CN42 CN24:CN25 CN8 CN3:CN4 CJ53 CJ8 CJ3:CJ4 CJ20:CJ21 CH14 CD45 CD8 CD25 CD4 CD20:CD21 BZ53 BZ38:BZ40 BX8 BX51:BX53 BX38:BX40 BX45 BX24:BX25 BX20:BX21 BT20:BT25 BR38:BR39 BR10 BR25 BR23 BR3:BR4 BR20:BR21 BP29:BP30 BP53 BP20:BP25 BL2:BL4 BL20:BL21 AM2:BG2 BJ3 BJ10 BJ45 BJ20:BJ21 BP2:CS2 BD20:BD22 BN35:BN37 BN2:BN8 BN40:BN43 BX3:BX6 CB20:CB26 CF4:CF8 CN20:CN22 CT20:CT22 CV3:CV6 CV20:CV23 CZ4:CZ6 CZ20:CZ23 DB4:DB6 DB20:DB22 DD20:DD25 DH3:DH6 DL3:DL6 DX3:DX6 DX20:DX22 DX42:DX43 EH3:EH6 EJ5:EJ6 EJ20:EJ22 EL3:EL6 EN20:EN25 EN38:EN43 AK2:AK8 AM42:AN44 AM35:AP40 AQ35:AQ52 BI2:BI8 BP3:BQ8 BS3:BW8 CE3:CE8 CQ3:CQ8 CP4:CP6 CO3:CO8 CS3:CS8 CU3:CU8 CW3:CW8 CY3:CY8 DA3:DA8 DC3:DC8 DE3:DE8 DG3:DG8 DM3:DM8 DS3:DS8 DU3:DU8 DW3:DW8 EG3:EG8 EI3:EI8 EK3:EK8 EM3:EO8 EY10:EY55 EW11:EW55 EU11:EU55 ES11:ES55 EQ11:EQ55 EO10:EO55 EM10:EM55 EK11:EK55 EI10:EI55 EG11:EG55 EE10:EE55 EC10:EC55 EA10:EA55 DY11:DY55 DW10:DW55 DU10:DU55 DS10:DS55 DQ10:DQ55 DO10:DO55 DM11:DM55 DK11:DK55 DI10:DI55 DG10:DG55 DE10:DE55 DC11:DC55 DA10:DA55 CY10:CY55 CW11:CW55 CU10:CU55 CO10:CO55 CM10:CM55 CK10:CK55 CI11:CI55 CG11:CG55 CE10:CE55 CC10:CC55 CA10:CA55 BY10:BY55 BW10:BW55 BU10:BU55 BS11:BS55 BQ11:BQ55 BI10:BI55 BG10:BG55 BE11:BE55 AW11:AW55 AU10:AU55 AS11:AS55 AM10:AM34 AM41 AM45:AM55 AK11:AK55 EN10 BV10:BV13 BT10 BP10:BP13 AT10:AT13 CD10 CH10 CJ10 CN10 CT10 CV10 CX10 CZ10 DB10 DD10 DJ10 DL10 DN10 DP10 DX10 ED10 ER10 ET10 EV10 AL10 AN10 AP10 AY10:AZ10 BB10:BD10 DO2:DQ8 EC2:EE8 ER41 ER53 ET31:ET32 ET42:ET45 EQ3:EY8 AL12:AL55 AN11:AQ34 AO41:AP44 AN45:AP52 AR10:AR25 AN53:AR55 AT20:AT55 AV10:AV41 AV43:AV55 AX10:AX55 AM3:BH8 AY11:BC55 BD24:BD34 BD38:BD50 BF10:BF25 BF35:BF44 BH10:BH25 BH27:BH55 BL38:BL55 BN10:BN16 BN20:BN30 BP32:BP45 BR42:BR55 BT35:BT50 BV20:BV55 BY3:CC8 BZ10:BZ25 CB10:CB16 CB35:CB41 CB45:CB48 CB51:CB55 CF10:CF35 CF37:CF55 CG3:CI8 CH16:CH45 CH51:CH55 CK3:CM8 CL10:CL18 CL20:CL29 CP44 CQ10:CS55 CV53:CV55 CX31:CX32 CZ38 DB40:DB50 DH41:DH44 DI3:DK8 DJ12:DJ54 DN5:DN8 DN38:DN45 DY3:EA8 DZ44:DZ45 DZ48 EH38:EH45 EN33:EN34 EP51:EP55 EX10:EX25 EX35:EX45 EZ3:EZ7 EZ14:EZ21 EZ52:EZ55">
    <cfRule type="cellIs" dxfId="232" priority="58" operator="equal">
      <formula>"ERR"</formula>
    </cfRule>
  </conditionalFormatting>
  <conditionalFormatting sqref="AK1:EZ1 AK2:BG2 BI2:BJ2 BN2:BN8 AK41:AM41 AK35:AP40 BP10 DD10:DJ10 AL10:AN10 AP10 AR10 AT10:AV10 AX10:AZ10 BB10:BD10 BF10:BJ10 BR10 BT10:CF10 CH10 CJ10:CV10 CX10:DB10 DL10 DN10:DX10 DZ10:EF10 EH10:EJ10 EL10:EP10 ER10 ET10 EV10 EX10:EZ10 AK42:AN44 AO41:AP44 AK3:BJ8 AK11:BJ33 AK34:BI34 AQ35:BI44 BJ34:BJ44 AK45:BJ55 BL2:BL8 BL10:BL55 BN10:BN30 BN35:BN55 BP2:EZ8 BP11:EZ55">
    <cfRule type="cellIs" dxfId="231" priority="57" operator="equal">
      <formula>"ERROR"</formula>
    </cfRule>
  </conditionalFormatting>
  <conditionalFormatting sqref="BK2:BK8 BK11:BK55">
    <cfRule type="cellIs" dxfId="230" priority="56" operator="equal">
      <formula>"???"</formula>
    </cfRule>
  </conditionalFormatting>
  <conditionalFormatting sqref="BK2:BK8 BK11:BK55">
    <cfRule type="cellIs" dxfId="229" priority="55" operator="equal">
      <formula>"ERR"</formula>
    </cfRule>
  </conditionalFormatting>
  <conditionalFormatting sqref="BK2:BK8 BK11:BK55">
    <cfRule type="cellIs" dxfId="228" priority="54" operator="equal">
      <formula>"ERROR"</formula>
    </cfRule>
  </conditionalFormatting>
  <conditionalFormatting sqref="BM2:BM8 BM10:BM55">
    <cfRule type="cellIs" dxfId="227" priority="53" operator="equal">
      <formula>"???"</formula>
    </cfRule>
  </conditionalFormatting>
  <conditionalFormatting sqref="BM2:BM8 BM10:BM55">
    <cfRule type="cellIs" dxfId="226" priority="52" operator="equal">
      <formula>"ERR"</formula>
    </cfRule>
  </conditionalFormatting>
  <conditionalFormatting sqref="BM2:BM8 BM10:BM55">
    <cfRule type="cellIs" dxfId="225" priority="51" operator="equal">
      <formula>"ERROR"</formula>
    </cfRule>
  </conditionalFormatting>
  <conditionalFormatting sqref="BO2:BO8 BO10:BO55">
    <cfRule type="cellIs" dxfId="224" priority="50" operator="equal">
      <formula>"???"</formula>
    </cfRule>
  </conditionalFormatting>
  <conditionalFormatting sqref="BO2:BO8 BO10:BO55">
    <cfRule type="cellIs" dxfId="223" priority="49" operator="equal">
      <formula>"ERR"</formula>
    </cfRule>
  </conditionalFormatting>
  <conditionalFormatting sqref="BO2:BO8 BO10:BO55">
    <cfRule type="cellIs" dxfId="222" priority="48" operator="equal">
      <formula>"ERROR"</formula>
    </cfRule>
  </conditionalFormatting>
  <conditionalFormatting sqref="X2:Y8 X11:Y55">
    <cfRule type="cellIs" dxfId="221" priority="47" operator="equal">
      <formula>"???"</formula>
    </cfRule>
  </conditionalFormatting>
  <conditionalFormatting sqref="X2:Y8 X11:Y55">
    <cfRule type="cellIs" dxfId="220" priority="46" operator="equal">
      <formula>"ERR"</formula>
    </cfRule>
  </conditionalFormatting>
  <conditionalFormatting sqref="AI2:AI8 AI10:AI55">
    <cfRule type="cellIs" dxfId="219" priority="45" operator="equal">
      <formula>"???"</formula>
    </cfRule>
  </conditionalFormatting>
  <conditionalFormatting sqref="AI2:AI8 AI10:AI55">
    <cfRule type="cellIs" dxfId="218" priority="44" operator="equal">
      <formula>"ERR"</formula>
    </cfRule>
  </conditionalFormatting>
  <conditionalFormatting sqref="BK9:BK10">
    <cfRule type="cellIs" dxfId="217" priority="35" operator="equal">
      <formula>"???"</formula>
    </cfRule>
  </conditionalFormatting>
  <conditionalFormatting sqref="BK9:BK10">
    <cfRule type="cellIs" dxfId="216" priority="34" operator="equal">
      <formula>"ERR"</formula>
    </cfRule>
  </conditionalFormatting>
  <conditionalFormatting sqref="A9 G9:O9 AB9:AC9 AJ9 FA9:XFD9 G10:H10 J10:O10">
    <cfRule type="cellIs" dxfId="215" priority="43" operator="equal">
      <formula>"???"</formula>
    </cfRule>
  </conditionalFormatting>
  <conditionalFormatting sqref="A9 G9:O9 AB9:AC9 AJ9 G10:H10 J10:O10">
    <cfRule type="cellIs" dxfId="214" priority="42" operator="equal">
      <formula>"ERR"</formula>
    </cfRule>
  </conditionalFormatting>
  <conditionalFormatting sqref="F9:F10">
    <cfRule type="cellIs" dxfId="213" priority="41" operator="equal">
      <formula>"???"</formula>
    </cfRule>
  </conditionalFormatting>
  <conditionalFormatting sqref="F9:F10">
    <cfRule type="cellIs" dxfId="212" priority="40" operator="equal">
      <formula>"ERR"</formula>
    </cfRule>
  </conditionalFormatting>
  <conditionalFormatting sqref="EG9:EI9 EK9:EO9 EQ9:EZ9 EG10 EK10 EQ10 ES10 EU10 EW10">
    <cfRule type="cellIs" dxfId="211" priority="39" operator="equal">
      <formula>"WTF"</formula>
    </cfRule>
  </conditionalFormatting>
  <conditionalFormatting sqref="EG9:EI9 DG9 EK9:EO9 BP9:BW9 BN9 BY9:DE9 DI9:DQ9 DS9:EE9 EQ9:EZ9 AK9:BJ9 DC10 AK10 AO10 AQ10 AS10 AW10 BA10 BE10 BQ10 BS10 CG10 CI10 CW10 DK10 DM10 DY10 EG10 EK10 EQ10 ES10 EU10 EW10">
    <cfRule type="cellIs" dxfId="210" priority="38" operator="equal">
      <formula>"???"</formula>
    </cfRule>
  </conditionalFormatting>
  <conditionalFormatting sqref="EG9:EI9 DG9 EK9:EO9 BP9:BW9 BN9 BY9:DE9 DI9:DQ9 DS9:EE9 EQ9:EZ9 AK9:BJ9 DC10 AK10 AO10 AQ10 AS10 AW10 BA10 BE10 BQ10 BS10 CG10 CI10 CW10 DK10 DM10 DY10 EG10 EK10 EQ10 ES10 EU10 EW10">
    <cfRule type="cellIs" dxfId="209" priority="37" operator="equal">
      <formula>"ERR"</formula>
    </cfRule>
  </conditionalFormatting>
  <conditionalFormatting sqref="BP9:EZ9 AK9:BJ9 BN9 BL9 DC10 AK10 AO10 AQ10 AS10 AW10 BA10 BE10 BQ10 BS10 CG10 CI10 CW10 DK10 DM10 DY10 EG10 EK10 EQ10 ES10 EU10 EW10">
    <cfRule type="cellIs" dxfId="208" priority="36" operator="equal">
      <formula>"ERROR"</formula>
    </cfRule>
  </conditionalFormatting>
  <conditionalFormatting sqref="BK9:BK10">
    <cfRule type="cellIs" dxfId="207" priority="33" operator="equal">
      <formula>"ERROR"</formula>
    </cfRule>
  </conditionalFormatting>
  <conditionalFormatting sqref="BM9">
    <cfRule type="cellIs" dxfId="206" priority="32" operator="equal">
      <formula>"???"</formula>
    </cfRule>
  </conditionalFormatting>
  <conditionalFormatting sqref="BM9">
    <cfRule type="cellIs" dxfId="205" priority="31" operator="equal">
      <formula>"ERR"</formula>
    </cfRule>
  </conditionalFormatting>
  <conditionalFormatting sqref="BM9">
    <cfRule type="cellIs" dxfId="204" priority="30" operator="equal">
      <formula>"ERROR"</formula>
    </cfRule>
  </conditionalFormatting>
  <conditionalFormatting sqref="BO9">
    <cfRule type="cellIs" dxfId="203" priority="29" operator="equal">
      <formula>"???"</formula>
    </cfRule>
  </conditionalFormatting>
  <conditionalFormatting sqref="BO9">
    <cfRule type="cellIs" dxfId="202" priority="28" operator="equal">
      <formula>"ERR"</formula>
    </cfRule>
  </conditionalFormatting>
  <conditionalFormatting sqref="BO9">
    <cfRule type="cellIs" dxfId="201" priority="27" operator="equal">
      <formula>"ERROR"</formula>
    </cfRule>
  </conditionalFormatting>
  <conditionalFormatting sqref="X9:Y10">
    <cfRule type="cellIs" dxfId="200" priority="26" operator="equal">
      <formula>"???"</formula>
    </cfRule>
  </conditionalFormatting>
  <conditionalFormatting sqref="X9:Y10">
    <cfRule type="cellIs" dxfId="199" priority="25" operator="equal">
      <formula>"ERR"</formula>
    </cfRule>
  </conditionalFormatting>
  <conditionalFormatting sqref="AI9">
    <cfRule type="cellIs" dxfId="198" priority="24" operator="equal">
      <formula>"???"</formula>
    </cfRule>
  </conditionalFormatting>
  <conditionalFormatting sqref="AI9">
    <cfRule type="cellIs" dxfId="197" priority="23" operator="equal">
      <formula>"ERR"</formula>
    </cfRule>
  </conditionalFormatting>
  <conditionalFormatting sqref="AE9:AH9">
    <cfRule type="cellIs" dxfId="196" priority="12" operator="equal">
      <formula>"???"</formula>
    </cfRule>
  </conditionalFormatting>
  <conditionalFormatting sqref="AE9:AH9">
    <cfRule type="cellIs" dxfId="195" priority="11" operator="equal">
      <formula>"ERR"</formula>
    </cfRule>
  </conditionalFormatting>
  <conditionalFormatting sqref="D9:D10">
    <cfRule type="cellIs" dxfId="194" priority="22" operator="equal">
      <formula>"???"</formula>
    </cfRule>
  </conditionalFormatting>
  <conditionalFormatting sqref="D9:D10">
    <cfRule type="cellIs" dxfId="193" priority="21" operator="equal">
      <formula>"ERR"</formula>
    </cfRule>
  </conditionalFormatting>
  <conditionalFormatting sqref="E9:E10">
    <cfRule type="cellIs" dxfId="192" priority="20" operator="equal">
      <formula>"???"</formula>
    </cfRule>
  </conditionalFormatting>
  <conditionalFormatting sqref="E9:E10">
    <cfRule type="cellIs" dxfId="191" priority="19" operator="equal">
      <formula>"ERR"</formula>
    </cfRule>
  </conditionalFormatting>
  <conditionalFormatting sqref="C9">
    <cfRule type="cellIs" dxfId="190" priority="7" operator="equal">
      <formula>"ERR"</formula>
    </cfRule>
  </conditionalFormatting>
  <conditionalFormatting sqref="AD10:AD55 AD1:AD8">
    <cfRule type="cellIs" dxfId="189" priority="18" operator="equal">
      <formula>"???"</formula>
    </cfRule>
  </conditionalFormatting>
  <conditionalFormatting sqref="AD10:AD55 AD1:AD8">
    <cfRule type="cellIs" dxfId="188" priority="17" operator="equal">
      <formula>"ERR"</formula>
    </cfRule>
  </conditionalFormatting>
  <conditionalFormatting sqref="AD9">
    <cfRule type="cellIs" dxfId="187" priority="16" operator="equal">
      <formula>"???"</formula>
    </cfRule>
  </conditionalFormatting>
  <conditionalFormatting sqref="AD9">
    <cfRule type="cellIs" dxfId="186" priority="15" operator="equal">
      <formula>"ERR"</formula>
    </cfRule>
  </conditionalFormatting>
  <conditionalFormatting sqref="C9">
    <cfRule type="cellIs" dxfId="185" priority="8" operator="equal">
      <formula>"???"</formula>
    </cfRule>
  </conditionalFormatting>
  <conditionalFormatting sqref="AE10:AH55 AE2:AH8">
    <cfRule type="cellIs" dxfId="184" priority="14" operator="equal">
      <formula>"???"</formula>
    </cfRule>
  </conditionalFormatting>
  <conditionalFormatting sqref="AE10:AH55 AE2:AH8">
    <cfRule type="cellIs" dxfId="183" priority="13" operator="equal">
      <formula>"ERR"</formula>
    </cfRule>
  </conditionalFormatting>
  <conditionalFormatting sqref="C2:C8 C10:C55">
    <cfRule type="cellIs" dxfId="182" priority="10" operator="equal">
      <formula>"???"</formula>
    </cfRule>
  </conditionalFormatting>
  <conditionalFormatting sqref="C2:C8 C10:C55">
    <cfRule type="cellIs" dxfId="181" priority="9" operator="equal">
      <formula>"ERR"</formula>
    </cfRule>
  </conditionalFormatting>
  <conditionalFormatting sqref="P8:W10">
    <cfRule type="cellIs" dxfId="180" priority="6" operator="equal">
      <formula>"???"</formula>
    </cfRule>
  </conditionalFormatting>
  <conditionalFormatting sqref="P8:W10">
    <cfRule type="cellIs" dxfId="179" priority="5" operator="equal">
      <formula>"ERR"</formula>
    </cfRule>
  </conditionalFormatting>
  <conditionalFormatting sqref="Z10:AA55 Z2:AA8">
    <cfRule type="cellIs" dxfId="178" priority="4" operator="equal">
      <formula>"???"</formula>
    </cfRule>
  </conditionalFormatting>
  <conditionalFormatting sqref="Z10:AA55 Z2:AA8">
    <cfRule type="cellIs" dxfId="177" priority="3" operator="equal">
      <formula>"ERR"</formula>
    </cfRule>
  </conditionalFormatting>
  <conditionalFormatting sqref="Z9:AA9">
    <cfRule type="cellIs" dxfId="176" priority="2" operator="equal">
      <formula>"???"</formula>
    </cfRule>
  </conditionalFormatting>
  <conditionalFormatting sqref="Z9:AA9">
    <cfRule type="cellIs" dxfId="175" priority="1" operator="equal">
      <formula>"ERR"</formula>
    </cfRule>
  </conditionalFormatting>
  <hyperlinks>
    <hyperlink ref="BH2" r:id="rId1"/>
    <hyperlink ref="AN41" r:id="rId2"/>
  </hyperlinks>
  <pageMargins left="0.7" right="0.7" top="0.75" bottom="0.75" header="0.3" footer="0.3"/>
  <pageSetup paperSize="9" orientation="portrait" r:id="rId3"/>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dimension ref="A1:CR103"/>
  <sheetViews>
    <sheetView view="pageBreakPreview" zoomScaleNormal="100" zoomScaleSheetLayoutView="100" workbookViewId="0">
      <pane xSplit="1" ySplit="1" topLeftCell="B11" activePane="bottomRight" state="frozen"/>
      <selection pane="topRight" activeCell="B1" sqref="B1"/>
      <selection pane="bottomLeft" activeCell="A2" sqref="A2"/>
      <selection pane="bottomRight" activeCell="E23" sqref="E23"/>
    </sheetView>
  </sheetViews>
  <sheetFormatPr defaultColWidth="9.08984375" defaultRowHeight="14.5" x14ac:dyDescent="0.35"/>
  <cols>
    <col min="1" max="2" width="16.08984375" style="143" customWidth="1"/>
    <col min="3" max="3" width="3.36328125" style="143" bestFit="1" customWidth="1"/>
    <col min="4" max="4" width="35.54296875" style="143" customWidth="1"/>
    <col min="5" max="6" width="20.6328125" style="143" customWidth="1"/>
    <col min="7" max="7" width="13.54296875" style="143" customWidth="1"/>
    <col min="8" max="8" width="14" style="143" customWidth="1"/>
    <col min="9" max="9" width="11.90625" style="143" customWidth="1"/>
    <col min="10" max="10" width="10.54296875" style="143" customWidth="1"/>
    <col min="11" max="11" width="10.6328125" style="143" customWidth="1"/>
    <col min="12" max="26" width="9.08984375" style="143"/>
    <col min="27" max="27" width="8.54296875" style="143" customWidth="1"/>
    <col min="28" max="33" width="9.08984375" style="143"/>
    <col min="34" max="35" width="9.08984375" style="147"/>
    <col min="36" max="36" width="25.08984375" style="147" customWidth="1"/>
    <col min="37" max="37" width="14.08984375" style="143" bestFit="1" customWidth="1"/>
    <col min="38" max="38" width="9.08984375" style="148" customWidth="1"/>
    <col min="39" max="39" width="9.54296875" style="143" customWidth="1"/>
    <col min="40" max="42" width="9.08984375" style="143" customWidth="1"/>
    <col min="43" max="43" width="12.36328125" style="143" customWidth="1"/>
    <col min="44" max="44" width="9.08984375" style="143" customWidth="1"/>
    <col min="45" max="45" width="10.08984375" style="143" customWidth="1"/>
    <col min="46" max="49" width="9.08984375" style="143" customWidth="1"/>
    <col min="50" max="50" width="10.36328125" style="143" customWidth="1"/>
    <col min="51" max="60" width="9.08984375" style="143" customWidth="1"/>
    <col min="61" max="61" width="12.6328125" style="143" customWidth="1"/>
    <col min="62" max="71" width="9.08984375" style="143" customWidth="1"/>
    <col min="72" max="72" width="10.453125" style="143" customWidth="1"/>
    <col min="73" max="75" width="9.08984375" style="143" customWidth="1"/>
    <col min="76" max="76" width="11.6328125" style="143" customWidth="1"/>
    <col min="77" max="81" width="9.08984375" style="143" customWidth="1"/>
    <col min="82" max="82" width="10.453125" style="143" customWidth="1"/>
    <col min="83" max="83" width="9.08984375" style="143" customWidth="1"/>
    <col min="84" max="84" width="10.6328125" style="143" customWidth="1"/>
    <col min="85" max="85" width="9.08984375" style="143" customWidth="1"/>
    <col min="86" max="86" width="7.90625" style="143" customWidth="1"/>
    <col min="87" max="87" width="12.453125" style="166" customWidth="1"/>
    <col min="88" max="88" width="9.08984375" style="148" customWidth="1"/>
    <col min="89" max="89" width="9.54296875" style="143" customWidth="1"/>
    <col min="90" max="90" width="9.08984375" style="143" customWidth="1"/>
    <col min="91" max="91" width="11.36328125" style="143" customWidth="1"/>
    <col min="92" max="92" width="12.453125" style="143" customWidth="1"/>
    <col min="93" max="93" width="12.36328125" style="143" customWidth="1"/>
    <col min="94" max="94" width="12.08984375" style="143" customWidth="1"/>
    <col min="95" max="95" width="10.08984375" style="143" customWidth="1"/>
    <col min="96" max="96" width="9.08984375" style="143" customWidth="1"/>
    <col min="97" max="16384" width="9.08984375" style="143"/>
  </cols>
  <sheetData>
    <row r="1" spans="1:96" s="141" customFormat="1" ht="15" customHeight="1" x14ac:dyDescent="0.35">
      <c r="A1" s="112" t="str">
        <f>IF(ISBLANK(Monitoring_MP!A1),"",Monitoring_MP!A1)</f>
        <v>questionID</v>
      </c>
      <c r="B1" s="112" t="str">
        <f>IF(ISBLANK(Monitoring_MP!B1),"",Monitoring_MP!B1)</f>
        <v>ID_2020</v>
      </c>
      <c r="C1" s="112" t="str">
        <f>IF(ISBLANK(Monitoring_MP!C1),"",Monitoring_MP!C1)</f>
        <v>Row</v>
      </c>
      <c r="D1" s="113" t="str">
        <f>IF(ISBLANK(Monitoring_MP!D1),"",Monitoring_MP!D1)</f>
        <v>question</v>
      </c>
      <c r="E1" s="113" t="str">
        <f>IF(ISBLANK(Monitoring_MP!E1),"",Monitoring_MP!E1)</f>
        <v>question_en</v>
      </c>
      <c r="F1" s="114" t="str">
        <f>IF(ISBLANK(Monitoring_MP!F1),"",Monitoring_MP!F1)</f>
        <v/>
      </c>
      <c r="G1" s="114" t="str">
        <f>IF(ISBLANK(Monitoring_MP!G1),"",Monitoring_MP!G1)</f>
        <v>Code issues</v>
      </c>
      <c r="H1" s="113" t="str">
        <f>IF(ISBLANK(Monitoring_MP!H1),"",Monitoring_MP!H1)</f>
        <v>Code comment</v>
      </c>
      <c r="I1" s="115" t="str">
        <f>IF(ISBLANK(Monitoring_MP!I1),"",Monitoring_MP!I1)</f>
        <v>max points</v>
      </c>
      <c r="J1" s="116" t="str">
        <f>IF(ISBLANK(Monitoring_MP!J1),"",Monitoring_MP!J1)</f>
        <v>ans1</v>
      </c>
      <c r="K1" s="116" t="str">
        <f>IF(ISBLANK(Monitoring_MP!K1),"",Monitoring_MP!K1)</f>
        <v>ans1en</v>
      </c>
      <c r="L1" s="116" t="str">
        <f>IF(ISBLANK(Monitoring_MP!L1),"",Monitoring_MP!L1)</f>
        <v>ans2</v>
      </c>
      <c r="M1" s="116" t="str">
        <f>IF(ISBLANK(Monitoring_MP!M1),"",Monitoring_MP!M1)</f>
        <v>ans2en</v>
      </c>
      <c r="N1" s="116" t="str">
        <f>IF(ISBLANK(Monitoring_MP!N1),"",Monitoring_MP!N1)</f>
        <v>ans3</v>
      </c>
      <c r="O1" s="116" t="str">
        <f>IF(ISBLANK(Monitoring_MP!O1),"",Monitoring_MP!O1)</f>
        <v>ans3en</v>
      </c>
      <c r="P1" s="116" t="str">
        <f>IF(ISBLANK(Monitoring_MP!P1),"",Monitoring_MP!P1)</f>
        <v>ans4</v>
      </c>
      <c r="Q1" s="116" t="str">
        <f>IF(ISBLANK(Monitoring_MP!Q1),"",Monitoring_MP!Q1)</f>
        <v>ans4en</v>
      </c>
      <c r="R1" s="116" t="str">
        <f>IF(ISBLANK(Monitoring_MP!R1),"",Monitoring_MP!R1)</f>
        <v>ans5</v>
      </c>
      <c r="S1" s="116" t="str">
        <f>IF(ISBLANK(Monitoring_MP!S1),"",Monitoring_MP!S1)</f>
        <v>ans5en</v>
      </c>
      <c r="T1" s="116" t="str">
        <f>IF(ISBLANK(Monitoring_MP!T1),"",Monitoring_MP!T1)</f>
        <v>ans6</v>
      </c>
      <c r="U1" s="116" t="str">
        <f>IF(ISBLANK(Monitoring_MP!U1),"",Monitoring_MP!U1)</f>
        <v>ans6en</v>
      </c>
      <c r="V1" s="116" t="str">
        <f>IF(ISBLANK(Monitoring_MP!V1),"",Monitoring_MP!V1)</f>
        <v>ans7</v>
      </c>
      <c r="W1" s="116" t="str">
        <f>IF(ISBLANK(Monitoring_MP!W1),"",Monitoring_MP!W1)</f>
        <v>ans7en</v>
      </c>
      <c r="X1" s="116" t="str">
        <f>IF(ISBLANK(Monitoring_MP!X1),"",Monitoring_MP!X1)</f>
        <v>ans8</v>
      </c>
      <c r="Y1" s="116" t="str">
        <f>IF(ISBLANK(Monitoring_MP!Y1),"",Monitoring_MP!Y1)</f>
        <v>ans8en</v>
      </c>
      <c r="Z1" s="116" t="str">
        <f>IF(ISBLANK(Monitoring_MP!Z1),"",Monitoring_MP!Z1)</f>
        <v>ans9</v>
      </c>
      <c r="AA1" s="117" t="str">
        <f>IF(ISBLANK(Monitoring_MP!AA1),"",Monitoring_MP!AA1)</f>
        <v>ans9en</v>
      </c>
      <c r="AB1" s="118" t="str">
        <f>IF(ISBLANK(Monitoring_MP!AB1),"",Monitoring_MP!AB1)</f>
        <v>pts1</v>
      </c>
      <c r="AC1" s="115" t="str">
        <f>IF(ISBLANK(Monitoring_MP!AC1),"",Monitoring_MP!AC1)</f>
        <v>pts2</v>
      </c>
      <c r="AD1" s="118" t="str">
        <f>IF(ISBLANK(Monitoring_MP!AD1),"",Monitoring_MP!AD1)</f>
        <v>pts3</v>
      </c>
      <c r="AE1" s="115" t="str">
        <f>IF(ISBLANK(Monitoring_MP!AE1),"",Monitoring_MP!AE1)</f>
        <v>pts4</v>
      </c>
      <c r="AF1" s="115" t="str">
        <f>IF(ISBLANK(Monitoring_MP!AF1),"",Monitoring_MP!AF1)</f>
        <v>pts5</v>
      </c>
      <c r="AG1" s="115" t="str">
        <f>IF(ISBLANK(Monitoring_MP!AG1),"",Monitoring_MP!AG1)</f>
        <v>pts6</v>
      </c>
      <c r="AH1" s="119" t="str">
        <f>IF(ISBLANK(Monitoring_MP!AH1),"",Monitoring_MP!AH1)</f>
        <v>pts7</v>
      </c>
      <c r="AI1" s="119" t="str">
        <f>IF(ISBLANK(Monitoring_MP!AI1),"",Monitoring_MP!AI1)</f>
        <v>pts8</v>
      </c>
      <c r="AJ1" s="119" t="str">
        <f>IF(ISBLANK(Monitoring_MP!AJ1),"",Monitoring_MP!AJ1)</f>
        <v>pts9</v>
      </c>
      <c r="AK1" s="141" t="s">
        <v>56</v>
      </c>
      <c r="AL1" s="141" t="s">
        <v>58</v>
      </c>
      <c r="AM1" s="141" t="s">
        <v>60</v>
      </c>
      <c r="AN1" s="141" t="s">
        <v>62</v>
      </c>
      <c r="AO1" s="141" t="s">
        <v>64</v>
      </c>
      <c r="AP1" s="141" t="s">
        <v>66</v>
      </c>
      <c r="AQ1" s="141" t="s">
        <v>68</v>
      </c>
      <c r="AR1" s="141" t="s">
        <v>70</v>
      </c>
      <c r="AS1" s="141" t="s">
        <v>335</v>
      </c>
      <c r="AT1" s="141" t="s">
        <v>73</v>
      </c>
      <c r="AU1" s="141" t="s">
        <v>75</v>
      </c>
      <c r="AV1" s="141" t="s">
        <v>77</v>
      </c>
      <c r="AW1" s="141" t="s">
        <v>79</v>
      </c>
      <c r="AX1" s="141" t="s">
        <v>81</v>
      </c>
      <c r="AY1" s="141" t="s">
        <v>83</v>
      </c>
      <c r="AZ1" s="141" t="s">
        <v>85</v>
      </c>
      <c r="BA1" s="141" t="s">
        <v>87</v>
      </c>
      <c r="BB1" s="141" t="s">
        <v>89</v>
      </c>
      <c r="BC1" s="141" t="s">
        <v>91</v>
      </c>
      <c r="BD1" s="141" t="s">
        <v>93</v>
      </c>
      <c r="BE1" s="141" t="s">
        <v>95</v>
      </c>
      <c r="BF1" s="141" t="s">
        <v>97</v>
      </c>
      <c r="BG1" s="141" t="s">
        <v>99</v>
      </c>
      <c r="BH1" s="141" t="s">
        <v>101</v>
      </c>
      <c r="BI1" s="141" t="s">
        <v>103</v>
      </c>
      <c r="BJ1" s="141" t="s">
        <v>105</v>
      </c>
      <c r="BK1" s="141" t="s">
        <v>107</v>
      </c>
      <c r="BL1" s="141" t="s">
        <v>109</v>
      </c>
      <c r="BM1" s="141" t="s">
        <v>111</v>
      </c>
      <c r="BN1" s="141" t="s">
        <v>113</v>
      </c>
      <c r="BO1" s="141" t="s">
        <v>115</v>
      </c>
      <c r="BP1" s="141" t="s">
        <v>117</v>
      </c>
      <c r="BQ1" s="141" t="s">
        <v>119</v>
      </c>
      <c r="BR1" s="141" t="s">
        <v>121</v>
      </c>
      <c r="BS1" s="141" t="s">
        <v>123</v>
      </c>
      <c r="BT1" s="141" t="s">
        <v>125</v>
      </c>
      <c r="BU1" s="141" t="s">
        <v>127</v>
      </c>
      <c r="BV1" s="141" t="s">
        <v>129</v>
      </c>
      <c r="BW1" s="141" t="s">
        <v>131</v>
      </c>
      <c r="BX1" s="141" t="s">
        <v>133</v>
      </c>
      <c r="BY1" s="141" t="s">
        <v>135</v>
      </c>
      <c r="BZ1" s="141" t="s">
        <v>137</v>
      </c>
      <c r="CA1" s="141" t="s">
        <v>139</v>
      </c>
      <c r="CB1" s="141" t="s">
        <v>141</v>
      </c>
      <c r="CC1" s="141" t="s">
        <v>143</v>
      </c>
      <c r="CD1" s="141" t="s">
        <v>145</v>
      </c>
      <c r="CE1" s="141" t="s">
        <v>147</v>
      </c>
      <c r="CF1" s="141" t="s">
        <v>149</v>
      </c>
      <c r="CG1" s="141" t="s">
        <v>151</v>
      </c>
      <c r="CH1" s="119" t="s">
        <v>153</v>
      </c>
      <c r="CI1" s="119" t="s">
        <v>379</v>
      </c>
      <c r="CJ1" s="119" t="s">
        <v>381</v>
      </c>
      <c r="CK1" s="119" t="s">
        <v>383</v>
      </c>
      <c r="CL1" s="119" t="s">
        <v>385</v>
      </c>
      <c r="CM1" s="119" t="s">
        <v>387</v>
      </c>
      <c r="CN1" s="119" t="s">
        <v>389</v>
      </c>
      <c r="CO1" s="119" t="s">
        <v>391</v>
      </c>
      <c r="CP1" s="119" t="s">
        <v>393</v>
      </c>
      <c r="CQ1" s="119" t="s">
        <v>395</v>
      </c>
      <c r="CR1" s="141" t="s">
        <v>397</v>
      </c>
    </row>
    <row r="2" spans="1:96" ht="15" customHeight="1" x14ac:dyDescent="0.35">
      <c r="A2" s="18" t="str">
        <f>IF(ISBLANK(Monitoring_MP!A2),"",Monitoring_MP!A2)</f>
        <v>Q1</v>
      </c>
      <c r="B2" s="18" t="str">
        <f>IF(ISBLANK(Monitoring_MP!B2),"",Monitoring_MP!B2)</f>
        <v>C20001</v>
      </c>
      <c r="C2" s="18">
        <f>IF(ISBLANK(Monitoring_MP!C2),"",Monitoring_MP!C2)</f>
        <v>2</v>
      </c>
      <c r="D2" s="5" t="str">
        <f>IF(ISBLANK(Monitoring_MP!D2),"",Monitoring_MP!D2)</f>
        <v>Pagina web oficială a autorității publice dispune de compartimente dedicate transparenţei decizionale, unde se plasează informaţia privind procesul de elaborare şi adoptare a deciziilor ?</v>
      </c>
      <c r="E2" s="5" t="str">
        <f>IF(ISBLANK(Monitoring_MP!E2),"",Monitoring_MP!E2)</f>
        <v>Does the official web page of the public authority contains the fields related to transparency in decision making process, where the information about the development and approval of decisions is placed?</v>
      </c>
      <c r="F2" s="5" t="str">
        <f>IF(ISBLANK(Monitoring_MP!F2),"",Monitoring_MP!F2)</f>
        <v>acc</v>
      </c>
      <c r="G2" s="8" t="str">
        <f>IF(ISBLANK(Monitoring_MP!G2),"",Monitoring_MP!G2)</f>
        <v>acc1</v>
      </c>
      <c r="H2" s="52" t="str">
        <f>IF(ISBLANK(Monitoring_MP!H2),"",Monitoring_MP!H2)</f>
        <v>acc1k</v>
      </c>
      <c r="I2" s="8">
        <f>IF(ISBLANK(Monitoring_MP!I2),"",Monitoring_MP!I2)</f>
        <v>1</v>
      </c>
      <c r="J2" s="8" t="str">
        <f>IF(ISBLANK(Monitoring_MP!J2),"",Monitoring_MP!J2)</f>
        <v>da</v>
      </c>
      <c r="K2" s="8" t="str">
        <f>IF(ISBLANK(Monitoring_MP!K2),"",Monitoring_MP!K2)</f>
        <v>yes</v>
      </c>
      <c r="L2" s="8" t="str">
        <f>IF(ISBLANK(Monitoring_MP!L2),"",Monitoring_MP!L2)</f>
        <v>nu</v>
      </c>
      <c r="M2" s="8" t="str">
        <f>IF(ISBLANK(Monitoring_MP!M2),"",Monitoring_MP!M2)</f>
        <v>no</v>
      </c>
      <c r="N2" s="8" t="str">
        <f>IF(ISBLANK(Monitoring_MP!N2),"",Monitoring_MP!N2)</f>
        <v>partial</v>
      </c>
      <c r="O2" s="8" t="str">
        <f>IF(ISBLANK(Monitoring_MP!O2),"",Monitoring_MP!O2)</f>
        <v>partially</v>
      </c>
      <c r="P2" s="8" t="str">
        <f>IF(ISBLANK(Monitoring_MP!P2),"",Monitoring_MP!P2)</f>
        <v>--------</v>
      </c>
      <c r="Q2" s="8" t="str">
        <f>IF(ISBLANK(Monitoring_MP!Q2),"",Monitoring_MP!Q2)</f>
        <v>--------</v>
      </c>
      <c r="R2" s="8" t="str">
        <f>IF(ISBLANK(Monitoring_MP!R2),"",Monitoring_MP!R2)</f>
        <v>--------</v>
      </c>
      <c r="S2" s="8" t="str">
        <f>IF(ISBLANK(Monitoring_MP!S2),"",Monitoring_MP!S2)</f>
        <v>--------</v>
      </c>
      <c r="T2" s="8" t="str">
        <f>IF(ISBLANK(Monitoring_MP!T2),"",Monitoring_MP!T2)</f>
        <v>--------</v>
      </c>
      <c r="U2" s="8" t="str">
        <f>IF(ISBLANK(Monitoring_MP!U2),"",Monitoring_MP!U2)</f>
        <v>--------</v>
      </c>
      <c r="V2" s="8" t="str">
        <f>IF(ISBLANK(Monitoring_MP!V2),"",Monitoring_MP!V2)</f>
        <v>--------</v>
      </c>
      <c r="W2" s="8" t="str">
        <f>IF(ISBLANK(Monitoring_MP!W2),"",Monitoring_MP!W2)</f>
        <v>--------</v>
      </c>
      <c r="X2" s="8" t="str">
        <f>IF(ISBLANK(Monitoring_MP!X2),"",Monitoring_MP!X2)</f>
        <v>N/A</v>
      </c>
      <c r="Y2" s="8" t="str">
        <f>IF(ISBLANK(Monitoring_MP!Y2),"",Monitoring_MP!Y2)</f>
        <v>N/A</v>
      </c>
      <c r="Z2" s="8" t="str">
        <f>IF(ISBLANK(Monitoring_MP!Z2),"",Monitoring_MP!Z2)</f>
        <v>--------</v>
      </c>
      <c r="AA2" s="74" t="str">
        <f>IF(ISBLANK(Monitoring_MP!AA2),"",Monitoring_MP!AA2)</f>
        <v>--------</v>
      </c>
      <c r="AB2" s="63">
        <f>IF(ISBLANK(Monitoring_MP!AB2),"",Monitoring_MP!AB2)</f>
        <v>1</v>
      </c>
      <c r="AC2" s="8">
        <f>IF(ISBLANK(Monitoring_MP!AC2),"",Monitoring_MP!AC2)</f>
        <v>0</v>
      </c>
      <c r="AD2" s="63">
        <f>IF(ISBLANK(Monitoring_MP!AD2),"",Monitoring_MP!AD2)</f>
        <v>0.5</v>
      </c>
      <c r="AE2" s="63" t="str">
        <f>IF(ISBLANK(Monitoring_MP!AE2),"",Monitoring_MP!AE2)</f>
        <v/>
      </c>
      <c r="AF2" s="63" t="str">
        <f>IF(ISBLANK(Monitoring_MP!AF2),"",Monitoring_MP!AF2)</f>
        <v/>
      </c>
      <c r="AG2" s="63" t="str">
        <f>IF(ISBLANK(Monitoring_MP!AG2),"",Monitoring_MP!AG2)</f>
        <v/>
      </c>
      <c r="AH2" s="63" t="str">
        <f>IF(ISBLANK(Monitoring_MP!AH2),"",Monitoring_MP!AH2)</f>
        <v/>
      </c>
      <c r="AI2" s="8" t="str">
        <f>IF(ISBLANK(Monitoring_MP!AI2),"",Monitoring_MP!AI2)</f>
        <v>N/A</v>
      </c>
      <c r="AJ2" s="7" t="str">
        <f>IF(ISBLANK(Monitoring_MP!AJ2),"",Monitoring_MP!AJ2)</f>
        <v/>
      </c>
      <c r="AK2" s="142">
        <f>IF(ISBLANK(HLOOKUP(AK$1,Monitoring_MP!$AK$1:$EZ$55,Points_MP!$C2,FALSE)),"",IF(HLOOKUP(AK$1,Monitoring_MP!$AK$1:$EZ$55,Points_MP!$C2,FALSE)=$J2,$AB2,IF(HLOOKUP(AK$1,Monitoring_MP!$AK$1:$EZ$55,Points_MP!$C2,FALSE)=$L2,$AC2,IF(HLOOKUP(AK$1,Monitoring_MP!$AK$1:$EZ$55,Points_MP!$C2,FALSE)=$N2,$AD2,IF(HLOOKUP(AK$1,Monitoring_MP!$AK$1:$EZ$55,Points_MP!$C2,FALSE)=$P2,$AE2,IF(HLOOKUP(AK$1,Monitoring_MP!$AK$1:$EZ$55,Points_MP!$C2,FALSE)=$R2,$AF2,IF(HLOOKUP(AK$1,Monitoring_MP!$AK$1:$EZ$55,Points_MP!$C2,FALSE)=$T2,$AG2,IF(HLOOKUP(AK$1,Monitoring_MP!$AK$1:$EZ$55,Points_MP!$C2,FALSE)=$V2,$AH2,IF(HLOOKUP(AK$1,Monitoring_MP!$AK$1:$EZ$55,Points_MP!$C2,FALSE)=$X2,$AI2,"ERROR")))))))))</f>
        <v>1</v>
      </c>
      <c r="AL2" s="142">
        <f>IF(ISBLANK(HLOOKUP(AL$1,Monitoring_MP!$AK$1:$EZ$55,Points_MP!$C2,FALSE)),"",IF(HLOOKUP(AL$1,Monitoring_MP!$AK$1:$EZ$55,Points_MP!$C2,FALSE)=$J2,$AB2,IF(HLOOKUP(AL$1,Monitoring_MP!$AK$1:$EZ$55,Points_MP!$C2,FALSE)=$L2,$AC2,IF(HLOOKUP(AL$1,Monitoring_MP!$AK$1:$EZ$55,Points_MP!$C2,FALSE)=$N2,$AD2,IF(HLOOKUP(AL$1,Monitoring_MP!$AK$1:$EZ$55,Points_MP!$C2,FALSE)=$P2,$AE2,IF(HLOOKUP(AL$1,Monitoring_MP!$AK$1:$EZ$55,Points_MP!$C2,FALSE)=$R2,$AF2,IF(HLOOKUP(AL$1,Monitoring_MP!$AK$1:$EZ$55,Points_MP!$C2,FALSE)=$T2,$AG2,IF(HLOOKUP(AL$1,Monitoring_MP!$AK$1:$EZ$55,Points_MP!$C2,FALSE)=$V2,$AH2,IF(HLOOKUP(AL$1,Monitoring_MP!$AK$1:$EZ$55,Points_MP!$C2,FALSE)=$X2,$AI2,"ERROR")))))))))</f>
        <v>1</v>
      </c>
      <c r="AM2" s="142">
        <f>IF(ISBLANK(HLOOKUP(AM$1,Monitoring_MP!$AK$1:$EZ$55,Points_MP!$C2,FALSE)),"",IF(HLOOKUP(AM$1,Monitoring_MP!$AK$1:$EZ$55,Points_MP!$C2,FALSE)=$J2,$AB2,IF(HLOOKUP(AM$1,Monitoring_MP!$AK$1:$EZ$55,Points_MP!$C2,FALSE)=$L2,$AC2,IF(HLOOKUP(AM$1,Monitoring_MP!$AK$1:$EZ$55,Points_MP!$C2,FALSE)=$N2,$AD2,IF(HLOOKUP(AM$1,Monitoring_MP!$AK$1:$EZ$55,Points_MP!$C2,FALSE)=$P2,$AE2,IF(HLOOKUP(AM$1,Monitoring_MP!$AK$1:$EZ$55,Points_MP!$C2,FALSE)=$R2,$AF2,IF(HLOOKUP(AM$1,Monitoring_MP!$AK$1:$EZ$55,Points_MP!$C2,FALSE)=$T2,$AG2,IF(HLOOKUP(AM$1,Monitoring_MP!$AK$1:$EZ$55,Points_MP!$C2,FALSE)=$V2,$AH2,IF(HLOOKUP(AM$1,Monitoring_MP!$AK$1:$EZ$55,Points_MP!$C2,FALSE)=$X2,$AI2,"ERROR")))))))))</f>
        <v>1</v>
      </c>
      <c r="AN2" s="142">
        <f>IF(ISBLANK(HLOOKUP(AN$1,Monitoring_MP!$AK$1:$EZ$55,Points_MP!$C2,FALSE)),"",IF(HLOOKUP(AN$1,Monitoring_MP!$AK$1:$EZ$55,Points_MP!$C2,FALSE)=$J2,$AB2,IF(HLOOKUP(AN$1,Monitoring_MP!$AK$1:$EZ$55,Points_MP!$C2,FALSE)=$L2,$AC2,IF(HLOOKUP(AN$1,Monitoring_MP!$AK$1:$EZ$55,Points_MP!$C2,FALSE)=$N2,$AD2,IF(HLOOKUP(AN$1,Monitoring_MP!$AK$1:$EZ$55,Points_MP!$C2,FALSE)=$P2,$AE2,IF(HLOOKUP(AN$1,Monitoring_MP!$AK$1:$EZ$55,Points_MP!$C2,FALSE)=$R2,$AF2,IF(HLOOKUP(AN$1,Monitoring_MP!$AK$1:$EZ$55,Points_MP!$C2,FALSE)=$T2,$AG2,IF(HLOOKUP(AN$1,Monitoring_MP!$AK$1:$EZ$55,Points_MP!$C2,FALSE)=$V2,$AH2,IF(HLOOKUP(AN$1,Monitoring_MP!$AK$1:$EZ$55,Points_MP!$C2,FALSE)=$X2,$AI2,"ERROR")))))))))</f>
        <v>1</v>
      </c>
      <c r="AO2" s="142">
        <f>IF(ISBLANK(HLOOKUP(AO$1,Monitoring_MP!$AK$1:$EZ$55,Points_MP!$C2,FALSE)),"",IF(HLOOKUP(AO$1,Monitoring_MP!$AK$1:$EZ$55,Points_MP!$C2,FALSE)=$J2,$AB2,IF(HLOOKUP(AO$1,Monitoring_MP!$AK$1:$EZ$55,Points_MP!$C2,FALSE)=$L2,$AC2,IF(HLOOKUP(AO$1,Monitoring_MP!$AK$1:$EZ$55,Points_MP!$C2,FALSE)=$N2,$AD2,IF(HLOOKUP(AO$1,Monitoring_MP!$AK$1:$EZ$55,Points_MP!$C2,FALSE)=$P2,$AE2,IF(HLOOKUP(AO$1,Monitoring_MP!$AK$1:$EZ$55,Points_MP!$C2,FALSE)=$R2,$AF2,IF(HLOOKUP(AO$1,Monitoring_MP!$AK$1:$EZ$55,Points_MP!$C2,FALSE)=$T2,$AG2,IF(HLOOKUP(AO$1,Monitoring_MP!$AK$1:$EZ$55,Points_MP!$C2,FALSE)=$V2,$AH2,IF(HLOOKUP(AO$1,Monitoring_MP!$AK$1:$EZ$55,Points_MP!$C2,FALSE)=$X2,$AI2,"ERROR")))))))))</f>
        <v>1</v>
      </c>
      <c r="AP2" s="142">
        <f>IF(ISBLANK(HLOOKUP(AP$1,Monitoring_MP!$AK$1:$EZ$55,Points_MP!$C2,FALSE)),"",IF(HLOOKUP(AP$1,Monitoring_MP!$AK$1:$EZ$55,Points_MP!$C2,FALSE)=$J2,$AB2,IF(HLOOKUP(AP$1,Monitoring_MP!$AK$1:$EZ$55,Points_MP!$C2,FALSE)=$L2,$AC2,IF(HLOOKUP(AP$1,Monitoring_MP!$AK$1:$EZ$55,Points_MP!$C2,FALSE)=$N2,$AD2,IF(HLOOKUP(AP$1,Monitoring_MP!$AK$1:$EZ$55,Points_MP!$C2,FALSE)=$P2,$AE2,IF(HLOOKUP(AP$1,Monitoring_MP!$AK$1:$EZ$55,Points_MP!$C2,FALSE)=$R2,$AF2,IF(HLOOKUP(AP$1,Monitoring_MP!$AK$1:$EZ$55,Points_MP!$C2,FALSE)=$T2,$AG2,IF(HLOOKUP(AP$1,Monitoring_MP!$AK$1:$EZ$55,Points_MP!$C2,FALSE)=$V2,$AH2,IF(HLOOKUP(AP$1,Monitoring_MP!$AK$1:$EZ$55,Points_MP!$C2,FALSE)=$X2,$AI2,"ERROR")))))))))</f>
        <v>1</v>
      </c>
      <c r="AQ2" s="142">
        <f>IF(ISBLANK(HLOOKUP(AQ$1,Monitoring_MP!$AK$1:$EZ$55,Points_MP!$C2,FALSE)),"",IF(HLOOKUP(AQ$1,Monitoring_MP!$AK$1:$EZ$55,Points_MP!$C2,FALSE)=$J2,$AB2,IF(HLOOKUP(AQ$1,Monitoring_MP!$AK$1:$EZ$55,Points_MP!$C2,FALSE)=$L2,$AC2,IF(HLOOKUP(AQ$1,Monitoring_MP!$AK$1:$EZ$55,Points_MP!$C2,FALSE)=$N2,$AD2,IF(HLOOKUP(AQ$1,Monitoring_MP!$AK$1:$EZ$55,Points_MP!$C2,FALSE)=$P2,$AE2,IF(HLOOKUP(AQ$1,Monitoring_MP!$AK$1:$EZ$55,Points_MP!$C2,FALSE)=$R2,$AF2,IF(HLOOKUP(AQ$1,Monitoring_MP!$AK$1:$EZ$55,Points_MP!$C2,FALSE)=$T2,$AG2,IF(HLOOKUP(AQ$1,Monitoring_MP!$AK$1:$EZ$55,Points_MP!$C2,FALSE)=$V2,$AH2,IF(HLOOKUP(AQ$1,Monitoring_MP!$AK$1:$EZ$55,Points_MP!$C2,FALSE)=$X2,$AI2,"ERROR")))))))))</f>
        <v>1</v>
      </c>
      <c r="AR2" s="142">
        <f>IF(ISBLANK(HLOOKUP(AR$1,Monitoring_MP!$AK$1:$EZ$55,Points_MP!$C2,FALSE)),"",IF(HLOOKUP(AR$1,Monitoring_MP!$AK$1:$EZ$55,Points_MP!$C2,FALSE)=$J2,$AB2,IF(HLOOKUP(AR$1,Monitoring_MP!$AK$1:$EZ$55,Points_MP!$C2,FALSE)=$L2,$AC2,IF(HLOOKUP(AR$1,Monitoring_MP!$AK$1:$EZ$55,Points_MP!$C2,FALSE)=$N2,$AD2,IF(HLOOKUP(AR$1,Monitoring_MP!$AK$1:$EZ$55,Points_MP!$C2,FALSE)=$P2,$AE2,IF(HLOOKUP(AR$1,Monitoring_MP!$AK$1:$EZ$55,Points_MP!$C2,FALSE)=$R2,$AF2,IF(HLOOKUP(AR$1,Monitoring_MP!$AK$1:$EZ$55,Points_MP!$C2,FALSE)=$T2,$AG2,IF(HLOOKUP(AR$1,Monitoring_MP!$AK$1:$EZ$55,Points_MP!$C2,FALSE)=$V2,$AH2,IF(HLOOKUP(AR$1,Monitoring_MP!$AK$1:$EZ$55,Points_MP!$C2,FALSE)=$X2,$AI2,"ERROR")))))))))</f>
        <v>1</v>
      </c>
      <c r="AS2" s="142">
        <f>IF(ISBLANK(HLOOKUP(AS$1,Monitoring_MP!$AK$1:$EZ$55,Points_MP!$C2,FALSE)),"",IF(HLOOKUP(AS$1,Monitoring_MP!$AK$1:$EZ$55,Points_MP!$C2,FALSE)=$J2,$AB2,IF(HLOOKUP(AS$1,Monitoring_MP!$AK$1:$EZ$55,Points_MP!$C2,FALSE)=$L2,$AC2,IF(HLOOKUP(AS$1,Monitoring_MP!$AK$1:$EZ$55,Points_MP!$C2,FALSE)=$N2,$AD2,IF(HLOOKUP(AS$1,Monitoring_MP!$AK$1:$EZ$55,Points_MP!$C2,FALSE)=$P2,$AE2,IF(HLOOKUP(AS$1,Monitoring_MP!$AK$1:$EZ$55,Points_MP!$C2,FALSE)=$R2,$AF2,IF(HLOOKUP(AS$1,Monitoring_MP!$AK$1:$EZ$55,Points_MP!$C2,FALSE)=$T2,$AG2,IF(HLOOKUP(AS$1,Monitoring_MP!$AK$1:$EZ$55,Points_MP!$C2,FALSE)=$V2,$AH2,IF(HLOOKUP(AS$1,Monitoring_MP!$AK$1:$EZ$55,Points_MP!$C2,FALSE)=$X2,$AI2,"ERROR")))))))))</f>
        <v>0.5</v>
      </c>
      <c r="AT2" s="142">
        <f>IF(ISBLANK(HLOOKUP(AT$1,Monitoring_MP!$AK$1:$EZ$55,Points_MP!$C2,FALSE)),"",IF(HLOOKUP(AT$1,Monitoring_MP!$AK$1:$EZ$55,Points_MP!$C2,FALSE)=$J2,$AB2,IF(HLOOKUP(AT$1,Monitoring_MP!$AK$1:$EZ$55,Points_MP!$C2,FALSE)=$L2,$AC2,IF(HLOOKUP(AT$1,Monitoring_MP!$AK$1:$EZ$55,Points_MP!$C2,FALSE)=$N2,$AD2,IF(HLOOKUP(AT$1,Monitoring_MP!$AK$1:$EZ$55,Points_MP!$C2,FALSE)=$P2,$AE2,IF(HLOOKUP(AT$1,Monitoring_MP!$AK$1:$EZ$55,Points_MP!$C2,FALSE)=$R2,$AF2,IF(HLOOKUP(AT$1,Monitoring_MP!$AK$1:$EZ$55,Points_MP!$C2,FALSE)=$T2,$AG2,IF(HLOOKUP(AT$1,Monitoring_MP!$AK$1:$EZ$55,Points_MP!$C2,FALSE)=$V2,$AH2,IF(HLOOKUP(AT$1,Monitoring_MP!$AK$1:$EZ$55,Points_MP!$C2,FALSE)=$X2,$AI2,"ERROR")))))))))</f>
        <v>0.5</v>
      </c>
      <c r="AU2" s="142">
        <f>IF(ISBLANK(HLOOKUP(AU$1,Monitoring_MP!$AK$1:$EZ$55,Points_MP!$C2,FALSE)),"",IF(HLOOKUP(AU$1,Monitoring_MP!$AK$1:$EZ$55,Points_MP!$C2,FALSE)=$J2,$AB2,IF(HLOOKUP(AU$1,Monitoring_MP!$AK$1:$EZ$55,Points_MP!$C2,FALSE)=$L2,$AC2,IF(HLOOKUP(AU$1,Monitoring_MP!$AK$1:$EZ$55,Points_MP!$C2,FALSE)=$N2,$AD2,IF(HLOOKUP(AU$1,Monitoring_MP!$AK$1:$EZ$55,Points_MP!$C2,FALSE)=$P2,$AE2,IF(HLOOKUP(AU$1,Monitoring_MP!$AK$1:$EZ$55,Points_MP!$C2,FALSE)=$R2,$AF2,IF(HLOOKUP(AU$1,Monitoring_MP!$AK$1:$EZ$55,Points_MP!$C2,FALSE)=$T2,$AG2,IF(HLOOKUP(AU$1,Monitoring_MP!$AK$1:$EZ$55,Points_MP!$C2,FALSE)=$V2,$AH2,IF(HLOOKUP(AU$1,Monitoring_MP!$AK$1:$EZ$55,Points_MP!$C2,FALSE)=$X2,$AI2,"ERROR")))))))))</f>
        <v>1</v>
      </c>
      <c r="AV2" s="142">
        <f>IF(ISBLANK(HLOOKUP(AV$1,Monitoring_MP!$AK$1:$EZ$55,Points_MP!$C2,FALSE)),"",IF(HLOOKUP(AV$1,Monitoring_MP!$AK$1:$EZ$55,Points_MP!$C2,FALSE)=$J2,$AB2,IF(HLOOKUP(AV$1,Monitoring_MP!$AK$1:$EZ$55,Points_MP!$C2,FALSE)=$L2,$AC2,IF(HLOOKUP(AV$1,Monitoring_MP!$AK$1:$EZ$55,Points_MP!$C2,FALSE)=$N2,$AD2,IF(HLOOKUP(AV$1,Monitoring_MP!$AK$1:$EZ$55,Points_MP!$C2,FALSE)=$P2,$AE2,IF(HLOOKUP(AV$1,Monitoring_MP!$AK$1:$EZ$55,Points_MP!$C2,FALSE)=$R2,$AF2,IF(HLOOKUP(AV$1,Monitoring_MP!$AK$1:$EZ$55,Points_MP!$C2,FALSE)=$T2,$AG2,IF(HLOOKUP(AV$1,Monitoring_MP!$AK$1:$EZ$55,Points_MP!$C2,FALSE)=$V2,$AH2,IF(HLOOKUP(AV$1,Monitoring_MP!$AK$1:$EZ$55,Points_MP!$C2,FALSE)=$X2,$AI2,"ERROR")))))))))</f>
        <v>0.5</v>
      </c>
      <c r="AW2" s="142">
        <f>IF(ISBLANK(HLOOKUP(AW$1,Monitoring_MP!$AK$1:$EZ$55,Points_MP!$C2,FALSE)),"",IF(HLOOKUP(AW$1,Monitoring_MP!$AK$1:$EZ$55,Points_MP!$C2,FALSE)=$J2,$AB2,IF(HLOOKUP(AW$1,Monitoring_MP!$AK$1:$EZ$55,Points_MP!$C2,FALSE)=$L2,$AC2,IF(HLOOKUP(AW$1,Monitoring_MP!$AK$1:$EZ$55,Points_MP!$C2,FALSE)=$N2,$AD2,IF(HLOOKUP(AW$1,Monitoring_MP!$AK$1:$EZ$55,Points_MP!$C2,FALSE)=$P2,$AE2,IF(HLOOKUP(AW$1,Monitoring_MP!$AK$1:$EZ$55,Points_MP!$C2,FALSE)=$R2,$AF2,IF(HLOOKUP(AW$1,Monitoring_MP!$AK$1:$EZ$55,Points_MP!$C2,FALSE)=$T2,$AG2,IF(HLOOKUP(AW$1,Monitoring_MP!$AK$1:$EZ$55,Points_MP!$C2,FALSE)=$V2,$AH2,IF(HLOOKUP(AW$1,Monitoring_MP!$AK$1:$EZ$55,Points_MP!$C2,FALSE)=$X2,$AI2,"ERROR")))))))))</f>
        <v>0.5</v>
      </c>
      <c r="AX2" s="142">
        <f>IF(ISBLANK(HLOOKUP(AX$1,Monitoring_MP!$AK$1:$EZ$55,Points_MP!$C2,FALSE)),"",IF(HLOOKUP(AX$1,Monitoring_MP!$AK$1:$EZ$55,Points_MP!$C2,FALSE)=$J2,$AB2,IF(HLOOKUP(AX$1,Monitoring_MP!$AK$1:$EZ$55,Points_MP!$C2,FALSE)=$L2,$AC2,IF(HLOOKUP(AX$1,Monitoring_MP!$AK$1:$EZ$55,Points_MP!$C2,FALSE)=$N2,$AD2,IF(HLOOKUP(AX$1,Monitoring_MP!$AK$1:$EZ$55,Points_MP!$C2,FALSE)=$P2,$AE2,IF(HLOOKUP(AX$1,Monitoring_MP!$AK$1:$EZ$55,Points_MP!$C2,FALSE)=$R2,$AF2,IF(HLOOKUP(AX$1,Monitoring_MP!$AK$1:$EZ$55,Points_MP!$C2,FALSE)=$T2,$AG2,IF(HLOOKUP(AX$1,Monitoring_MP!$AK$1:$EZ$55,Points_MP!$C2,FALSE)=$V2,$AH2,IF(HLOOKUP(AX$1,Monitoring_MP!$AK$1:$EZ$55,Points_MP!$C2,FALSE)=$X2,$AI2,"ERROR")))))))))</f>
        <v>0.5</v>
      </c>
      <c r="AY2" s="142">
        <f>IF(ISBLANK(HLOOKUP(AY$1,Monitoring_MP!$AK$1:$EZ$55,Points_MP!$C2,FALSE)),"",IF(HLOOKUP(AY$1,Monitoring_MP!$AK$1:$EZ$55,Points_MP!$C2,FALSE)=$J2,$AB2,IF(HLOOKUP(AY$1,Monitoring_MP!$AK$1:$EZ$55,Points_MP!$C2,FALSE)=$L2,$AC2,IF(HLOOKUP(AY$1,Monitoring_MP!$AK$1:$EZ$55,Points_MP!$C2,FALSE)=$N2,$AD2,IF(HLOOKUP(AY$1,Monitoring_MP!$AK$1:$EZ$55,Points_MP!$C2,FALSE)=$P2,$AE2,IF(HLOOKUP(AY$1,Monitoring_MP!$AK$1:$EZ$55,Points_MP!$C2,FALSE)=$R2,$AF2,IF(HLOOKUP(AY$1,Monitoring_MP!$AK$1:$EZ$55,Points_MP!$C2,FALSE)=$T2,$AG2,IF(HLOOKUP(AY$1,Monitoring_MP!$AK$1:$EZ$55,Points_MP!$C2,FALSE)=$V2,$AH2,IF(HLOOKUP(AY$1,Monitoring_MP!$AK$1:$EZ$55,Points_MP!$C2,FALSE)=$X2,$AI2,"ERROR")))))))))</f>
        <v>0.5</v>
      </c>
      <c r="AZ2" s="142">
        <f>IF(ISBLANK(HLOOKUP(AZ$1,Monitoring_MP!$AK$1:$EZ$55,Points_MP!$C2,FALSE)),"",IF(HLOOKUP(AZ$1,Monitoring_MP!$AK$1:$EZ$55,Points_MP!$C2,FALSE)=$J2,$AB2,IF(HLOOKUP(AZ$1,Monitoring_MP!$AK$1:$EZ$55,Points_MP!$C2,FALSE)=$L2,$AC2,IF(HLOOKUP(AZ$1,Monitoring_MP!$AK$1:$EZ$55,Points_MP!$C2,FALSE)=$N2,$AD2,IF(HLOOKUP(AZ$1,Monitoring_MP!$AK$1:$EZ$55,Points_MP!$C2,FALSE)=$P2,$AE2,IF(HLOOKUP(AZ$1,Monitoring_MP!$AK$1:$EZ$55,Points_MP!$C2,FALSE)=$R2,$AF2,IF(HLOOKUP(AZ$1,Monitoring_MP!$AK$1:$EZ$55,Points_MP!$C2,FALSE)=$T2,$AG2,IF(HLOOKUP(AZ$1,Monitoring_MP!$AK$1:$EZ$55,Points_MP!$C2,FALSE)=$V2,$AH2,IF(HLOOKUP(AZ$1,Monitoring_MP!$AK$1:$EZ$55,Points_MP!$C2,FALSE)=$X2,$AI2,"ERROR")))))))))</f>
        <v>0.5</v>
      </c>
      <c r="BA2" s="142">
        <f>IF(ISBLANK(HLOOKUP(BA$1,Monitoring_MP!$AK$1:$EZ$55,Points_MP!$C2,FALSE)),"",IF(HLOOKUP(BA$1,Monitoring_MP!$AK$1:$EZ$55,Points_MP!$C2,FALSE)=$J2,$AB2,IF(HLOOKUP(BA$1,Monitoring_MP!$AK$1:$EZ$55,Points_MP!$C2,FALSE)=$L2,$AC2,IF(HLOOKUP(BA$1,Monitoring_MP!$AK$1:$EZ$55,Points_MP!$C2,FALSE)=$N2,$AD2,IF(HLOOKUP(BA$1,Monitoring_MP!$AK$1:$EZ$55,Points_MP!$C2,FALSE)=$P2,$AE2,IF(HLOOKUP(BA$1,Monitoring_MP!$AK$1:$EZ$55,Points_MP!$C2,FALSE)=$R2,$AF2,IF(HLOOKUP(BA$1,Monitoring_MP!$AK$1:$EZ$55,Points_MP!$C2,FALSE)=$T2,$AG2,IF(HLOOKUP(BA$1,Monitoring_MP!$AK$1:$EZ$55,Points_MP!$C2,FALSE)=$V2,$AH2,IF(HLOOKUP(BA$1,Monitoring_MP!$AK$1:$EZ$55,Points_MP!$C2,FALSE)=$X2,$AI2,"ERROR")))))))))</f>
        <v>0.5</v>
      </c>
      <c r="BB2" s="142">
        <f>IF(ISBLANK(HLOOKUP(BB$1,Monitoring_MP!$AK$1:$EZ$55,Points_MP!$C2,FALSE)),"",IF(HLOOKUP(BB$1,Monitoring_MP!$AK$1:$EZ$55,Points_MP!$C2,FALSE)=$J2,$AB2,IF(HLOOKUP(BB$1,Monitoring_MP!$AK$1:$EZ$55,Points_MP!$C2,FALSE)=$L2,$AC2,IF(HLOOKUP(BB$1,Monitoring_MP!$AK$1:$EZ$55,Points_MP!$C2,FALSE)=$N2,$AD2,IF(HLOOKUP(BB$1,Monitoring_MP!$AK$1:$EZ$55,Points_MP!$C2,FALSE)=$P2,$AE2,IF(HLOOKUP(BB$1,Monitoring_MP!$AK$1:$EZ$55,Points_MP!$C2,FALSE)=$R2,$AF2,IF(HLOOKUP(BB$1,Monitoring_MP!$AK$1:$EZ$55,Points_MP!$C2,FALSE)=$T2,$AG2,IF(HLOOKUP(BB$1,Monitoring_MP!$AK$1:$EZ$55,Points_MP!$C2,FALSE)=$V2,$AH2,IF(HLOOKUP(BB$1,Monitoring_MP!$AK$1:$EZ$55,Points_MP!$C2,FALSE)=$X2,$AI2,"ERROR")))))))))</f>
        <v>0</v>
      </c>
      <c r="BC2" s="142">
        <f>IF(ISBLANK(HLOOKUP(BC$1,Monitoring_MP!$AK$1:$EZ$55,Points_MP!$C2,FALSE)),"",IF(HLOOKUP(BC$1,Monitoring_MP!$AK$1:$EZ$55,Points_MP!$C2,FALSE)=$J2,$AB2,IF(HLOOKUP(BC$1,Monitoring_MP!$AK$1:$EZ$55,Points_MP!$C2,FALSE)=$L2,$AC2,IF(HLOOKUP(BC$1,Monitoring_MP!$AK$1:$EZ$55,Points_MP!$C2,FALSE)=$N2,$AD2,IF(HLOOKUP(BC$1,Monitoring_MP!$AK$1:$EZ$55,Points_MP!$C2,FALSE)=$P2,$AE2,IF(HLOOKUP(BC$1,Monitoring_MP!$AK$1:$EZ$55,Points_MP!$C2,FALSE)=$R2,$AF2,IF(HLOOKUP(BC$1,Monitoring_MP!$AK$1:$EZ$55,Points_MP!$C2,FALSE)=$T2,$AG2,IF(HLOOKUP(BC$1,Monitoring_MP!$AK$1:$EZ$55,Points_MP!$C2,FALSE)=$V2,$AH2,IF(HLOOKUP(BC$1,Monitoring_MP!$AK$1:$EZ$55,Points_MP!$C2,FALSE)=$X2,$AI2,"ERROR")))))))))</f>
        <v>1</v>
      </c>
      <c r="BD2" s="142">
        <f>IF(ISBLANK(HLOOKUP(BD$1,Monitoring_MP!$AK$1:$EZ$55,Points_MP!$C2,FALSE)),"",IF(HLOOKUP(BD$1,Monitoring_MP!$AK$1:$EZ$55,Points_MP!$C2,FALSE)=$J2,$AB2,IF(HLOOKUP(BD$1,Monitoring_MP!$AK$1:$EZ$55,Points_MP!$C2,FALSE)=$L2,$AC2,IF(HLOOKUP(BD$1,Monitoring_MP!$AK$1:$EZ$55,Points_MP!$C2,FALSE)=$N2,$AD2,IF(HLOOKUP(BD$1,Monitoring_MP!$AK$1:$EZ$55,Points_MP!$C2,FALSE)=$P2,$AE2,IF(HLOOKUP(BD$1,Monitoring_MP!$AK$1:$EZ$55,Points_MP!$C2,FALSE)=$R2,$AF2,IF(HLOOKUP(BD$1,Monitoring_MP!$AK$1:$EZ$55,Points_MP!$C2,FALSE)=$T2,$AG2,IF(HLOOKUP(BD$1,Monitoring_MP!$AK$1:$EZ$55,Points_MP!$C2,FALSE)=$V2,$AH2,IF(HLOOKUP(BD$1,Monitoring_MP!$AK$1:$EZ$55,Points_MP!$C2,FALSE)=$X2,$AI2,"ERROR")))))))))</f>
        <v>0.5</v>
      </c>
      <c r="BE2" s="142">
        <f>IF(ISBLANK(HLOOKUP(BE$1,Monitoring_MP!$AK$1:$EZ$55,Points_MP!$C2,FALSE)),"",IF(HLOOKUP(BE$1,Monitoring_MP!$AK$1:$EZ$55,Points_MP!$C2,FALSE)=$J2,$AB2,IF(HLOOKUP(BE$1,Monitoring_MP!$AK$1:$EZ$55,Points_MP!$C2,FALSE)=$L2,$AC2,IF(HLOOKUP(BE$1,Monitoring_MP!$AK$1:$EZ$55,Points_MP!$C2,FALSE)=$N2,$AD2,IF(HLOOKUP(BE$1,Monitoring_MP!$AK$1:$EZ$55,Points_MP!$C2,FALSE)=$P2,$AE2,IF(HLOOKUP(BE$1,Monitoring_MP!$AK$1:$EZ$55,Points_MP!$C2,FALSE)=$R2,$AF2,IF(HLOOKUP(BE$1,Monitoring_MP!$AK$1:$EZ$55,Points_MP!$C2,FALSE)=$T2,$AG2,IF(HLOOKUP(BE$1,Monitoring_MP!$AK$1:$EZ$55,Points_MP!$C2,FALSE)=$V2,$AH2,IF(HLOOKUP(BE$1,Monitoring_MP!$AK$1:$EZ$55,Points_MP!$C2,FALSE)=$X2,$AI2,"ERROR")))))))))</f>
        <v>0.5</v>
      </c>
      <c r="BF2" s="142">
        <f>IF(ISBLANK(HLOOKUP(BF$1,Monitoring_MP!$AK$1:$EZ$55,Points_MP!$C2,FALSE)),"",IF(HLOOKUP(BF$1,Monitoring_MP!$AK$1:$EZ$55,Points_MP!$C2,FALSE)=$J2,$AB2,IF(HLOOKUP(BF$1,Monitoring_MP!$AK$1:$EZ$55,Points_MP!$C2,FALSE)=$L2,$AC2,IF(HLOOKUP(BF$1,Monitoring_MP!$AK$1:$EZ$55,Points_MP!$C2,FALSE)=$N2,$AD2,IF(HLOOKUP(BF$1,Monitoring_MP!$AK$1:$EZ$55,Points_MP!$C2,FALSE)=$P2,$AE2,IF(HLOOKUP(BF$1,Monitoring_MP!$AK$1:$EZ$55,Points_MP!$C2,FALSE)=$R2,$AF2,IF(HLOOKUP(BF$1,Monitoring_MP!$AK$1:$EZ$55,Points_MP!$C2,FALSE)=$T2,$AG2,IF(HLOOKUP(BF$1,Monitoring_MP!$AK$1:$EZ$55,Points_MP!$C2,FALSE)=$V2,$AH2,IF(HLOOKUP(BF$1,Monitoring_MP!$AK$1:$EZ$55,Points_MP!$C2,FALSE)=$X2,$AI2,"ERROR")))))))))</f>
        <v>1</v>
      </c>
      <c r="BG2" s="142">
        <f>IF(ISBLANK(HLOOKUP(BG$1,Monitoring_MP!$AK$1:$EZ$55,Points_MP!$C2,FALSE)),"",IF(HLOOKUP(BG$1,Monitoring_MP!$AK$1:$EZ$55,Points_MP!$C2,FALSE)=$J2,$AB2,IF(HLOOKUP(BG$1,Monitoring_MP!$AK$1:$EZ$55,Points_MP!$C2,FALSE)=$L2,$AC2,IF(HLOOKUP(BG$1,Monitoring_MP!$AK$1:$EZ$55,Points_MP!$C2,FALSE)=$N2,$AD2,IF(HLOOKUP(BG$1,Monitoring_MP!$AK$1:$EZ$55,Points_MP!$C2,FALSE)=$P2,$AE2,IF(HLOOKUP(BG$1,Monitoring_MP!$AK$1:$EZ$55,Points_MP!$C2,FALSE)=$R2,$AF2,IF(HLOOKUP(BG$1,Monitoring_MP!$AK$1:$EZ$55,Points_MP!$C2,FALSE)=$T2,$AG2,IF(HLOOKUP(BG$1,Monitoring_MP!$AK$1:$EZ$55,Points_MP!$C2,FALSE)=$V2,$AH2,IF(HLOOKUP(BG$1,Monitoring_MP!$AK$1:$EZ$55,Points_MP!$C2,FALSE)=$X2,$AI2,"ERROR")))))))))</f>
        <v>0.5</v>
      </c>
      <c r="BH2" s="142">
        <f>IF(ISBLANK(HLOOKUP(BH$1,Monitoring_MP!$AK$1:$EZ$55,Points_MP!$C2,FALSE)),"",IF(HLOOKUP(BH$1,Monitoring_MP!$AK$1:$EZ$55,Points_MP!$C2,FALSE)=$J2,$AB2,IF(HLOOKUP(BH$1,Monitoring_MP!$AK$1:$EZ$55,Points_MP!$C2,FALSE)=$L2,$AC2,IF(HLOOKUP(BH$1,Monitoring_MP!$AK$1:$EZ$55,Points_MP!$C2,FALSE)=$N2,$AD2,IF(HLOOKUP(BH$1,Monitoring_MP!$AK$1:$EZ$55,Points_MP!$C2,FALSE)=$P2,$AE2,IF(HLOOKUP(BH$1,Monitoring_MP!$AK$1:$EZ$55,Points_MP!$C2,FALSE)=$R2,$AF2,IF(HLOOKUP(BH$1,Monitoring_MP!$AK$1:$EZ$55,Points_MP!$C2,FALSE)=$T2,$AG2,IF(HLOOKUP(BH$1,Monitoring_MP!$AK$1:$EZ$55,Points_MP!$C2,FALSE)=$V2,$AH2,IF(HLOOKUP(BH$1,Monitoring_MP!$AK$1:$EZ$55,Points_MP!$C2,FALSE)=$X2,$AI2,"ERROR")))))))))</f>
        <v>0</v>
      </c>
      <c r="BI2" s="142">
        <f>IF(ISBLANK(HLOOKUP(BI$1,Monitoring_MP!$AK$1:$EZ$55,Points_MP!$C2,FALSE)),"",IF(HLOOKUP(BI$1,Monitoring_MP!$AK$1:$EZ$55,Points_MP!$C2,FALSE)=$J2,$AB2,IF(HLOOKUP(BI$1,Monitoring_MP!$AK$1:$EZ$55,Points_MP!$C2,FALSE)=$L2,$AC2,IF(HLOOKUP(BI$1,Monitoring_MP!$AK$1:$EZ$55,Points_MP!$C2,FALSE)=$N2,$AD2,IF(HLOOKUP(BI$1,Monitoring_MP!$AK$1:$EZ$55,Points_MP!$C2,FALSE)=$P2,$AE2,IF(HLOOKUP(BI$1,Monitoring_MP!$AK$1:$EZ$55,Points_MP!$C2,FALSE)=$R2,$AF2,IF(HLOOKUP(BI$1,Monitoring_MP!$AK$1:$EZ$55,Points_MP!$C2,FALSE)=$T2,$AG2,IF(HLOOKUP(BI$1,Monitoring_MP!$AK$1:$EZ$55,Points_MP!$C2,FALSE)=$V2,$AH2,IF(HLOOKUP(BI$1,Monitoring_MP!$AK$1:$EZ$55,Points_MP!$C2,FALSE)=$X2,$AI2,"ERROR")))))))))</f>
        <v>0</v>
      </c>
      <c r="BJ2" s="142">
        <f>IF(ISBLANK(HLOOKUP(BJ$1,Monitoring_MP!$AK$1:$EZ$55,Points_MP!$C2,FALSE)),"",IF(HLOOKUP(BJ$1,Monitoring_MP!$AK$1:$EZ$55,Points_MP!$C2,FALSE)=$J2,$AB2,IF(HLOOKUP(BJ$1,Monitoring_MP!$AK$1:$EZ$55,Points_MP!$C2,FALSE)=$L2,$AC2,IF(HLOOKUP(BJ$1,Monitoring_MP!$AK$1:$EZ$55,Points_MP!$C2,FALSE)=$N2,$AD2,IF(HLOOKUP(BJ$1,Monitoring_MP!$AK$1:$EZ$55,Points_MP!$C2,FALSE)=$P2,$AE2,IF(HLOOKUP(BJ$1,Monitoring_MP!$AK$1:$EZ$55,Points_MP!$C2,FALSE)=$R2,$AF2,IF(HLOOKUP(BJ$1,Monitoring_MP!$AK$1:$EZ$55,Points_MP!$C2,FALSE)=$T2,$AG2,IF(HLOOKUP(BJ$1,Monitoring_MP!$AK$1:$EZ$55,Points_MP!$C2,FALSE)=$V2,$AH2,IF(HLOOKUP(BJ$1,Monitoring_MP!$AK$1:$EZ$55,Points_MP!$C2,FALSE)=$X2,$AI2,"ERROR")))))))))</f>
        <v>0</v>
      </c>
      <c r="BK2" s="142">
        <f>IF(ISBLANK(HLOOKUP(BK$1,Monitoring_MP!$AK$1:$EZ$55,Points_MP!$C2,FALSE)),"",IF(HLOOKUP(BK$1,Monitoring_MP!$AK$1:$EZ$55,Points_MP!$C2,FALSE)=$J2,$AB2,IF(HLOOKUP(BK$1,Monitoring_MP!$AK$1:$EZ$55,Points_MP!$C2,FALSE)=$L2,$AC2,IF(HLOOKUP(BK$1,Monitoring_MP!$AK$1:$EZ$55,Points_MP!$C2,FALSE)=$N2,$AD2,IF(HLOOKUP(BK$1,Monitoring_MP!$AK$1:$EZ$55,Points_MP!$C2,FALSE)=$P2,$AE2,IF(HLOOKUP(BK$1,Monitoring_MP!$AK$1:$EZ$55,Points_MP!$C2,FALSE)=$R2,$AF2,IF(HLOOKUP(BK$1,Monitoring_MP!$AK$1:$EZ$55,Points_MP!$C2,FALSE)=$T2,$AG2,IF(HLOOKUP(BK$1,Monitoring_MP!$AK$1:$EZ$55,Points_MP!$C2,FALSE)=$V2,$AH2,IF(HLOOKUP(BK$1,Monitoring_MP!$AK$1:$EZ$55,Points_MP!$C2,FALSE)=$X2,$AI2,"ERROR")))))))))</f>
        <v>0</v>
      </c>
      <c r="BL2" s="142">
        <f>IF(ISBLANK(HLOOKUP(BL$1,Monitoring_MP!$AK$1:$EZ$55,Points_MP!$C2,FALSE)),"",IF(HLOOKUP(BL$1,Monitoring_MP!$AK$1:$EZ$55,Points_MP!$C2,FALSE)=$J2,$AB2,IF(HLOOKUP(BL$1,Monitoring_MP!$AK$1:$EZ$55,Points_MP!$C2,FALSE)=$L2,$AC2,IF(HLOOKUP(BL$1,Monitoring_MP!$AK$1:$EZ$55,Points_MP!$C2,FALSE)=$N2,$AD2,IF(HLOOKUP(BL$1,Monitoring_MP!$AK$1:$EZ$55,Points_MP!$C2,FALSE)=$P2,$AE2,IF(HLOOKUP(BL$1,Monitoring_MP!$AK$1:$EZ$55,Points_MP!$C2,FALSE)=$R2,$AF2,IF(HLOOKUP(BL$1,Monitoring_MP!$AK$1:$EZ$55,Points_MP!$C2,FALSE)=$T2,$AG2,IF(HLOOKUP(BL$1,Monitoring_MP!$AK$1:$EZ$55,Points_MP!$C2,FALSE)=$V2,$AH2,IF(HLOOKUP(BL$1,Monitoring_MP!$AK$1:$EZ$55,Points_MP!$C2,FALSE)=$X2,$AI2,"ERROR")))))))))</f>
        <v>0.5</v>
      </c>
      <c r="BM2" s="142">
        <f>IF(ISBLANK(HLOOKUP(BM$1,Monitoring_MP!$AK$1:$EZ$55,Points_MP!$C2,FALSE)),"",IF(HLOOKUP(BM$1,Monitoring_MP!$AK$1:$EZ$55,Points_MP!$C2,FALSE)=$J2,$AB2,IF(HLOOKUP(BM$1,Monitoring_MP!$AK$1:$EZ$55,Points_MP!$C2,FALSE)=$L2,$AC2,IF(HLOOKUP(BM$1,Monitoring_MP!$AK$1:$EZ$55,Points_MP!$C2,FALSE)=$N2,$AD2,IF(HLOOKUP(BM$1,Monitoring_MP!$AK$1:$EZ$55,Points_MP!$C2,FALSE)=$P2,$AE2,IF(HLOOKUP(BM$1,Monitoring_MP!$AK$1:$EZ$55,Points_MP!$C2,FALSE)=$R2,$AF2,IF(HLOOKUP(BM$1,Monitoring_MP!$AK$1:$EZ$55,Points_MP!$C2,FALSE)=$T2,$AG2,IF(HLOOKUP(BM$1,Monitoring_MP!$AK$1:$EZ$55,Points_MP!$C2,FALSE)=$V2,$AH2,IF(HLOOKUP(BM$1,Monitoring_MP!$AK$1:$EZ$55,Points_MP!$C2,FALSE)=$X2,$AI2,"ERROR")))))))))</f>
        <v>0</v>
      </c>
      <c r="BN2" s="142">
        <f>IF(ISBLANK(HLOOKUP(BN$1,Monitoring_MP!$AK$1:$EZ$55,Points_MP!$C2,FALSE)),"",IF(HLOOKUP(BN$1,Monitoring_MP!$AK$1:$EZ$55,Points_MP!$C2,FALSE)=$J2,$AB2,IF(HLOOKUP(BN$1,Monitoring_MP!$AK$1:$EZ$55,Points_MP!$C2,FALSE)=$L2,$AC2,IF(HLOOKUP(BN$1,Monitoring_MP!$AK$1:$EZ$55,Points_MP!$C2,FALSE)=$N2,$AD2,IF(HLOOKUP(BN$1,Monitoring_MP!$AK$1:$EZ$55,Points_MP!$C2,FALSE)=$P2,$AE2,IF(HLOOKUP(BN$1,Monitoring_MP!$AK$1:$EZ$55,Points_MP!$C2,FALSE)=$R2,$AF2,IF(HLOOKUP(BN$1,Monitoring_MP!$AK$1:$EZ$55,Points_MP!$C2,FALSE)=$T2,$AG2,IF(HLOOKUP(BN$1,Monitoring_MP!$AK$1:$EZ$55,Points_MP!$C2,FALSE)=$V2,$AH2,IF(HLOOKUP(BN$1,Monitoring_MP!$AK$1:$EZ$55,Points_MP!$C2,FALSE)=$X2,$AI2,"ERROR")))))))))</f>
        <v>0.5</v>
      </c>
      <c r="BO2" s="142">
        <f>IF(ISBLANK(HLOOKUP(BO$1,Monitoring_MP!$AK$1:$EZ$55,Points_MP!$C2,FALSE)),"",IF(HLOOKUP(BO$1,Monitoring_MP!$AK$1:$EZ$55,Points_MP!$C2,FALSE)=$J2,$AB2,IF(HLOOKUP(BO$1,Monitoring_MP!$AK$1:$EZ$55,Points_MP!$C2,FALSE)=$L2,$AC2,IF(HLOOKUP(BO$1,Monitoring_MP!$AK$1:$EZ$55,Points_MP!$C2,FALSE)=$N2,$AD2,IF(HLOOKUP(BO$1,Monitoring_MP!$AK$1:$EZ$55,Points_MP!$C2,FALSE)=$P2,$AE2,IF(HLOOKUP(BO$1,Monitoring_MP!$AK$1:$EZ$55,Points_MP!$C2,FALSE)=$R2,$AF2,IF(HLOOKUP(BO$1,Monitoring_MP!$AK$1:$EZ$55,Points_MP!$C2,FALSE)=$T2,$AG2,IF(HLOOKUP(BO$1,Monitoring_MP!$AK$1:$EZ$55,Points_MP!$C2,FALSE)=$V2,$AH2,IF(HLOOKUP(BO$1,Monitoring_MP!$AK$1:$EZ$55,Points_MP!$C2,FALSE)=$X2,$AI2,"ERROR")))))))))</f>
        <v>0</v>
      </c>
      <c r="BP2" s="142">
        <f>IF(ISBLANK(HLOOKUP(BP$1,Monitoring_MP!$AK$1:$EZ$55,Points_MP!$C2,FALSE)),"",IF(HLOOKUP(BP$1,Monitoring_MP!$AK$1:$EZ$55,Points_MP!$C2,FALSE)=$J2,$AB2,IF(HLOOKUP(BP$1,Monitoring_MP!$AK$1:$EZ$55,Points_MP!$C2,FALSE)=$L2,$AC2,IF(HLOOKUP(BP$1,Monitoring_MP!$AK$1:$EZ$55,Points_MP!$C2,FALSE)=$N2,$AD2,IF(HLOOKUP(BP$1,Monitoring_MP!$AK$1:$EZ$55,Points_MP!$C2,FALSE)=$P2,$AE2,IF(HLOOKUP(BP$1,Monitoring_MP!$AK$1:$EZ$55,Points_MP!$C2,FALSE)=$R2,$AF2,IF(HLOOKUP(BP$1,Monitoring_MP!$AK$1:$EZ$55,Points_MP!$C2,FALSE)=$T2,$AG2,IF(HLOOKUP(BP$1,Monitoring_MP!$AK$1:$EZ$55,Points_MP!$C2,FALSE)=$V2,$AH2,IF(HLOOKUP(BP$1,Monitoring_MP!$AK$1:$EZ$55,Points_MP!$C2,FALSE)=$X2,$AI2,"ERROR")))))))))</f>
        <v>1</v>
      </c>
      <c r="BQ2" s="142">
        <f>IF(ISBLANK(HLOOKUP(BQ$1,Monitoring_MP!$AK$1:$EZ$55,Points_MP!$C2,FALSE)),"",IF(HLOOKUP(BQ$1,Monitoring_MP!$AK$1:$EZ$55,Points_MP!$C2,FALSE)=$J2,$AB2,IF(HLOOKUP(BQ$1,Monitoring_MP!$AK$1:$EZ$55,Points_MP!$C2,FALSE)=$L2,$AC2,IF(HLOOKUP(BQ$1,Monitoring_MP!$AK$1:$EZ$55,Points_MP!$C2,FALSE)=$N2,$AD2,IF(HLOOKUP(BQ$1,Monitoring_MP!$AK$1:$EZ$55,Points_MP!$C2,FALSE)=$P2,$AE2,IF(HLOOKUP(BQ$1,Monitoring_MP!$AK$1:$EZ$55,Points_MP!$C2,FALSE)=$R2,$AF2,IF(HLOOKUP(BQ$1,Monitoring_MP!$AK$1:$EZ$55,Points_MP!$C2,FALSE)=$T2,$AG2,IF(HLOOKUP(BQ$1,Monitoring_MP!$AK$1:$EZ$55,Points_MP!$C2,FALSE)=$V2,$AH2,IF(HLOOKUP(BQ$1,Monitoring_MP!$AK$1:$EZ$55,Points_MP!$C2,FALSE)=$X2,$AI2,"ERROR")))))))))</f>
        <v>0</v>
      </c>
      <c r="BR2" s="142">
        <f>IF(ISBLANK(HLOOKUP(BR$1,Monitoring_MP!$AK$1:$EZ$55,Points_MP!$C2,FALSE)),"",IF(HLOOKUP(BR$1,Monitoring_MP!$AK$1:$EZ$55,Points_MP!$C2,FALSE)=$J2,$AB2,IF(HLOOKUP(BR$1,Monitoring_MP!$AK$1:$EZ$55,Points_MP!$C2,FALSE)=$L2,$AC2,IF(HLOOKUP(BR$1,Monitoring_MP!$AK$1:$EZ$55,Points_MP!$C2,FALSE)=$N2,$AD2,IF(HLOOKUP(BR$1,Monitoring_MP!$AK$1:$EZ$55,Points_MP!$C2,FALSE)=$P2,$AE2,IF(HLOOKUP(BR$1,Monitoring_MP!$AK$1:$EZ$55,Points_MP!$C2,FALSE)=$R2,$AF2,IF(HLOOKUP(BR$1,Monitoring_MP!$AK$1:$EZ$55,Points_MP!$C2,FALSE)=$T2,$AG2,IF(HLOOKUP(BR$1,Monitoring_MP!$AK$1:$EZ$55,Points_MP!$C2,FALSE)=$V2,$AH2,IF(HLOOKUP(BR$1,Monitoring_MP!$AK$1:$EZ$55,Points_MP!$C2,FALSE)=$X2,$AI2,"ERROR")))))))))</f>
        <v>0</v>
      </c>
      <c r="BS2" s="142">
        <f>IF(ISBLANK(HLOOKUP(BS$1,Monitoring_MP!$AK$1:$EZ$55,Points_MP!$C2,FALSE)),"",IF(HLOOKUP(BS$1,Monitoring_MP!$AK$1:$EZ$55,Points_MP!$C2,FALSE)=$J2,$AB2,IF(HLOOKUP(BS$1,Monitoring_MP!$AK$1:$EZ$55,Points_MP!$C2,FALSE)=$L2,$AC2,IF(HLOOKUP(BS$1,Monitoring_MP!$AK$1:$EZ$55,Points_MP!$C2,FALSE)=$N2,$AD2,IF(HLOOKUP(BS$1,Monitoring_MP!$AK$1:$EZ$55,Points_MP!$C2,FALSE)=$P2,$AE2,IF(HLOOKUP(BS$1,Monitoring_MP!$AK$1:$EZ$55,Points_MP!$C2,FALSE)=$R2,$AF2,IF(HLOOKUP(BS$1,Monitoring_MP!$AK$1:$EZ$55,Points_MP!$C2,FALSE)=$T2,$AG2,IF(HLOOKUP(BS$1,Monitoring_MP!$AK$1:$EZ$55,Points_MP!$C2,FALSE)=$V2,$AH2,IF(HLOOKUP(BS$1,Monitoring_MP!$AK$1:$EZ$55,Points_MP!$C2,FALSE)=$X2,$AI2,"ERROR")))))))))</f>
        <v>0.5</v>
      </c>
      <c r="BT2" s="142">
        <f>IF(ISBLANK(HLOOKUP(BT$1,Monitoring_MP!$AK$1:$EZ$55,Points_MP!$C2,FALSE)),"",IF(HLOOKUP(BT$1,Monitoring_MP!$AK$1:$EZ$55,Points_MP!$C2,FALSE)=$J2,$AB2,IF(HLOOKUP(BT$1,Monitoring_MP!$AK$1:$EZ$55,Points_MP!$C2,FALSE)=$L2,$AC2,IF(HLOOKUP(BT$1,Monitoring_MP!$AK$1:$EZ$55,Points_MP!$C2,FALSE)=$N2,$AD2,IF(HLOOKUP(BT$1,Monitoring_MP!$AK$1:$EZ$55,Points_MP!$C2,FALSE)=$P2,$AE2,IF(HLOOKUP(BT$1,Monitoring_MP!$AK$1:$EZ$55,Points_MP!$C2,FALSE)=$R2,$AF2,IF(HLOOKUP(BT$1,Monitoring_MP!$AK$1:$EZ$55,Points_MP!$C2,FALSE)=$T2,$AG2,IF(HLOOKUP(BT$1,Monitoring_MP!$AK$1:$EZ$55,Points_MP!$C2,FALSE)=$V2,$AH2,IF(HLOOKUP(BT$1,Monitoring_MP!$AK$1:$EZ$55,Points_MP!$C2,FALSE)=$X2,$AI2,"ERROR")))))))))</f>
        <v>0.5</v>
      </c>
      <c r="BU2" s="142">
        <f>IF(ISBLANK(HLOOKUP(BU$1,Monitoring_MP!$AK$1:$EZ$55,Points_MP!$C2,FALSE)),"",IF(HLOOKUP(BU$1,Monitoring_MP!$AK$1:$EZ$55,Points_MP!$C2,FALSE)=$J2,$AB2,IF(HLOOKUP(BU$1,Monitoring_MP!$AK$1:$EZ$55,Points_MP!$C2,FALSE)=$L2,$AC2,IF(HLOOKUP(BU$1,Monitoring_MP!$AK$1:$EZ$55,Points_MP!$C2,FALSE)=$N2,$AD2,IF(HLOOKUP(BU$1,Monitoring_MP!$AK$1:$EZ$55,Points_MP!$C2,FALSE)=$P2,$AE2,IF(HLOOKUP(BU$1,Monitoring_MP!$AK$1:$EZ$55,Points_MP!$C2,FALSE)=$R2,$AF2,IF(HLOOKUP(BU$1,Monitoring_MP!$AK$1:$EZ$55,Points_MP!$C2,FALSE)=$T2,$AG2,IF(HLOOKUP(BU$1,Monitoring_MP!$AK$1:$EZ$55,Points_MP!$C2,FALSE)=$V2,$AH2,IF(HLOOKUP(BU$1,Monitoring_MP!$AK$1:$EZ$55,Points_MP!$C2,FALSE)=$X2,$AI2,"ERROR")))))))))</f>
        <v>0</v>
      </c>
      <c r="BV2" s="142">
        <f>IF(ISBLANK(HLOOKUP(BV$1,Monitoring_MP!$AK$1:$EZ$55,Points_MP!$C2,FALSE)),"",IF(HLOOKUP(BV$1,Monitoring_MP!$AK$1:$EZ$55,Points_MP!$C2,FALSE)=$J2,$AB2,IF(HLOOKUP(BV$1,Monitoring_MP!$AK$1:$EZ$55,Points_MP!$C2,FALSE)=$L2,$AC2,IF(HLOOKUP(BV$1,Monitoring_MP!$AK$1:$EZ$55,Points_MP!$C2,FALSE)=$N2,$AD2,IF(HLOOKUP(BV$1,Monitoring_MP!$AK$1:$EZ$55,Points_MP!$C2,FALSE)=$P2,$AE2,IF(HLOOKUP(BV$1,Monitoring_MP!$AK$1:$EZ$55,Points_MP!$C2,FALSE)=$R2,$AF2,IF(HLOOKUP(BV$1,Monitoring_MP!$AK$1:$EZ$55,Points_MP!$C2,FALSE)=$T2,$AG2,IF(HLOOKUP(BV$1,Monitoring_MP!$AK$1:$EZ$55,Points_MP!$C2,FALSE)=$V2,$AH2,IF(HLOOKUP(BV$1,Monitoring_MP!$AK$1:$EZ$55,Points_MP!$C2,FALSE)=$X2,$AI2,"ERROR")))))))))</f>
        <v>1</v>
      </c>
      <c r="BW2" s="142">
        <f>IF(ISBLANK(HLOOKUP(BW$1,Monitoring_MP!$AK$1:$EZ$55,Points_MP!$C2,FALSE)),"",IF(HLOOKUP(BW$1,Monitoring_MP!$AK$1:$EZ$55,Points_MP!$C2,FALSE)=$J2,$AB2,IF(HLOOKUP(BW$1,Monitoring_MP!$AK$1:$EZ$55,Points_MP!$C2,FALSE)=$L2,$AC2,IF(HLOOKUP(BW$1,Monitoring_MP!$AK$1:$EZ$55,Points_MP!$C2,FALSE)=$N2,$AD2,IF(HLOOKUP(BW$1,Monitoring_MP!$AK$1:$EZ$55,Points_MP!$C2,FALSE)=$P2,$AE2,IF(HLOOKUP(BW$1,Monitoring_MP!$AK$1:$EZ$55,Points_MP!$C2,FALSE)=$R2,$AF2,IF(HLOOKUP(BW$1,Monitoring_MP!$AK$1:$EZ$55,Points_MP!$C2,FALSE)=$T2,$AG2,IF(HLOOKUP(BW$1,Monitoring_MP!$AK$1:$EZ$55,Points_MP!$C2,FALSE)=$V2,$AH2,IF(HLOOKUP(BW$1,Monitoring_MP!$AK$1:$EZ$55,Points_MP!$C2,FALSE)=$X2,$AI2,"ERROR")))))))))</f>
        <v>0.5</v>
      </c>
      <c r="BX2" s="142">
        <f>IF(ISBLANK(HLOOKUP(BX$1,Monitoring_MP!$AK$1:$EZ$55,Points_MP!$C2,FALSE)),"",IF(HLOOKUP(BX$1,Monitoring_MP!$AK$1:$EZ$55,Points_MP!$C2,FALSE)=$J2,$AB2,IF(HLOOKUP(BX$1,Monitoring_MP!$AK$1:$EZ$55,Points_MP!$C2,FALSE)=$L2,$AC2,IF(HLOOKUP(BX$1,Monitoring_MP!$AK$1:$EZ$55,Points_MP!$C2,FALSE)=$N2,$AD2,IF(HLOOKUP(BX$1,Monitoring_MP!$AK$1:$EZ$55,Points_MP!$C2,FALSE)=$P2,$AE2,IF(HLOOKUP(BX$1,Monitoring_MP!$AK$1:$EZ$55,Points_MP!$C2,FALSE)=$R2,$AF2,IF(HLOOKUP(BX$1,Monitoring_MP!$AK$1:$EZ$55,Points_MP!$C2,FALSE)=$T2,$AG2,IF(HLOOKUP(BX$1,Monitoring_MP!$AK$1:$EZ$55,Points_MP!$C2,FALSE)=$V2,$AH2,IF(HLOOKUP(BX$1,Monitoring_MP!$AK$1:$EZ$55,Points_MP!$C2,FALSE)=$X2,$AI2,"ERROR")))))))))</f>
        <v>0.5</v>
      </c>
      <c r="BY2" s="142">
        <f>IF(ISBLANK(HLOOKUP(BY$1,Monitoring_MP!$AK$1:$EZ$55,Points_MP!$C2,FALSE)),"",IF(HLOOKUP(BY$1,Monitoring_MP!$AK$1:$EZ$55,Points_MP!$C2,FALSE)=$J2,$AB2,IF(HLOOKUP(BY$1,Monitoring_MP!$AK$1:$EZ$55,Points_MP!$C2,FALSE)=$L2,$AC2,IF(HLOOKUP(BY$1,Monitoring_MP!$AK$1:$EZ$55,Points_MP!$C2,FALSE)=$N2,$AD2,IF(HLOOKUP(BY$1,Monitoring_MP!$AK$1:$EZ$55,Points_MP!$C2,FALSE)=$P2,$AE2,IF(HLOOKUP(BY$1,Monitoring_MP!$AK$1:$EZ$55,Points_MP!$C2,FALSE)=$R2,$AF2,IF(HLOOKUP(BY$1,Monitoring_MP!$AK$1:$EZ$55,Points_MP!$C2,FALSE)=$T2,$AG2,IF(HLOOKUP(BY$1,Monitoring_MP!$AK$1:$EZ$55,Points_MP!$C2,FALSE)=$V2,$AH2,IF(HLOOKUP(BY$1,Monitoring_MP!$AK$1:$EZ$55,Points_MP!$C2,FALSE)=$X2,$AI2,"ERROR")))))))))</f>
        <v>0</v>
      </c>
      <c r="BZ2" s="142">
        <f>IF(ISBLANK(HLOOKUP(BZ$1,Monitoring_MP!$AK$1:$EZ$55,Points_MP!$C2,FALSE)),"",IF(HLOOKUP(BZ$1,Monitoring_MP!$AK$1:$EZ$55,Points_MP!$C2,FALSE)=$J2,$AB2,IF(HLOOKUP(BZ$1,Monitoring_MP!$AK$1:$EZ$55,Points_MP!$C2,FALSE)=$L2,$AC2,IF(HLOOKUP(BZ$1,Monitoring_MP!$AK$1:$EZ$55,Points_MP!$C2,FALSE)=$N2,$AD2,IF(HLOOKUP(BZ$1,Monitoring_MP!$AK$1:$EZ$55,Points_MP!$C2,FALSE)=$P2,$AE2,IF(HLOOKUP(BZ$1,Monitoring_MP!$AK$1:$EZ$55,Points_MP!$C2,FALSE)=$R2,$AF2,IF(HLOOKUP(BZ$1,Monitoring_MP!$AK$1:$EZ$55,Points_MP!$C2,FALSE)=$T2,$AG2,IF(HLOOKUP(BZ$1,Monitoring_MP!$AK$1:$EZ$55,Points_MP!$C2,FALSE)=$V2,$AH2,IF(HLOOKUP(BZ$1,Monitoring_MP!$AK$1:$EZ$55,Points_MP!$C2,FALSE)=$X2,$AI2,"ERROR")))))))))</f>
        <v>0</v>
      </c>
      <c r="CA2" s="142">
        <f>IF(ISBLANK(HLOOKUP(CA$1,Monitoring_MP!$AK$1:$EZ$55,Points_MP!$C2,FALSE)),"",IF(HLOOKUP(CA$1,Monitoring_MP!$AK$1:$EZ$55,Points_MP!$C2,FALSE)=$J2,$AB2,IF(HLOOKUP(CA$1,Monitoring_MP!$AK$1:$EZ$55,Points_MP!$C2,FALSE)=$L2,$AC2,IF(HLOOKUP(CA$1,Monitoring_MP!$AK$1:$EZ$55,Points_MP!$C2,FALSE)=$N2,$AD2,IF(HLOOKUP(CA$1,Monitoring_MP!$AK$1:$EZ$55,Points_MP!$C2,FALSE)=$P2,$AE2,IF(HLOOKUP(CA$1,Monitoring_MP!$AK$1:$EZ$55,Points_MP!$C2,FALSE)=$R2,$AF2,IF(HLOOKUP(CA$1,Monitoring_MP!$AK$1:$EZ$55,Points_MP!$C2,FALSE)=$T2,$AG2,IF(HLOOKUP(CA$1,Monitoring_MP!$AK$1:$EZ$55,Points_MP!$C2,FALSE)=$V2,$AH2,IF(HLOOKUP(CA$1,Monitoring_MP!$AK$1:$EZ$55,Points_MP!$C2,FALSE)=$X2,$AI2,"ERROR")))))))))</f>
        <v>0</v>
      </c>
      <c r="CB2" s="142">
        <f>IF(ISBLANK(HLOOKUP(CB$1,Monitoring_MP!$AK$1:$EZ$55,Points_MP!$C2,FALSE)),"",IF(HLOOKUP(CB$1,Monitoring_MP!$AK$1:$EZ$55,Points_MP!$C2,FALSE)=$J2,$AB2,IF(HLOOKUP(CB$1,Monitoring_MP!$AK$1:$EZ$55,Points_MP!$C2,FALSE)=$L2,$AC2,IF(HLOOKUP(CB$1,Monitoring_MP!$AK$1:$EZ$55,Points_MP!$C2,FALSE)=$N2,$AD2,IF(HLOOKUP(CB$1,Monitoring_MP!$AK$1:$EZ$55,Points_MP!$C2,FALSE)=$P2,$AE2,IF(HLOOKUP(CB$1,Monitoring_MP!$AK$1:$EZ$55,Points_MP!$C2,FALSE)=$R2,$AF2,IF(HLOOKUP(CB$1,Monitoring_MP!$AK$1:$EZ$55,Points_MP!$C2,FALSE)=$T2,$AG2,IF(HLOOKUP(CB$1,Monitoring_MP!$AK$1:$EZ$55,Points_MP!$C2,FALSE)=$V2,$AH2,IF(HLOOKUP(CB$1,Monitoring_MP!$AK$1:$EZ$55,Points_MP!$C2,FALSE)=$X2,$AI2,"ERROR")))))))))</f>
        <v>0</v>
      </c>
      <c r="CC2" s="142">
        <f>IF(ISBLANK(HLOOKUP(CC$1,Monitoring_MP!$AK$1:$EZ$55,Points_MP!$C2,FALSE)),"",IF(HLOOKUP(CC$1,Monitoring_MP!$AK$1:$EZ$55,Points_MP!$C2,FALSE)=$J2,$AB2,IF(HLOOKUP(CC$1,Monitoring_MP!$AK$1:$EZ$55,Points_MP!$C2,FALSE)=$L2,$AC2,IF(HLOOKUP(CC$1,Monitoring_MP!$AK$1:$EZ$55,Points_MP!$C2,FALSE)=$N2,$AD2,IF(HLOOKUP(CC$1,Monitoring_MP!$AK$1:$EZ$55,Points_MP!$C2,FALSE)=$P2,$AE2,IF(HLOOKUP(CC$1,Monitoring_MP!$AK$1:$EZ$55,Points_MP!$C2,FALSE)=$R2,$AF2,IF(HLOOKUP(CC$1,Monitoring_MP!$AK$1:$EZ$55,Points_MP!$C2,FALSE)=$T2,$AG2,IF(HLOOKUP(CC$1,Monitoring_MP!$AK$1:$EZ$55,Points_MP!$C2,FALSE)=$V2,$AH2,IF(HLOOKUP(CC$1,Monitoring_MP!$AK$1:$EZ$55,Points_MP!$C2,FALSE)=$X2,$AI2,"ERROR")))))))))</f>
        <v>0</v>
      </c>
      <c r="CD2" s="142">
        <f>IF(ISBLANK(HLOOKUP(CD$1,Monitoring_MP!$AK$1:$EZ$55,Points_MP!$C2,FALSE)),"",IF(HLOOKUP(CD$1,Monitoring_MP!$AK$1:$EZ$55,Points_MP!$C2,FALSE)=$J2,$AB2,IF(HLOOKUP(CD$1,Monitoring_MP!$AK$1:$EZ$55,Points_MP!$C2,FALSE)=$L2,$AC2,IF(HLOOKUP(CD$1,Monitoring_MP!$AK$1:$EZ$55,Points_MP!$C2,FALSE)=$N2,$AD2,IF(HLOOKUP(CD$1,Monitoring_MP!$AK$1:$EZ$55,Points_MP!$C2,FALSE)=$P2,$AE2,IF(HLOOKUP(CD$1,Monitoring_MP!$AK$1:$EZ$55,Points_MP!$C2,FALSE)=$R2,$AF2,IF(HLOOKUP(CD$1,Monitoring_MP!$AK$1:$EZ$55,Points_MP!$C2,FALSE)=$T2,$AG2,IF(HLOOKUP(CD$1,Monitoring_MP!$AK$1:$EZ$55,Points_MP!$C2,FALSE)=$V2,$AH2,IF(HLOOKUP(CD$1,Monitoring_MP!$AK$1:$EZ$55,Points_MP!$C2,FALSE)=$X2,$AI2,"ERROR")))))))))</f>
        <v>1</v>
      </c>
      <c r="CE2" s="142">
        <f>IF(ISBLANK(HLOOKUP(CE$1,Monitoring_MP!$AK$1:$EZ$55,Points_MP!$C2,FALSE)),"",IF(HLOOKUP(CE$1,Monitoring_MP!$AK$1:$EZ$55,Points_MP!$C2,FALSE)=$J2,$AB2,IF(HLOOKUP(CE$1,Monitoring_MP!$AK$1:$EZ$55,Points_MP!$C2,FALSE)=$L2,$AC2,IF(HLOOKUP(CE$1,Monitoring_MP!$AK$1:$EZ$55,Points_MP!$C2,FALSE)=$N2,$AD2,IF(HLOOKUP(CE$1,Monitoring_MP!$AK$1:$EZ$55,Points_MP!$C2,FALSE)=$P2,$AE2,IF(HLOOKUP(CE$1,Monitoring_MP!$AK$1:$EZ$55,Points_MP!$C2,FALSE)=$R2,$AF2,IF(HLOOKUP(CE$1,Monitoring_MP!$AK$1:$EZ$55,Points_MP!$C2,FALSE)=$T2,$AG2,IF(HLOOKUP(CE$1,Monitoring_MP!$AK$1:$EZ$55,Points_MP!$C2,FALSE)=$V2,$AH2,IF(HLOOKUP(CE$1,Monitoring_MP!$AK$1:$EZ$55,Points_MP!$C2,FALSE)=$X2,$AI2,"ERROR")))))))))</f>
        <v>0</v>
      </c>
      <c r="CF2" s="142">
        <f>IF(ISBLANK(HLOOKUP(CF$1,Monitoring_MP!$AK$1:$EZ$55,Points_MP!$C2,FALSE)),"",IF(HLOOKUP(CF$1,Monitoring_MP!$AK$1:$EZ$55,Points_MP!$C2,FALSE)=$J2,$AB2,IF(HLOOKUP(CF$1,Monitoring_MP!$AK$1:$EZ$55,Points_MP!$C2,FALSE)=$L2,$AC2,IF(HLOOKUP(CF$1,Monitoring_MP!$AK$1:$EZ$55,Points_MP!$C2,FALSE)=$N2,$AD2,IF(HLOOKUP(CF$1,Monitoring_MP!$AK$1:$EZ$55,Points_MP!$C2,FALSE)=$P2,$AE2,IF(HLOOKUP(CF$1,Monitoring_MP!$AK$1:$EZ$55,Points_MP!$C2,FALSE)=$R2,$AF2,IF(HLOOKUP(CF$1,Monitoring_MP!$AK$1:$EZ$55,Points_MP!$C2,FALSE)=$T2,$AG2,IF(HLOOKUP(CF$1,Monitoring_MP!$AK$1:$EZ$55,Points_MP!$C2,FALSE)=$V2,$AH2,IF(HLOOKUP(CF$1,Monitoring_MP!$AK$1:$EZ$55,Points_MP!$C2,FALSE)=$X2,$AI2,"ERROR")))))))))</f>
        <v>0</v>
      </c>
      <c r="CG2" s="142">
        <f>IF(ISBLANK(HLOOKUP(CG$1,Monitoring_MP!$AK$1:$EZ$55,Points_MP!$C2,FALSE)),"",IF(HLOOKUP(CG$1,Monitoring_MP!$AK$1:$EZ$55,Points_MP!$C2,FALSE)=$J2,$AB2,IF(HLOOKUP(CG$1,Monitoring_MP!$AK$1:$EZ$55,Points_MP!$C2,FALSE)=$L2,$AC2,IF(HLOOKUP(CG$1,Monitoring_MP!$AK$1:$EZ$55,Points_MP!$C2,FALSE)=$N2,$AD2,IF(HLOOKUP(CG$1,Monitoring_MP!$AK$1:$EZ$55,Points_MP!$C2,FALSE)=$P2,$AE2,IF(HLOOKUP(CG$1,Monitoring_MP!$AK$1:$EZ$55,Points_MP!$C2,FALSE)=$R2,$AF2,IF(HLOOKUP(CG$1,Monitoring_MP!$AK$1:$EZ$55,Points_MP!$C2,FALSE)=$T2,$AG2,IF(HLOOKUP(CG$1,Monitoring_MP!$AK$1:$EZ$55,Points_MP!$C2,FALSE)=$V2,$AH2,IF(HLOOKUP(CG$1,Monitoring_MP!$AK$1:$EZ$55,Points_MP!$C2,FALSE)=$X2,$AI2,"ERROR")))))))))</f>
        <v>0</v>
      </c>
      <c r="CH2" s="142">
        <f>IF(ISBLANK(HLOOKUP(CH$1,Monitoring_MP!$AK$1:$EZ$55,Points_MP!$C2,FALSE)),"",IF(HLOOKUP(CH$1,Monitoring_MP!$AK$1:$EZ$55,Points_MP!$C2,FALSE)=$J2,$AB2,IF(HLOOKUP(CH$1,Monitoring_MP!$AK$1:$EZ$55,Points_MP!$C2,FALSE)=$L2,$AC2,IF(HLOOKUP(CH$1,Monitoring_MP!$AK$1:$EZ$55,Points_MP!$C2,FALSE)=$N2,$AD2,IF(HLOOKUP(CH$1,Monitoring_MP!$AK$1:$EZ$55,Points_MP!$C2,FALSE)=$P2,$AE2,IF(HLOOKUP(CH$1,Monitoring_MP!$AK$1:$EZ$55,Points_MP!$C2,FALSE)=$R2,$AF2,IF(HLOOKUP(CH$1,Monitoring_MP!$AK$1:$EZ$55,Points_MP!$C2,FALSE)=$T2,$AG2,IF(HLOOKUP(CH$1,Monitoring_MP!$AK$1:$EZ$55,Points_MP!$C2,FALSE)=$V2,$AH2,IF(HLOOKUP(CH$1,Monitoring_MP!$AK$1:$EZ$55,Points_MP!$C2,FALSE)=$X2,$AI2,"ERROR")))))))))</f>
        <v>0</v>
      </c>
      <c r="CI2" s="142">
        <f>IF(ISBLANK(HLOOKUP(CI$1,Monitoring_MP!$AK$1:$EZ$55,Points_MP!$C2,FALSE)),"",IF(HLOOKUP(CI$1,Monitoring_MP!$AK$1:$EZ$55,Points_MP!$C2,FALSE)=$J2,$AB2,IF(HLOOKUP(CI$1,Monitoring_MP!$AK$1:$EZ$55,Points_MP!$C2,FALSE)=$L2,$AC2,IF(HLOOKUP(CI$1,Monitoring_MP!$AK$1:$EZ$55,Points_MP!$C2,FALSE)=$N2,$AD2,IF(HLOOKUP(CI$1,Monitoring_MP!$AK$1:$EZ$55,Points_MP!$C2,FALSE)=$P2,$AE2,IF(HLOOKUP(CI$1,Monitoring_MP!$AK$1:$EZ$55,Points_MP!$C2,FALSE)=$R2,$AF2,IF(HLOOKUP(CI$1,Monitoring_MP!$AK$1:$EZ$55,Points_MP!$C2,FALSE)=$T2,$AG2,IF(HLOOKUP(CI$1,Monitoring_MP!$AK$1:$EZ$55,Points_MP!$C2,FALSE)=$V2,$AH2,IF(HLOOKUP(CI$1,Monitoring_MP!$AK$1:$EZ$55,Points_MP!$C2,FALSE)=$X2,$AI2,"ERROR")))))))))</f>
        <v>0.5</v>
      </c>
      <c r="CJ2" s="142">
        <f>IF(ISBLANK(HLOOKUP(CJ$1,Monitoring_MP!$AK$1:$EZ$55,Points_MP!$C2,FALSE)),"",IF(HLOOKUP(CJ$1,Monitoring_MP!$AK$1:$EZ$55,Points_MP!$C2,FALSE)=$J2,$AB2,IF(HLOOKUP(CJ$1,Monitoring_MP!$AK$1:$EZ$55,Points_MP!$C2,FALSE)=$L2,$AC2,IF(HLOOKUP(CJ$1,Monitoring_MP!$AK$1:$EZ$55,Points_MP!$C2,FALSE)=$N2,$AD2,IF(HLOOKUP(CJ$1,Monitoring_MP!$AK$1:$EZ$55,Points_MP!$C2,FALSE)=$P2,$AE2,IF(HLOOKUP(CJ$1,Monitoring_MP!$AK$1:$EZ$55,Points_MP!$C2,FALSE)=$R2,$AF2,IF(HLOOKUP(CJ$1,Monitoring_MP!$AK$1:$EZ$55,Points_MP!$C2,FALSE)=$T2,$AG2,IF(HLOOKUP(CJ$1,Monitoring_MP!$AK$1:$EZ$55,Points_MP!$C2,FALSE)=$V2,$AH2,IF(HLOOKUP(CJ$1,Monitoring_MP!$AK$1:$EZ$55,Points_MP!$C2,FALSE)=$X2,$AI2,"ERROR")))))))))</f>
        <v>1</v>
      </c>
      <c r="CK2" s="142">
        <f>IF(ISBLANK(HLOOKUP(CK$1,Monitoring_MP!$AK$1:$EZ$55,Points_MP!$C2,FALSE)),"",IF(HLOOKUP(CK$1,Monitoring_MP!$AK$1:$EZ$55,Points_MP!$C2,FALSE)=$J2,$AB2,IF(HLOOKUP(CK$1,Monitoring_MP!$AK$1:$EZ$55,Points_MP!$C2,FALSE)=$L2,$AC2,IF(HLOOKUP(CK$1,Monitoring_MP!$AK$1:$EZ$55,Points_MP!$C2,FALSE)=$N2,$AD2,IF(HLOOKUP(CK$1,Monitoring_MP!$AK$1:$EZ$55,Points_MP!$C2,FALSE)=$P2,$AE2,IF(HLOOKUP(CK$1,Monitoring_MP!$AK$1:$EZ$55,Points_MP!$C2,FALSE)=$R2,$AF2,IF(HLOOKUP(CK$1,Monitoring_MP!$AK$1:$EZ$55,Points_MP!$C2,FALSE)=$T2,$AG2,IF(HLOOKUP(CK$1,Monitoring_MP!$AK$1:$EZ$55,Points_MP!$C2,FALSE)=$V2,$AH2,IF(HLOOKUP(CK$1,Monitoring_MP!$AK$1:$EZ$55,Points_MP!$C2,FALSE)=$X2,$AI2,"ERROR")))))))))</f>
        <v>0</v>
      </c>
      <c r="CL2" s="142">
        <f>IF(ISBLANK(HLOOKUP(CL$1,Monitoring_MP!$AK$1:$EZ$55,Points_MP!$C2,FALSE)),"",IF(HLOOKUP(CL$1,Monitoring_MP!$AK$1:$EZ$55,Points_MP!$C2,FALSE)=$J2,$AB2,IF(HLOOKUP(CL$1,Monitoring_MP!$AK$1:$EZ$55,Points_MP!$C2,FALSE)=$L2,$AC2,IF(HLOOKUP(CL$1,Monitoring_MP!$AK$1:$EZ$55,Points_MP!$C2,FALSE)=$N2,$AD2,IF(HLOOKUP(CL$1,Monitoring_MP!$AK$1:$EZ$55,Points_MP!$C2,FALSE)=$P2,$AE2,IF(HLOOKUP(CL$1,Monitoring_MP!$AK$1:$EZ$55,Points_MP!$C2,FALSE)=$R2,$AF2,IF(HLOOKUP(CL$1,Monitoring_MP!$AK$1:$EZ$55,Points_MP!$C2,FALSE)=$T2,$AG2,IF(HLOOKUP(CL$1,Monitoring_MP!$AK$1:$EZ$55,Points_MP!$C2,FALSE)=$V2,$AH2,IF(HLOOKUP(CL$1,Monitoring_MP!$AK$1:$EZ$55,Points_MP!$C2,FALSE)=$X2,$AI2,"ERROR")))))))))</f>
        <v>0.5</v>
      </c>
      <c r="CM2" s="142">
        <f>IF(ISBLANK(HLOOKUP(CM$1,Monitoring_MP!$AK$1:$EZ$55,Points_MP!$C2,FALSE)),"",IF(HLOOKUP(CM$1,Monitoring_MP!$AK$1:$EZ$55,Points_MP!$C2,FALSE)=$J2,$AB2,IF(HLOOKUP(CM$1,Monitoring_MP!$AK$1:$EZ$55,Points_MP!$C2,FALSE)=$L2,$AC2,IF(HLOOKUP(CM$1,Monitoring_MP!$AK$1:$EZ$55,Points_MP!$C2,FALSE)=$N2,$AD2,IF(HLOOKUP(CM$1,Monitoring_MP!$AK$1:$EZ$55,Points_MP!$C2,FALSE)=$P2,$AE2,IF(HLOOKUP(CM$1,Monitoring_MP!$AK$1:$EZ$55,Points_MP!$C2,FALSE)=$R2,$AF2,IF(HLOOKUP(CM$1,Monitoring_MP!$AK$1:$EZ$55,Points_MP!$C2,FALSE)=$T2,$AG2,IF(HLOOKUP(CM$1,Monitoring_MP!$AK$1:$EZ$55,Points_MP!$C2,FALSE)=$V2,$AH2,IF(HLOOKUP(CM$1,Monitoring_MP!$AK$1:$EZ$55,Points_MP!$C2,FALSE)=$X2,$AI2,"ERROR")))))))))</f>
        <v>0.5</v>
      </c>
      <c r="CN2" s="142">
        <f>IF(ISBLANK(HLOOKUP(CN$1,Monitoring_MP!$AK$1:$EZ$55,Points_MP!$C2,FALSE)),"",IF(HLOOKUP(CN$1,Monitoring_MP!$AK$1:$EZ$55,Points_MP!$C2,FALSE)=$J2,$AB2,IF(HLOOKUP(CN$1,Monitoring_MP!$AK$1:$EZ$55,Points_MP!$C2,FALSE)=$L2,$AC2,IF(HLOOKUP(CN$1,Monitoring_MP!$AK$1:$EZ$55,Points_MP!$C2,FALSE)=$N2,$AD2,IF(HLOOKUP(CN$1,Monitoring_MP!$AK$1:$EZ$55,Points_MP!$C2,FALSE)=$P2,$AE2,IF(HLOOKUP(CN$1,Monitoring_MP!$AK$1:$EZ$55,Points_MP!$C2,FALSE)=$R2,$AF2,IF(HLOOKUP(CN$1,Monitoring_MP!$AK$1:$EZ$55,Points_MP!$C2,FALSE)=$T2,$AG2,IF(HLOOKUP(CN$1,Monitoring_MP!$AK$1:$EZ$55,Points_MP!$C2,FALSE)=$V2,$AH2,IF(HLOOKUP(CN$1,Monitoring_MP!$AK$1:$EZ$55,Points_MP!$C2,FALSE)=$X2,$AI2,"ERROR")))))))))</f>
        <v>0</v>
      </c>
      <c r="CO2" s="142">
        <f>IF(ISBLANK(HLOOKUP(CO$1,Monitoring_MP!$AK$1:$EZ$55,Points_MP!$C2,FALSE)),"",IF(HLOOKUP(CO$1,Monitoring_MP!$AK$1:$EZ$55,Points_MP!$C2,FALSE)=$J2,$AB2,IF(HLOOKUP(CO$1,Monitoring_MP!$AK$1:$EZ$55,Points_MP!$C2,FALSE)=$L2,$AC2,IF(HLOOKUP(CO$1,Monitoring_MP!$AK$1:$EZ$55,Points_MP!$C2,FALSE)=$N2,$AD2,IF(HLOOKUP(CO$1,Monitoring_MP!$AK$1:$EZ$55,Points_MP!$C2,FALSE)=$P2,$AE2,IF(HLOOKUP(CO$1,Monitoring_MP!$AK$1:$EZ$55,Points_MP!$C2,FALSE)=$R2,$AF2,IF(HLOOKUP(CO$1,Monitoring_MP!$AK$1:$EZ$55,Points_MP!$C2,FALSE)=$T2,$AG2,IF(HLOOKUP(CO$1,Monitoring_MP!$AK$1:$EZ$55,Points_MP!$C2,FALSE)=$V2,$AH2,IF(HLOOKUP(CO$1,Monitoring_MP!$AK$1:$EZ$55,Points_MP!$C2,FALSE)=$X2,$AI2,"ERROR")))))))))</f>
        <v>0</v>
      </c>
      <c r="CP2" s="142">
        <f>IF(ISBLANK(HLOOKUP(CP$1,Monitoring_MP!$AK$1:$EZ$55,Points_MP!$C2,FALSE)),"",IF(HLOOKUP(CP$1,Monitoring_MP!$AK$1:$EZ$55,Points_MP!$C2,FALSE)=$J2,$AB2,IF(HLOOKUP(CP$1,Monitoring_MP!$AK$1:$EZ$55,Points_MP!$C2,FALSE)=$L2,$AC2,IF(HLOOKUP(CP$1,Monitoring_MP!$AK$1:$EZ$55,Points_MP!$C2,FALSE)=$N2,$AD2,IF(HLOOKUP(CP$1,Monitoring_MP!$AK$1:$EZ$55,Points_MP!$C2,FALSE)=$P2,$AE2,IF(HLOOKUP(CP$1,Monitoring_MP!$AK$1:$EZ$55,Points_MP!$C2,FALSE)=$R2,$AF2,IF(HLOOKUP(CP$1,Monitoring_MP!$AK$1:$EZ$55,Points_MP!$C2,FALSE)=$T2,$AG2,IF(HLOOKUP(CP$1,Monitoring_MP!$AK$1:$EZ$55,Points_MP!$C2,FALSE)=$V2,$AH2,IF(HLOOKUP(CP$1,Monitoring_MP!$AK$1:$EZ$55,Points_MP!$C2,FALSE)=$X2,$AI2,"ERROR")))))))))</f>
        <v>0</v>
      </c>
      <c r="CQ2" s="142">
        <f>IF(ISBLANK(HLOOKUP(CQ$1,Monitoring_MP!$AK$1:$EZ$55,Points_MP!$C2,FALSE)),"",IF(HLOOKUP(CQ$1,Monitoring_MP!$AK$1:$EZ$55,Points_MP!$C2,FALSE)=$J2,$AB2,IF(HLOOKUP(CQ$1,Monitoring_MP!$AK$1:$EZ$55,Points_MP!$C2,FALSE)=$L2,$AC2,IF(HLOOKUP(CQ$1,Monitoring_MP!$AK$1:$EZ$55,Points_MP!$C2,FALSE)=$N2,$AD2,IF(HLOOKUP(CQ$1,Monitoring_MP!$AK$1:$EZ$55,Points_MP!$C2,FALSE)=$P2,$AE2,IF(HLOOKUP(CQ$1,Monitoring_MP!$AK$1:$EZ$55,Points_MP!$C2,FALSE)=$R2,$AF2,IF(HLOOKUP(CQ$1,Monitoring_MP!$AK$1:$EZ$55,Points_MP!$C2,FALSE)=$T2,$AG2,IF(HLOOKUP(CQ$1,Monitoring_MP!$AK$1:$EZ$55,Points_MP!$C2,FALSE)=$V2,$AH2,IF(HLOOKUP(CQ$1,Monitoring_MP!$AK$1:$EZ$55,Points_MP!$C2,FALSE)=$X2,$AI2,"ERROR")))))))))</f>
        <v>0.5</v>
      </c>
      <c r="CR2" s="142">
        <f>IF(ISBLANK(HLOOKUP(CR$1,Monitoring_MP!$AK$1:$EZ$55,Points_MP!$C2,FALSE)),"",IF(HLOOKUP(CR$1,Monitoring_MP!$AK$1:$EZ$55,Points_MP!$C2,FALSE)=$J2,$AB2,IF(HLOOKUP(CR$1,Monitoring_MP!$AK$1:$EZ$55,Points_MP!$C2,FALSE)=$L2,$AC2,IF(HLOOKUP(CR$1,Monitoring_MP!$AK$1:$EZ$55,Points_MP!$C2,FALSE)=$N2,$AD2,IF(HLOOKUP(CR$1,Monitoring_MP!$AK$1:$EZ$55,Points_MP!$C2,FALSE)=$P2,$AE2,IF(HLOOKUP(CR$1,Monitoring_MP!$AK$1:$EZ$55,Points_MP!$C2,FALSE)=$R2,$AF2,IF(HLOOKUP(CR$1,Monitoring_MP!$AK$1:$EZ$55,Points_MP!$C2,FALSE)=$T2,$AG2,IF(HLOOKUP(CR$1,Monitoring_MP!$AK$1:$EZ$55,Points_MP!$C2,FALSE)=$V2,$AH2,IF(HLOOKUP(CR$1,Monitoring_MP!$AK$1:$EZ$55,Points_MP!$C2,FALSE)=$X2,$AI2,"ERROR")))))))))</f>
        <v>0.5</v>
      </c>
    </row>
    <row r="3" spans="1:96" ht="15" customHeight="1" x14ac:dyDescent="0.35">
      <c r="A3" s="18" t="str">
        <f>IF(ISBLANK(Monitoring_MP!A3),"",Monitoring_MP!A3)</f>
        <v>Q2</v>
      </c>
      <c r="B3" s="18" t="str">
        <f>IF(ISBLANK(Monitoring_MP!B3),"",Monitoring_MP!B3)</f>
        <v>C20002</v>
      </c>
      <c r="C3" s="18">
        <f>IF(ISBLANK(Monitoring_MP!C3),"",Monitoring_MP!C3)</f>
        <v>3</v>
      </c>
      <c r="D3" s="5" t="str">
        <f>IF(ISBLANK(Monitoring_MP!D3),"",Monitoring_MP!D3)</f>
        <v>Pagina web conține date de contact, informații privind programul de lucru al autorității publice și subdiviziunile sale, cu indicarea zilelor şi orelor de audienţă a funcţionarilor responsabili de furnizarea informaţiilor, documentelor oficiale?</v>
      </c>
      <c r="E3" s="4" t="str">
        <f>IF(ISBLANK(Monitoring_MP!E3),"",Monitoring_MP!E3)</f>
        <v>Does the web page contains contact information, information about the working program of the public authority and its subdivisions, including days and hours when public  officers in charge with providing information and official documents are in the office?</v>
      </c>
      <c r="F3" s="5" t="str">
        <f>IF(ISBLANK(Monitoring_MP!F3),"",Monitoring_MP!F3)</f>
        <v>acc</v>
      </c>
      <c r="G3" s="8" t="str">
        <f>IF(ISBLANK(Monitoring_MP!G3),"",Monitoring_MP!G3)</f>
        <v>acc2</v>
      </c>
      <c r="H3" s="52" t="str">
        <f>IF(ISBLANK(Monitoring_MP!H3),"",Monitoring_MP!H3)</f>
        <v>acc2k</v>
      </c>
      <c r="I3" s="8">
        <f>IF(ISBLANK(Monitoring_MP!I3),"",Monitoring_MP!I3)</f>
        <v>1</v>
      </c>
      <c r="J3" s="8" t="str">
        <f>IF(ISBLANK(Monitoring_MP!J3),"",Monitoring_MP!J3)</f>
        <v>da</v>
      </c>
      <c r="K3" s="8" t="str">
        <f>IF(ISBLANK(Monitoring_MP!K3),"",Monitoring_MP!K3)</f>
        <v>yes</v>
      </c>
      <c r="L3" s="8" t="str">
        <f>IF(ISBLANK(Monitoring_MP!L3),"",Monitoring_MP!L3)</f>
        <v>nu</v>
      </c>
      <c r="M3" s="8" t="str">
        <f>IF(ISBLANK(Monitoring_MP!M3),"",Monitoring_MP!M3)</f>
        <v>no</v>
      </c>
      <c r="N3" s="8" t="str">
        <f>IF(ISBLANK(Monitoring_MP!N3),"",Monitoring_MP!N3)</f>
        <v>partial</v>
      </c>
      <c r="O3" s="8" t="str">
        <f>IF(ISBLANK(Monitoring_MP!O3),"",Monitoring_MP!O3)</f>
        <v>partially</v>
      </c>
      <c r="P3" s="8" t="str">
        <f>IF(ISBLANK(Monitoring_MP!P3),"",Monitoring_MP!P3)</f>
        <v>--------</v>
      </c>
      <c r="Q3" s="8" t="str">
        <f>IF(ISBLANK(Monitoring_MP!Q3),"",Monitoring_MP!Q3)</f>
        <v>--------</v>
      </c>
      <c r="R3" s="8" t="str">
        <f>IF(ISBLANK(Monitoring_MP!R3),"",Monitoring_MP!R3)</f>
        <v>--------</v>
      </c>
      <c r="S3" s="8" t="str">
        <f>IF(ISBLANK(Monitoring_MP!S3),"",Monitoring_MP!S3)</f>
        <v>--------</v>
      </c>
      <c r="T3" s="8" t="str">
        <f>IF(ISBLANK(Monitoring_MP!T3),"",Monitoring_MP!T3)</f>
        <v>--------</v>
      </c>
      <c r="U3" s="8" t="str">
        <f>IF(ISBLANK(Monitoring_MP!U3),"",Monitoring_MP!U3)</f>
        <v>--------</v>
      </c>
      <c r="V3" s="8" t="str">
        <f>IF(ISBLANK(Monitoring_MP!V3),"",Monitoring_MP!V3)</f>
        <v>--------</v>
      </c>
      <c r="W3" s="8" t="str">
        <f>IF(ISBLANK(Monitoring_MP!W3),"",Monitoring_MP!W3)</f>
        <v>--------</v>
      </c>
      <c r="X3" s="8" t="str">
        <f>IF(ISBLANK(Monitoring_MP!X3),"",Monitoring_MP!X3)</f>
        <v>N/A</v>
      </c>
      <c r="Y3" s="8" t="str">
        <f>IF(ISBLANK(Monitoring_MP!Y3),"",Monitoring_MP!Y3)</f>
        <v>N/A</v>
      </c>
      <c r="Z3" s="8" t="str">
        <f>IF(ISBLANK(Monitoring_MP!Z3),"",Monitoring_MP!Z3)</f>
        <v>--------</v>
      </c>
      <c r="AA3" s="74" t="str">
        <f>IF(ISBLANK(Monitoring_MP!AA3),"",Monitoring_MP!AA3)</f>
        <v>--------</v>
      </c>
      <c r="AB3" s="63">
        <f>IF(ISBLANK(Monitoring_MP!AB3),"",Monitoring_MP!AB3)</f>
        <v>1</v>
      </c>
      <c r="AC3" s="8">
        <f>IF(ISBLANK(Monitoring_MP!AC3),"",Monitoring_MP!AC3)</f>
        <v>0</v>
      </c>
      <c r="AD3" s="63">
        <f>IF(ISBLANK(Monitoring_MP!AD3),"",Monitoring_MP!AD3)</f>
        <v>0.5</v>
      </c>
      <c r="AE3" s="63" t="str">
        <f>IF(ISBLANK(Monitoring_MP!AE3),"",Monitoring_MP!AE3)</f>
        <v/>
      </c>
      <c r="AF3" s="63" t="str">
        <f>IF(ISBLANK(Monitoring_MP!AF3),"",Monitoring_MP!AF3)</f>
        <v/>
      </c>
      <c r="AG3" s="63" t="str">
        <f>IF(ISBLANK(Monitoring_MP!AG3),"",Monitoring_MP!AG3)</f>
        <v/>
      </c>
      <c r="AH3" s="63" t="str">
        <f>IF(ISBLANK(Monitoring_MP!AH3),"",Monitoring_MP!AH3)</f>
        <v/>
      </c>
      <c r="AI3" s="8" t="str">
        <f>IF(ISBLANK(Monitoring_MP!AI3),"",Monitoring_MP!AI3)</f>
        <v>N/A</v>
      </c>
      <c r="AJ3" s="7" t="str">
        <f>IF(ISBLANK(Monitoring_MP!AJ3),"",Monitoring_MP!AJ3)</f>
        <v/>
      </c>
      <c r="AK3" s="142">
        <f>IF(ISBLANK(HLOOKUP(AK$1,Monitoring_MP!$AK$1:$EZ$55,Points_MP!$C3,FALSE)),"",IF(HLOOKUP(AK$1,Monitoring_MP!$AK$1:$EZ$55,Points_MP!$C3,FALSE)=$J3,$AB3,IF(HLOOKUP(AK$1,Monitoring_MP!$AK$1:$EZ$55,Points_MP!$C3,FALSE)=$L3,$AC3,IF(HLOOKUP(AK$1,Monitoring_MP!$AK$1:$EZ$55,Points_MP!$C3,FALSE)=$N3,$AD3,IF(HLOOKUP(AK$1,Monitoring_MP!$AK$1:$EZ$55,Points_MP!$C3,FALSE)=$P3,$AE3,IF(HLOOKUP(AK$1,Monitoring_MP!$AK$1:$EZ$55,Points_MP!$C3,FALSE)=$R3,$AF3,IF(HLOOKUP(AK$1,Monitoring_MP!$AK$1:$EZ$55,Points_MP!$C3,FALSE)=$T3,$AG3,IF(HLOOKUP(AK$1,Monitoring_MP!$AK$1:$EZ$55,Points_MP!$C3,FALSE)=$V3,$AH3,IF(HLOOKUP(AK$1,Monitoring_MP!$AK$1:$EZ$55,Points_MP!$C3,FALSE)=$X3,$AI3,"ERROR")))))))))</f>
        <v>0.5</v>
      </c>
      <c r="AL3" s="142">
        <f>IF(ISBLANK(HLOOKUP(AL$1,Monitoring_MP!$AK$1:$EZ$55,Points_MP!$C3,FALSE)),"",IF(HLOOKUP(AL$1,Monitoring_MP!$AK$1:$EZ$55,Points_MP!$C3,FALSE)=$J3,$AB3,IF(HLOOKUP(AL$1,Monitoring_MP!$AK$1:$EZ$55,Points_MP!$C3,FALSE)=$L3,$AC3,IF(HLOOKUP(AL$1,Monitoring_MP!$AK$1:$EZ$55,Points_MP!$C3,FALSE)=$N3,$AD3,IF(HLOOKUP(AL$1,Monitoring_MP!$AK$1:$EZ$55,Points_MP!$C3,FALSE)=$P3,$AE3,IF(HLOOKUP(AL$1,Monitoring_MP!$AK$1:$EZ$55,Points_MP!$C3,FALSE)=$R3,$AF3,IF(HLOOKUP(AL$1,Monitoring_MP!$AK$1:$EZ$55,Points_MP!$C3,FALSE)=$T3,$AG3,IF(HLOOKUP(AL$1,Monitoring_MP!$AK$1:$EZ$55,Points_MP!$C3,FALSE)=$V3,$AH3,IF(HLOOKUP(AL$1,Monitoring_MP!$AK$1:$EZ$55,Points_MP!$C3,FALSE)=$X3,$AI3,"ERROR")))))))))</f>
        <v>1</v>
      </c>
      <c r="AM3" s="142">
        <f>IF(ISBLANK(HLOOKUP(AM$1,Monitoring_MP!$AK$1:$EZ$55,Points_MP!$C3,FALSE)),"",IF(HLOOKUP(AM$1,Monitoring_MP!$AK$1:$EZ$55,Points_MP!$C3,FALSE)=$J3,$AB3,IF(HLOOKUP(AM$1,Monitoring_MP!$AK$1:$EZ$55,Points_MP!$C3,FALSE)=$L3,$AC3,IF(HLOOKUP(AM$1,Monitoring_MP!$AK$1:$EZ$55,Points_MP!$C3,FALSE)=$N3,$AD3,IF(HLOOKUP(AM$1,Monitoring_MP!$AK$1:$EZ$55,Points_MP!$C3,FALSE)=$P3,$AE3,IF(HLOOKUP(AM$1,Monitoring_MP!$AK$1:$EZ$55,Points_MP!$C3,FALSE)=$R3,$AF3,IF(HLOOKUP(AM$1,Monitoring_MP!$AK$1:$EZ$55,Points_MP!$C3,FALSE)=$T3,$AG3,IF(HLOOKUP(AM$1,Monitoring_MP!$AK$1:$EZ$55,Points_MP!$C3,FALSE)=$V3,$AH3,IF(HLOOKUP(AM$1,Monitoring_MP!$AK$1:$EZ$55,Points_MP!$C3,FALSE)=$X3,$AI3,"ERROR")))))))))</f>
        <v>0.5</v>
      </c>
      <c r="AN3" s="142">
        <f>IF(ISBLANK(HLOOKUP(AN$1,Monitoring_MP!$AK$1:$EZ$55,Points_MP!$C3,FALSE)),"",IF(HLOOKUP(AN$1,Monitoring_MP!$AK$1:$EZ$55,Points_MP!$C3,FALSE)=$J3,$AB3,IF(HLOOKUP(AN$1,Monitoring_MP!$AK$1:$EZ$55,Points_MP!$C3,FALSE)=$L3,$AC3,IF(HLOOKUP(AN$1,Monitoring_MP!$AK$1:$EZ$55,Points_MP!$C3,FALSE)=$N3,$AD3,IF(HLOOKUP(AN$1,Monitoring_MP!$AK$1:$EZ$55,Points_MP!$C3,FALSE)=$P3,$AE3,IF(HLOOKUP(AN$1,Monitoring_MP!$AK$1:$EZ$55,Points_MP!$C3,FALSE)=$R3,$AF3,IF(HLOOKUP(AN$1,Monitoring_MP!$AK$1:$EZ$55,Points_MP!$C3,FALSE)=$T3,$AG3,IF(HLOOKUP(AN$1,Monitoring_MP!$AK$1:$EZ$55,Points_MP!$C3,FALSE)=$V3,$AH3,IF(HLOOKUP(AN$1,Monitoring_MP!$AK$1:$EZ$55,Points_MP!$C3,FALSE)=$X3,$AI3,"ERROR")))))))))</f>
        <v>0.5</v>
      </c>
      <c r="AO3" s="142">
        <f>IF(ISBLANK(HLOOKUP(AO$1,Monitoring_MP!$AK$1:$EZ$55,Points_MP!$C3,FALSE)),"",IF(HLOOKUP(AO$1,Monitoring_MP!$AK$1:$EZ$55,Points_MP!$C3,FALSE)=$J3,$AB3,IF(HLOOKUP(AO$1,Monitoring_MP!$AK$1:$EZ$55,Points_MP!$C3,FALSE)=$L3,$AC3,IF(HLOOKUP(AO$1,Monitoring_MP!$AK$1:$EZ$55,Points_MP!$C3,FALSE)=$N3,$AD3,IF(HLOOKUP(AO$1,Monitoring_MP!$AK$1:$EZ$55,Points_MP!$C3,FALSE)=$P3,$AE3,IF(HLOOKUP(AO$1,Monitoring_MP!$AK$1:$EZ$55,Points_MP!$C3,FALSE)=$R3,$AF3,IF(HLOOKUP(AO$1,Monitoring_MP!$AK$1:$EZ$55,Points_MP!$C3,FALSE)=$T3,$AG3,IF(HLOOKUP(AO$1,Monitoring_MP!$AK$1:$EZ$55,Points_MP!$C3,FALSE)=$V3,$AH3,IF(HLOOKUP(AO$1,Monitoring_MP!$AK$1:$EZ$55,Points_MP!$C3,FALSE)=$X3,$AI3,"ERROR")))))))))</f>
        <v>1</v>
      </c>
      <c r="AP3" s="142">
        <f>IF(ISBLANK(HLOOKUP(AP$1,Monitoring_MP!$AK$1:$EZ$55,Points_MP!$C3,FALSE)),"",IF(HLOOKUP(AP$1,Monitoring_MP!$AK$1:$EZ$55,Points_MP!$C3,FALSE)=$J3,$AB3,IF(HLOOKUP(AP$1,Monitoring_MP!$AK$1:$EZ$55,Points_MP!$C3,FALSE)=$L3,$AC3,IF(HLOOKUP(AP$1,Monitoring_MP!$AK$1:$EZ$55,Points_MP!$C3,FALSE)=$N3,$AD3,IF(HLOOKUP(AP$1,Monitoring_MP!$AK$1:$EZ$55,Points_MP!$C3,FALSE)=$P3,$AE3,IF(HLOOKUP(AP$1,Monitoring_MP!$AK$1:$EZ$55,Points_MP!$C3,FALSE)=$R3,$AF3,IF(HLOOKUP(AP$1,Monitoring_MP!$AK$1:$EZ$55,Points_MP!$C3,FALSE)=$T3,$AG3,IF(HLOOKUP(AP$1,Monitoring_MP!$AK$1:$EZ$55,Points_MP!$C3,FALSE)=$V3,$AH3,IF(HLOOKUP(AP$1,Monitoring_MP!$AK$1:$EZ$55,Points_MP!$C3,FALSE)=$X3,$AI3,"ERROR")))))))))</f>
        <v>1</v>
      </c>
      <c r="AQ3" s="142">
        <f>IF(ISBLANK(HLOOKUP(AQ$1,Monitoring_MP!$AK$1:$EZ$55,Points_MP!$C3,FALSE)),"",IF(HLOOKUP(AQ$1,Monitoring_MP!$AK$1:$EZ$55,Points_MP!$C3,FALSE)=$J3,$AB3,IF(HLOOKUP(AQ$1,Monitoring_MP!$AK$1:$EZ$55,Points_MP!$C3,FALSE)=$L3,$AC3,IF(HLOOKUP(AQ$1,Monitoring_MP!$AK$1:$EZ$55,Points_MP!$C3,FALSE)=$N3,$AD3,IF(HLOOKUP(AQ$1,Monitoring_MP!$AK$1:$EZ$55,Points_MP!$C3,FALSE)=$P3,$AE3,IF(HLOOKUP(AQ$1,Monitoring_MP!$AK$1:$EZ$55,Points_MP!$C3,FALSE)=$R3,$AF3,IF(HLOOKUP(AQ$1,Monitoring_MP!$AK$1:$EZ$55,Points_MP!$C3,FALSE)=$T3,$AG3,IF(HLOOKUP(AQ$1,Monitoring_MP!$AK$1:$EZ$55,Points_MP!$C3,FALSE)=$V3,$AH3,IF(HLOOKUP(AQ$1,Monitoring_MP!$AK$1:$EZ$55,Points_MP!$C3,FALSE)=$X3,$AI3,"ERROR")))))))))</f>
        <v>1</v>
      </c>
      <c r="AR3" s="142">
        <f>IF(ISBLANK(HLOOKUP(AR$1,Monitoring_MP!$AK$1:$EZ$55,Points_MP!$C3,FALSE)),"",IF(HLOOKUP(AR$1,Monitoring_MP!$AK$1:$EZ$55,Points_MP!$C3,FALSE)=$J3,$AB3,IF(HLOOKUP(AR$1,Monitoring_MP!$AK$1:$EZ$55,Points_MP!$C3,FALSE)=$L3,$AC3,IF(HLOOKUP(AR$1,Monitoring_MP!$AK$1:$EZ$55,Points_MP!$C3,FALSE)=$N3,$AD3,IF(HLOOKUP(AR$1,Monitoring_MP!$AK$1:$EZ$55,Points_MP!$C3,FALSE)=$P3,$AE3,IF(HLOOKUP(AR$1,Monitoring_MP!$AK$1:$EZ$55,Points_MP!$C3,FALSE)=$R3,$AF3,IF(HLOOKUP(AR$1,Monitoring_MP!$AK$1:$EZ$55,Points_MP!$C3,FALSE)=$T3,$AG3,IF(HLOOKUP(AR$1,Monitoring_MP!$AK$1:$EZ$55,Points_MP!$C3,FALSE)=$V3,$AH3,IF(HLOOKUP(AR$1,Monitoring_MP!$AK$1:$EZ$55,Points_MP!$C3,FALSE)=$X3,$AI3,"ERROR")))))))))</f>
        <v>0.5</v>
      </c>
      <c r="AS3" s="142">
        <f>IF(ISBLANK(HLOOKUP(AS$1,Monitoring_MP!$AK$1:$EZ$55,Points_MP!$C3,FALSE)),"",IF(HLOOKUP(AS$1,Monitoring_MP!$AK$1:$EZ$55,Points_MP!$C3,FALSE)=$J3,$AB3,IF(HLOOKUP(AS$1,Monitoring_MP!$AK$1:$EZ$55,Points_MP!$C3,FALSE)=$L3,$AC3,IF(HLOOKUP(AS$1,Monitoring_MP!$AK$1:$EZ$55,Points_MP!$C3,FALSE)=$N3,$AD3,IF(HLOOKUP(AS$1,Monitoring_MP!$AK$1:$EZ$55,Points_MP!$C3,FALSE)=$P3,$AE3,IF(HLOOKUP(AS$1,Monitoring_MP!$AK$1:$EZ$55,Points_MP!$C3,FALSE)=$R3,$AF3,IF(HLOOKUP(AS$1,Monitoring_MP!$AK$1:$EZ$55,Points_MP!$C3,FALSE)=$T3,$AG3,IF(HLOOKUP(AS$1,Monitoring_MP!$AK$1:$EZ$55,Points_MP!$C3,FALSE)=$V3,$AH3,IF(HLOOKUP(AS$1,Monitoring_MP!$AK$1:$EZ$55,Points_MP!$C3,FALSE)=$X3,$AI3,"ERROR")))))))))</f>
        <v>0.5</v>
      </c>
      <c r="AT3" s="142">
        <f>IF(ISBLANK(HLOOKUP(AT$1,Monitoring_MP!$AK$1:$EZ$55,Points_MP!$C3,FALSE)),"",IF(HLOOKUP(AT$1,Monitoring_MP!$AK$1:$EZ$55,Points_MP!$C3,FALSE)=$J3,$AB3,IF(HLOOKUP(AT$1,Monitoring_MP!$AK$1:$EZ$55,Points_MP!$C3,FALSE)=$L3,$AC3,IF(HLOOKUP(AT$1,Monitoring_MP!$AK$1:$EZ$55,Points_MP!$C3,FALSE)=$N3,$AD3,IF(HLOOKUP(AT$1,Monitoring_MP!$AK$1:$EZ$55,Points_MP!$C3,FALSE)=$P3,$AE3,IF(HLOOKUP(AT$1,Monitoring_MP!$AK$1:$EZ$55,Points_MP!$C3,FALSE)=$R3,$AF3,IF(HLOOKUP(AT$1,Monitoring_MP!$AK$1:$EZ$55,Points_MP!$C3,FALSE)=$T3,$AG3,IF(HLOOKUP(AT$1,Monitoring_MP!$AK$1:$EZ$55,Points_MP!$C3,FALSE)=$V3,$AH3,IF(HLOOKUP(AT$1,Monitoring_MP!$AK$1:$EZ$55,Points_MP!$C3,FALSE)=$X3,$AI3,"ERROR")))))))))</f>
        <v>1</v>
      </c>
      <c r="AU3" s="142">
        <f>IF(ISBLANK(HLOOKUP(AU$1,Monitoring_MP!$AK$1:$EZ$55,Points_MP!$C3,FALSE)),"",IF(HLOOKUP(AU$1,Monitoring_MP!$AK$1:$EZ$55,Points_MP!$C3,FALSE)=$J3,$AB3,IF(HLOOKUP(AU$1,Monitoring_MP!$AK$1:$EZ$55,Points_MP!$C3,FALSE)=$L3,$AC3,IF(HLOOKUP(AU$1,Monitoring_MP!$AK$1:$EZ$55,Points_MP!$C3,FALSE)=$N3,$AD3,IF(HLOOKUP(AU$1,Monitoring_MP!$AK$1:$EZ$55,Points_MP!$C3,FALSE)=$P3,$AE3,IF(HLOOKUP(AU$1,Monitoring_MP!$AK$1:$EZ$55,Points_MP!$C3,FALSE)=$R3,$AF3,IF(HLOOKUP(AU$1,Monitoring_MP!$AK$1:$EZ$55,Points_MP!$C3,FALSE)=$T3,$AG3,IF(HLOOKUP(AU$1,Monitoring_MP!$AK$1:$EZ$55,Points_MP!$C3,FALSE)=$V3,$AH3,IF(HLOOKUP(AU$1,Monitoring_MP!$AK$1:$EZ$55,Points_MP!$C3,FALSE)=$X3,$AI3,"ERROR")))))))))</f>
        <v>0.5</v>
      </c>
      <c r="AV3" s="142">
        <f>IF(ISBLANK(HLOOKUP(AV$1,Monitoring_MP!$AK$1:$EZ$55,Points_MP!$C3,FALSE)),"",IF(HLOOKUP(AV$1,Monitoring_MP!$AK$1:$EZ$55,Points_MP!$C3,FALSE)=$J3,$AB3,IF(HLOOKUP(AV$1,Monitoring_MP!$AK$1:$EZ$55,Points_MP!$C3,FALSE)=$L3,$AC3,IF(HLOOKUP(AV$1,Monitoring_MP!$AK$1:$EZ$55,Points_MP!$C3,FALSE)=$N3,$AD3,IF(HLOOKUP(AV$1,Monitoring_MP!$AK$1:$EZ$55,Points_MP!$C3,FALSE)=$P3,$AE3,IF(HLOOKUP(AV$1,Monitoring_MP!$AK$1:$EZ$55,Points_MP!$C3,FALSE)=$R3,$AF3,IF(HLOOKUP(AV$1,Monitoring_MP!$AK$1:$EZ$55,Points_MP!$C3,FALSE)=$T3,$AG3,IF(HLOOKUP(AV$1,Monitoring_MP!$AK$1:$EZ$55,Points_MP!$C3,FALSE)=$V3,$AH3,IF(HLOOKUP(AV$1,Monitoring_MP!$AK$1:$EZ$55,Points_MP!$C3,FALSE)=$X3,$AI3,"ERROR")))))))))</f>
        <v>0.5</v>
      </c>
      <c r="AW3" s="142">
        <f>IF(ISBLANK(HLOOKUP(AW$1,Monitoring_MP!$AK$1:$EZ$55,Points_MP!$C3,FALSE)),"",IF(HLOOKUP(AW$1,Monitoring_MP!$AK$1:$EZ$55,Points_MP!$C3,FALSE)=$J3,$AB3,IF(HLOOKUP(AW$1,Monitoring_MP!$AK$1:$EZ$55,Points_MP!$C3,FALSE)=$L3,$AC3,IF(HLOOKUP(AW$1,Monitoring_MP!$AK$1:$EZ$55,Points_MP!$C3,FALSE)=$N3,$AD3,IF(HLOOKUP(AW$1,Monitoring_MP!$AK$1:$EZ$55,Points_MP!$C3,FALSE)=$P3,$AE3,IF(HLOOKUP(AW$1,Monitoring_MP!$AK$1:$EZ$55,Points_MP!$C3,FALSE)=$R3,$AF3,IF(HLOOKUP(AW$1,Monitoring_MP!$AK$1:$EZ$55,Points_MP!$C3,FALSE)=$T3,$AG3,IF(HLOOKUP(AW$1,Monitoring_MP!$AK$1:$EZ$55,Points_MP!$C3,FALSE)=$V3,$AH3,IF(HLOOKUP(AW$1,Monitoring_MP!$AK$1:$EZ$55,Points_MP!$C3,FALSE)=$X3,$AI3,"ERROR")))))))))</f>
        <v>0.5</v>
      </c>
      <c r="AX3" s="142">
        <f>IF(ISBLANK(HLOOKUP(AX$1,Monitoring_MP!$AK$1:$EZ$55,Points_MP!$C3,FALSE)),"",IF(HLOOKUP(AX$1,Monitoring_MP!$AK$1:$EZ$55,Points_MP!$C3,FALSE)=$J3,$AB3,IF(HLOOKUP(AX$1,Monitoring_MP!$AK$1:$EZ$55,Points_MP!$C3,FALSE)=$L3,$AC3,IF(HLOOKUP(AX$1,Monitoring_MP!$AK$1:$EZ$55,Points_MP!$C3,FALSE)=$N3,$AD3,IF(HLOOKUP(AX$1,Monitoring_MP!$AK$1:$EZ$55,Points_MP!$C3,FALSE)=$P3,$AE3,IF(HLOOKUP(AX$1,Monitoring_MP!$AK$1:$EZ$55,Points_MP!$C3,FALSE)=$R3,$AF3,IF(HLOOKUP(AX$1,Monitoring_MP!$AK$1:$EZ$55,Points_MP!$C3,FALSE)=$T3,$AG3,IF(HLOOKUP(AX$1,Monitoring_MP!$AK$1:$EZ$55,Points_MP!$C3,FALSE)=$V3,$AH3,IF(HLOOKUP(AX$1,Monitoring_MP!$AK$1:$EZ$55,Points_MP!$C3,FALSE)=$X3,$AI3,"ERROR")))))))))</f>
        <v>0.5</v>
      </c>
      <c r="AY3" s="142">
        <f>IF(ISBLANK(HLOOKUP(AY$1,Monitoring_MP!$AK$1:$EZ$55,Points_MP!$C3,FALSE)),"",IF(HLOOKUP(AY$1,Monitoring_MP!$AK$1:$EZ$55,Points_MP!$C3,FALSE)=$J3,$AB3,IF(HLOOKUP(AY$1,Monitoring_MP!$AK$1:$EZ$55,Points_MP!$C3,FALSE)=$L3,$AC3,IF(HLOOKUP(AY$1,Monitoring_MP!$AK$1:$EZ$55,Points_MP!$C3,FALSE)=$N3,$AD3,IF(HLOOKUP(AY$1,Monitoring_MP!$AK$1:$EZ$55,Points_MP!$C3,FALSE)=$P3,$AE3,IF(HLOOKUP(AY$1,Monitoring_MP!$AK$1:$EZ$55,Points_MP!$C3,FALSE)=$R3,$AF3,IF(HLOOKUP(AY$1,Monitoring_MP!$AK$1:$EZ$55,Points_MP!$C3,FALSE)=$T3,$AG3,IF(HLOOKUP(AY$1,Monitoring_MP!$AK$1:$EZ$55,Points_MP!$C3,FALSE)=$V3,$AH3,IF(HLOOKUP(AY$1,Monitoring_MP!$AK$1:$EZ$55,Points_MP!$C3,FALSE)=$X3,$AI3,"ERROR")))))))))</f>
        <v>1</v>
      </c>
      <c r="AZ3" s="142">
        <f>IF(ISBLANK(HLOOKUP(AZ$1,Monitoring_MP!$AK$1:$EZ$55,Points_MP!$C3,FALSE)),"",IF(HLOOKUP(AZ$1,Monitoring_MP!$AK$1:$EZ$55,Points_MP!$C3,FALSE)=$J3,$AB3,IF(HLOOKUP(AZ$1,Monitoring_MP!$AK$1:$EZ$55,Points_MP!$C3,FALSE)=$L3,$AC3,IF(HLOOKUP(AZ$1,Monitoring_MP!$AK$1:$EZ$55,Points_MP!$C3,FALSE)=$N3,$AD3,IF(HLOOKUP(AZ$1,Monitoring_MP!$AK$1:$EZ$55,Points_MP!$C3,FALSE)=$P3,$AE3,IF(HLOOKUP(AZ$1,Monitoring_MP!$AK$1:$EZ$55,Points_MP!$C3,FALSE)=$R3,$AF3,IF(HLOOKUP(AZ$1,Monitoring_MP!$AK$1:$EZ$55,Points_MP!$C3,FALSE)=$T3,$AG3,IF(HLOOKUP(AZ$1,Monitoring_MP!$AK$1:$EZ$55,Points_MP!$C3,FALSE)=$V3,$AH3,IF(HLOOKUP(AZ$1,Monitoring_MP!$AK$1:$EZ$55,Points_MP!$C3,FALSE)=$X3,$AI3,"ERROR")))))))))</f>
        <v>1</v>
      </c>
      <c r="BA3" s="142">
        <f>IF(ISBLANK(HLOOKUP(BA$1,Monitoring_MP!$AK$1:$EZ$55,Points_MP!$C3,FALSE)),"",IF(HLOOKUP(BA$1,Monitoring_MP!$AK$1:$EZ$55,Points_MP!$C3,FALSE)=$J3,$AB3,IF(HLOOKUP(BA$1,Monitoring_MP!$AK$1:$EZ$55,Points_MP!$C3,FALSE)=$L3,$AC3,IF(HLOOKUP(BA$1,Monitoring_MP!$AK$1:$EZ$55,Points_MP!$C3,FALSE)=$N3,$AD3,IF(HLOOKUP(BA$1,Monitoring_MP!$AK$1:$EZ$55,Points_MP!$C3,FALSE)=$P3,$AE3,IF(HLOOKUP(BA$1,Monitoring_MP!$AK$1:$EZ$55,Points_MP!$C3,FALSE)=$R3,$AF3,IF(HLOOKUP(BA$1,Monitoring_MP!$AK$1:$EZ$55,Points_MP!$C3,FALSE)=$T3,$AG3,IF(HLOOKUP(BA$1,Monitoring_MP!$AK$1:$EZ$55,Points_MP!$C3,FALSE)=$V3,$AH3,IF(HLOOKUP(BA$1,Monitoring_MP!$AK$1:$EZ$55,Points_MP!$C3,FALSE)=$X3,$AI3,"ERROR")))))))))</f>
        <v>0.5</v>
      </c>
      <c r="BB3" s="142">
        <f>IF(ISBLANK(HLOOKUP(BB$1,Monitoring_MP!$AK$1:$EZ$55,Points_MP!$C3,FALSE)),"",IF(HLOOKUP(BB$1,Monitoring_MP!$AK$1:$EZ$55,Points_MP!$C3,FALSE)=$J3,$AB3,IF(HLOOKUP(BB$1,Monitoring_MP!$AK$1:$EZ$55,Points_MP!$C3,FALSE)=$L3,$AC3,IF(HLOOKUP(BB$1,Monitoring_MP!$AK$1:$EZ$55,Points_MP!$C3,FALSE)=$N3,$AD3,IF(HLOOKUP(BB$1,Monitoring_MP!$AK$1:$EZ$55,Points_MP!$C3,FALSE)=$P3,$AE3,IF(HLOOKUP(BB$1,Monitoring_MP!$AK$1:$EZ$55,Points_MP!$C3,FALSE)=$R3,$AF3,IF(HLOOKUP(BB$1,Monitoring_MP!$AK$1:$EZ$55,Points_MP!$C3,FALSE)=$T3,$AG3,IF(HLOOKUP(BB$1,Monitoring_MP!$AK$1:$EZ$55,Points_MP!$C3,FALSE)=$V3,$AH3,IF(HLOOKUP(BB$1,Monitoring_MP!$AK$1:$EZ$55,Points_MP!$C3,FALSE)=$X3,$AI3,"ERROR")))))))))</f>
        <v>1</v>
      </c>
      <c r="BC3" s="142">
        <f>IF(ISBLANK(HLOOKUP(BC$1,Monitoring_MP!$AK$1:$EZ$55,Points_MP!$C3,FALSE)),"",IF(HLOOKUP(BC$1,Monitoring_MP!$AK$1:$EZ$55,Points_MP!$C3,FALSE)=$J3,$AB3,IF(HLOOKUP(BC$1,Monitoring_MP!$AK$1:$EZ$55,Points_MP!$C3,FALSE)=$L3,$AC3,IF(HLOOKUP(BC$1,Monitoring_MP!$AK$1:$EZ$55,Points_MP!$C3,FALSE)=$N3,$AD3,IF(HLOOKUP(BC$1,Monitoring_MP!$AK$1:$EZ$55,Points_MP!$C3,FALSE)=$P3,$AE3,IF(HLOOKUP(BC$1,Monitoring_MP!$AK$1:$EZ$55,Points_MP!$C3,FALSE)=$R3,$AF3,IF(HLOOKUP(BC$1,Monitoring_MP!$AK$1:$EZ$55,Points_MP!$C3,FALSE)=$T3,$AG3,IF(HLOOKUP(BC$1,Monitoring_MP!$AK$1:$EZ$55,Points_MP!$C3,FALSE)=$V3,$AH3,IF(HLOOKUP(BC$1,Monitoring_MP!$AK$1:$EZ$55,Points_MP!$C3,FALSE)=$X3,$AI3,"ERROR")))))))))</f>
        <v>1</v>
      </c>
      <c r="BD3" s="142">
        <f>IF(ISBLANK(HLOOKUP(BD$1,Monitoring_MP!$AK$1:$EZ$55,Points_MP!$C3,FALSE)),"",IF(HLOOKUP(BD$1,Monitoring_MP!$AK$1:$EZ$55,Points_MP!$C3,FALSE)=$J3,$AB3,IF(HLOOKUP(BD$1,Monitoring_MP!$AK$1:$EZ$55,Points_MP!$C3,FALSE)=$L3,$AC3,IF(HLOOKUP(BD$1,Monitoring_MP!$AK$1:$EZ$55,Points_MP!$C3,FALSE)=$N3,$AD3,IF(HLOOKUP(BD$1,Monitoring_MP!$AK$1:$EZ$55,Points_MP!$C3,FALSE)=$P3,$AE3,IF(HLOOKUP(BD$1,Monitoring_MP!$AK$1:$EZ$55,Points_MP!$C3,FALSE)=$R3,$AF3,IF(HLOOKUP(BD$1,Monitoring_MP!$AK$1:$EZ$55,Points_MP!$C3,FALSE)=$T3,$AG3,IF(HLOOKUP(BD$1,Monitoring_MP!$AK$1:$EZ$55,Points_MP!$C3,FALSE)=$V3,$AH3,IF(HLOOKUP(BD$1,Monitoring_MP!$AK$1:$EZ$55,Points_MP!$C3,FALSE)=$X3,$AI3,"ERROR")))))))))</f>
        <v>1</v>
      </c>
      <c r="BE3" s="142">
        <f>IF(ISBLANK(HLOOKUP(BE$1,Monitoring_MP!$AK$1:$EZ$55,Points_MP!$C3,FALSE)),"",IF(HLOOKUP(BE$1,Monitoring_MP!$AK$1:$EZ$55,Points_MP!$C3,FALSE)=$J3,$AB3,IF(HLOOKUP(BE$1,Monitoring_MP!$AK$1:$EZ$55,Points_MP!$C3,FALSE)=$L3,$AC3,IF(HLOOKUP(BE$1,Monitoring_MP!$AK$1:$EZ$55,Points_MP!$C3,FALSE)=$N3,$AD3,IF(HLOOKUP(BE$1,Monitoring_MP!$AK$1:$EZ$55,Points_MP!$C3,FALSE)=$P3,$AE3,IF(HLOOKUP(BE$1,Monitoring_MP!$AK$1:$EZ$55,Points_MP!$C3,FALSE)=$R3,$AF3,IF(HLOOKUP(BE$1,Monitoring_MP!$AK$1:$EZ$55,Points_MP!$C3,FALSE)=$T3,$AG3,IF(HLOOKUP(BE$1,Monitoring_MP!$AK$1:$EZ$55,Points_MP!$C3,FALSE)=$V3,$AH3,IF(HLOOKUP(BE$1,Monitoring_MP!$AK$1:$EZ$55,Points_MP!$C3,FALSE)=$X3,$AI3,"ERROR")))))))))</f>
        <v>0.5</v>
      </c>
      <c r="BF3" s="142">
        <f>IF(ISBLANK(HLOOKUP(BF$1,Monitoring_MP!$AK$1:$EZ$55,Points_MP!$C3,FALSE)),"",IF(HLOOKUP(BF$1,Monitoring_MP!$AK$1:$EZ$55,Points_MP!$C3,FALSE)=$J3,$AB3,IF(HLOOKUP(BF$1,Monitoring_MP!$AK$1:$EZ$55,Points_MP!$C3,FALSE)=$L3,$AC3,IF(HLOOKUP(BF$1,Monitoring_MP!$AK$1:$EZ$55,Points_MP!$C3,FALSE)=$N3,$AD3,IF(HLOOKUP(BF$1,Monitoring_MP!$AK$1:$EZ$55,Points_MP!$C3,FALSE)=$P3,$AE3,IF(HLOOKUP(BF$1,Monitoring_MP!$AK$1:$EZ$55,Points_MP!$C3,FALSE)=$R3,$AF3,IF(HLOOKUP(BF$1,Monitoring_MP!$AK$1:$EZ$55,Points_MP!$C3,FALSE)=$T3,$AG3,IF(HLOOKUP(BF$1,Monitoring_MP!$AK$1:$EZ$55,Points_MP!$C3,FALSE)=$V3,$AH3,IF(HLOOKUP(BF$1,Monitoring_MP!$AK$1:$EZ$55,Points_MP!$C3,FALSE)=$X3,$AI3,"ERROR")))))))))</f>
        <v>1</v>
      </c>
      <c r="BG3" s="142">
        <f>IF(ISBLANK(HLOOKUP(BG$1,Monitoring_MP!$AK$1:$EZ$55,Points_MP!$C3,FALSE)),"",IF(HLOOKUP(BG$1,Monitoring_MP!$AK$1:$EZ$55,Points_MP!$C3,FALSE)=$J3,$AB3,IF(HLOOKUP(BG$1,Monitoring_MP!$AK$1:$EZ$55,Points_MP!$C3,FALSE)=$L3,$AC3,IF(HLOOKUP(BG$1,Monitoring_MP!$AK$1:$EZ$55,Points_MP!$C3,FALSE)=$N3,$AD3,IF(HLOOKUP(BG$1,Monitoring_MP!$AK$1:$EZ$55,Points_MP!$C3,FALSE)=$P3,$AE3,IF(HLOOKUP(BG$1,Monitoring_MP!$AK$1:$EZ$55,Points_MP!$C3,FALSE)=$R3,$AF3,IF(HLOOKUP(BG$1,Monitoring_MP!$AK$1:$EZ$55,Points_MP!$C3,FALSE)=$T3,$AG3,IF(HLOOKUP(BG$1,Monitoring_MP!$AK$1:$EZ$55,Points_MP!$C3,FALSE)=$V3,$AH3,IF(HLOOKUP(BG$1,Monitoring_MP!$AK$1:$EZ$55,Points_MP!$C3,FALSE)=$X3,$AI3,"ERROR")))))))))</f>
        <v>0.5</v>
      </c>
      <c r="BH3" s="142">
        <f>IF(ISBLANK(HLOOKUP(BH$1,Monitoring_MP!$AK$1:$EZ$55,Points_MP!$C3,FALSE)),"",IF(HLOOKUP(BH$1,Monitoring_MP!$AK$1:$EZ$55,Points_MP!$C3,FALSE)=$J3,$AB3,IF(HLOOKUP(BH$1,Monitoring_MP!$AK$1:$EZ$55,Points_MP!$C3,FALSE)=$L3,$AC3,IF(HLOOKUP(BH$1,Monitoring_MP!$AK$1:$EZ$55,Points_MP!$C3,FALSE)=$N3,$AD3,IF(HLOOKUP(BH$1,Monitoring_MP!$AK$1:$EZ$55,Points_MP!$C3,FALSE)=$P3,$AE3,IF(HLOOKUP(BH$1,Monitoring_MP!$AK$1:$EZ$55,Points_MP!$C3,FALSE)=$R3,$AF3,IF(HLOOKUP(BH$1,Monitoring_MP!$AK$1:$EZ$55,Points_MP!$C3,FALSE)=$T3,$AG3,IF(HLOOKUP(BH$1,Monitoring_MP!$AK$1:$EZ$55,Points_MP!$C3,FALSE)=$V3,$AH3,IF(HLOOKUP(BH$1,Monitoring_MP!$AK$1:$EZ$55,Points_MP!$C3,FALSE)=$X3,$AI3,"ERROR")))))))))</f>
        <v>1</v>
      </c>
      <c r="BI3" s="142">
        <f>IF(ISBLANK(HLOOKUP(BI$1,Monitoring_MP!$AK$1:$EZ$55,Points_MP!$C3,FALSE)),"",IF(HLOOKUP(BI$1,Monitoring_MP!$AK$1:$EZ$55,Points_MP!$C3,FALSE)=$J3,$AB3,IF(HLOOKUP(BI$1,Monitoring_MP!$AK$1:$EZ$55,Points_MP!$C3,FALSE)=$L3,$AC3,IF(HLOOKUP(BI$1,Monitoring_MP!$AK$1:$EZ$55,Points_MP!$C3,FALSE)=$N3,$AD3,IF(HLOOKUP(BI$1,Monitoring_MP!$AK$1:$EZ$55,Points_MP!$C3,FALSE)=$P3,$AE3,IF(HLOOKUP(BI$1,Monitoring_MP!$AK$1:$EZ$55,Points_MP!$C3,FALSE)=$R3,$AF3,IF(HLOOKUP(BI$1,Monitoring_MP!$AK$1:$EZ$55,Points_MP!$C3,FALSE)=$T3,$AG3,IF(HLOOKUP(BI$1,Monitoring_MP!$AK$1:$EZ$55,Points_MP!$C3,FALSE)=$V3,$AH3,IF(HLOOKUP(BI$1,Monitoring_MP!$AK$1:$EZ$55,Points_MP!$C3,FALSE)=$X3,$AI3,"ERROR")))))))))</f>
        <v>0.5</v>
      </c>
      <c r="BJ3" s="142">
        <f>IF(ISBLANK(HLOOKUP(BJ$1,Monitoring_MP!$AK$1:$EZ$55,Points_MP!$C3,FALSE)),"",IF(HLOOKUP(BJ$1,Monitoring_MP!$AK$1:$EZ$55,Points_MP!$C3,FALSE)=$J3,$AB3,IF(HLOOKUP(BJ$1,Monitoring_MP!$AK$1:$EZ$55,Points_MP!$C3,FALSE)=$L3,$AC3,IF(HLOOKUP(BJ$1,Monitoring_MP!$AK$1:$EZ$55,Points_MP!$C3,FALSE)=$N3,$AD3,IF(HLOOKUP(BJ$1,Monitoring_MP!$AK$1:$EZ$55,Points_MP!$C3,FALSE)=$P3,$AE3,IF(HLOOKUP(BJ$1,Monitoring_MP!$AK$1:$EZ$55,Points_MP!$C3,FALSE)=$R3,$AF3,IF(HLOOKUP(BJ$1,Monitoring_MP!$AK$1:$EZ$55,Points_MP!$C3,FALSE)=$T3,$AG3,IF(HLOOKUP(BJ$1,Monitoring_MP!$AK$1:$EZ$55,Points_MP!$C3,FALSE)=$V3,$AH3,IF(HLOOKUP(BJ$1,Monitoring_MP!$AK$1:$EZ$55,Points_MP!$C3,FALSE)=$X3,$AI3,"ERROR")))))))))</f>
        <v>0.5</v>
      </c>
      <c r="BK3" s="142">
        <f>IF(ISBLANK(HLOOKUP(BK$1,Monitoring_MP!$AK$1:$EZ$55,Points_MP!$C3,FALSE)),"",IF(HLOOKUP(BK$1,Monitoring_MP!$AK$1:$EZ$55,Points_MP!$C3,FALSE)=$J3,$AB3,IF(HLOOKUP(BK$1,Monitoring_MP!$AK$1:$EZ$55,Points_MP!$C3,FALSE)=$L3,$AC3,IF(HLOOKUP(BK$1,Monitoring_MP!$AK$1:$EZ$55,Points_MP!$C3,FALSE)=$N3,$AD3,IF(HLOOKUP(BK$1,Monitoring_MP!$AK$1:$EZ$55,Points_MP!$C3,FALSE)=$P3,$AE3,IF(HLOOKUP(BK$1,Monitoring_MP!$AK$1:$EZ$55,Points_MP!$C3,FALSE)=$R3,$AF3,IF(HLOOKUP(BK$1,Monitoring_MP!$AK$1:$EZ$55,Points_MP!$C3,FALSE)=$T3,$AG3,IF(HLOOKUP(BK$1,Monitoring_MP!$AK$1:$EZ$55,Points_MP!$C3,FALSE)=$V3,$AH3,IF(HLOOKUP(BK$1,Monitoring_MP!$AK$1:$EZ$55,Points_MP!$C3,FALSE)=$X3,$AI3,"ERROR")))))))))</f>
        <v>1</v>
      </c>
      <c r="BL3" s="142">
        <f>IF(ISBLANK(HLOOKUP(BL$1,Monitoring_MP!$AK$1:$EZ$55,Points_MP!$C3,FALSE)),"",IF(HLOOKUP(BL$1,Monitoring_MP!$AK$1:$EZ$55,Points_MP!$C3,FALSE)=$J3,$AB3,IF(HLOOKUP(BL$1,Monitoring_MP!$AK$1:$EZ$55,Points_MP!$C3,FALSE)=$L3,$AC3,IF(HLOOKUP(BL$1,Monitoring_MP!$AK$1:$EZ$55,Points_MP!$C3,FALSE)=$N3,$AD3,IF(HLOOKUP(BL$1,Monitoring_MP!$AK$1:$EZ$55,Points_MP!$C3,FALSE)=$P3,$AE3,IF(HLOOKUP(BL$1,Monitoring_MP!$AK$1:$EZ$55,Points_MP!$C3,FALSE)=$R3,$AF3,IF(HLOOKUP(BL$1,Monitoring_MP!$AK$1:$EZ$55,Points_MP!$C3,FALSE)=$T3,$AG3,IF(HLOOKUP(BL$1,Monitoring_MP!$AK$1:$EZ$55,Points_MP!$C3,FALSE)=$V3,$AH3,IF(HLOOKUP(BL$1,Monitoring_MP!$AK$1:$EZ$55,Points_MP!$C3,FALSE)=$X3,$AI3,"ERROR")))))))))</f>
        <v>1</v>
      </c>
      <c r="BM3" s="142">
        <f>IF(ISBLANK(HLOOKUP(BM$1,Monitoring_MP!$AK$1:$EZ$55,Points_MP!$C3,FALSE)),"",IF(HLOOKUP(BM$1,Monitoring_MP!$AK$1:$EZ$55,Points_MP!$C3,FALSE)=$J3,$AB3,IF(HLOOKUP(BM$1,Monitoring_MP!$AK$1:$EZ$55,Points_MP!$C3,FALSE)=$L3,$AC3,IF(HLOOKUP(BM$1,Monitoring_MP!$AK$1:$EZ$55,Points_MP!$C3,FALSE)=$N3,$AD3,IF(HLOOKUP(BM$1,Monitoring_MP!$AK$1:$EZ$55,Points_MP!$C3,FALSE)=$P3,$AE3,IF(HLOOKUP(BM$1,Monitoring_MP!$AK$1:$EZ$55,Points_MP!$C3,FALSE)=$R3,$AF3,IF(HLOOKUP(BM$1,Monitoring_MP!$AK$1:$EZ$55,Points_MP!$C3,FALSE)=$T3,$AG3,IF(HLOOKUP(BM$1,Monitoring_MP!$AK$1:$EZ$55,Points_MP!$C3,FALSE)=$V3,$AH3,IF(HLOOKUP(BM$1,Monitoring_MP!$AK$1:$EZ$55,Points_MP!$C3,FALSE)=$X3,$AI3,"ERROR")))))))))</f>
        <v>1</v>
      </c>
      <c r="BN3" s="142">
        <f>IF(ISBLANK(HLOOKUP(BN$1,Monitoring_MP!$AK$1:$EZ$55,Points_MP!$C3,FALSE)),"",IF(HLOOKUP(BN$1,Monitoring_MP!$AK$1:$EZ$55,Points_MP!$C3,FALSE)=$J3,$AB3,IF(HLOOKUP(BN$1,Monitoring_MP!$AK$1:$EZ$55,Points_MP!$C3,FALSE)=$L3,$AC3,IF(HLOOKUP(BN$1,Monitoring_MP!$AK$1:$EZ$55,Points_MP!$C3,FALSE)=$N3,$AD3,IF(HLOOKUP(BN$1,Monitoring_MP!$AK$1:$EZ$55,Points_MP!$C3,FALSE)=$P3,$AE3,IF(HLOOKUP(BN$1,Monitoring_MP!$AK$1:$EZ$55,Points_MP!$C3,FALSE)=$R3,$AF3,IF(HLOOKUP(BN$1,Monitoring_MP!$AK$1:$EZ$55,Points_MP!$C3,FALSE)=$T3,$AG3,IF(HLOOKUP(BN$1,Monitoring_MP!$AK$1:$EZ$55,Points_MP!$C3,FALSE)=$V3,$AH3,IF(HLOOKUP(BN$1,Monitoring_MP!$AK$1:$EZ$55,Points_MP!$C3,FALSE)=$X3,$AI3,"ERROR")))))))))</f>
        <v>0.5</v>
      </c>
      <c r="BO3" s="142">
        <f>IF(ISBLANK(HLOOKUP(BO$1,Monitoring_MP!$AK$1:$EZ$55,Points_MP!$C3,FALSE)),"",IF(HLOOKUP(BO$1,Monitoring_MP!$AK$1:$EZ$55,Points_MP!$C3,FALSE)=$J3,$AB3,IF(HLOOKUP(BO$1,Monitoring_MP!$AK$1:$EZ$55,Points_MP!$C3,FALSE)=$L3,$AC3,IF(HLOOKUP(BO$1,Monitoring_MP!$AK$1:$EZ$55,Points_MP!$C3,FALSE)=$N3,$AD3,IF(HLOOKUP(BO$1,Monitoring_MP!$AK$1:$EZ$55,Points_MP!$C3,FALSE)=$P3,$AE3,IF(HLOOKUP(BO$1,Monitoring_MP!$AK$1:$EZ$55,Points_MP!$C3,FALSE)=$R3,$AF3,IF(HLOOKUP(BO$1,Monitoring_MP!$AK$1:$EZ$55,Points_MP!$C3,FALSE)=$T3,$AG3,IF(HLOOKUP(BO$1,Monitoring_MP!$AK$1:$EZ$55,Points_MP!$C3,FALSE)=$V3,$AH3,IF(HLOOKUP(BO$1,Monitoring_MP!$AK$1:$EZ$55,Points_MP!$C3,FALSE)=$X3,$AI3,"ERROR")))))))))</f>
        <v>0</v>
      </c>
      <c r="BP3" s="142">
        <f>IF(ISBLANK(HLOOKUP(BP$1,Monitoring_MP!$AK$1:$EZ$55,Points_MP!$C3,FALSE)),"",IF(HLOOKUP(BP$1,Monitoring_MP!$AK$1:$EZ$55,Points_MP!$C3,FALSE)=$J3,$AB3,IF(HLOOKUP(BP$1,Monitoring_MP!$AK$1:$EZ$55,Points_MP!$C3,FALSE)=$L3,$AC3,IF(HLOOKUP(BP$1,Monitoring_MP!$AK$1:$EZ$55,Points_MP!$C3,FALSE)=$N3,$AD3,IF(HLOOKUP(BP$1,Monitoring_MP!$AK$1:$EZ$55,Points_MP!$C3,FALSE)=$P3,$AE3,IF(HLOOKUP(BP$1,Monitoring_MP!$AK$1:$EZ$55,Points_MP!$C3,FALSE)=$R3,$AF3,IF(HLOOKUP(BP$1,Monitoring_MP!$AK$1:$EZ$55,Points_MP!$C3,FALSE)=$T3,$AG3,IF(HLOOKUP(BP$1,Monitoring_MP!$AK$1:$EZ$55,Points_MP!$C3,FALSE)=$V3,$AH3,IF(HLOOKUP(BP$1,Monitoring_MP!$AK$1:$EZ$55,Points_MP!$C3,FALSE)=$X3,$AI3,"ERROR")))))))))</f>
        <v>1</v>
      </c>
      <c r="BQ3" s="142">
        <f>IF(ISBLANK(HLOOKUP(BQ$1,Monitoring_MP!$AK$1:$EZ$55,Points_MP!$C3,FALSE)),"",IF(HLOOKUP(BQ$1,Monitoring_MP!$AK$1:$EZ$55,Points_MP!$C3,FALSE)=$J3,$AB3,IF(HLOOKUP(BQ$1,Monitoring_MP!$AK$1:$EZ$55,Points_MP!$C3,FALSE)=$L3,$AC3,IF(HLOOKUP(BQ$1,Monitoring_MP!$AK$1:$EZ$55,Points_MP!$C3,FALSE)=$N3,$AD3,IF(HLOOKUP(BQ$1,Monitoring_MP!$AK$1:$EZ$55,Points_MP!$C3,FALSE)=$P3,$AE3,IF(HLOOKUP(BQ$1,Monitoring_MP!$AK$1:$EZ$55,Points_MP!$C3,FALSE)=$R3,$AF3,IF(HLOOKUP(BQ$1,Monitoring_MP!$AK$1:$EZ$55,Points_MP!$C3,FALSE)=$T3,$AG3,IF(HLOOKUP(BQ$1,Monitoring_MP!$AK$1:$EZ$55,Points_MP!$C3,FALSE)=$V3,$AH3,IF(HLOOKUP(BQ$1,Monitoring_MP!$AK$1:$EZ$55,Points_MP!$C3,FALSE)=$X3,$AI3,"ERROR")))))))))</f>
        <v>1</v>
      </c>
      <c r="BR3" s="142">
        <f>IF(ISBLANK(HLOOKUP(BR$1,Monitoring_MP!$AK$1:$EZ$55,Points_MP!$C3,FALSE)),"",IF(HLOOKUP(BR$1,Monitoring_MP!$AK$1:$EZ$55,Points_MP!$C3,FALSE)=$J3,$AB3,IF(HLOOKUP(BR$1,Monitoring_MP!$AK$1:$EZ$55,Points_MP!$C3,FALSE)=$L3,$AC3,IF(HLOOKUP(BR$1,Monitoring_MP!$AK$1:$EZ$55,Points_MP!$C3,FALSE)=$N3,$AD3,IF(HLOOKUP(BR$1,Monitoring_MP!$AK$1:$EZ$55,Points_MP!$C3,FALSE)=$P3,$AE3,IF(HLOOKUP(BR$1,Monitoring_MP!$AK$1:$EZ$55,Points_MP!$C3,FALSE)=$R3,$AF3,IF(HLOOKUP(BR$1,Monitoring_MP!$AK$1:$EZ$55,Points_MP!$C3,FALSE)=$T3,$AG3,IF(HLOOKUP(BR$1,Monitoring_MP!$AK$1:$EZ$55,Points_MP!$C3,FALSE)=$V3,$AH3,IF(HLOOKUP(BR$1,Monitoring_MP!$AK$1:$EZ$55,Points_MP!$C3,FALSE)=$X3,$AI3,"ERROR")))))))))</f>
        <v>0.5</v>
      </c>
      <c r="BS3" s="142">
        <f>IF(ISBLANK(HLOOKUP(BS$1,Monitoring_MP!$AK$1:$EZ$55,Points_MP!$C3,FALSE)),"",IF(HLOOKUP(BS$1,Monitoring_MP!$AK$1:$EZ$55,Points_MP!$C3,FALSE)=$J3,$AB3,IF(HLOOKUP(BS$1,Monitoring_MP!$AK$1:$EZ$55,Points_MP!$C3,FALSE)=$L3,$AC3,IF(HLOOKUP(BS$1,Monitoring_MP!$AK$1:$EZ$55,Points_MP!$C3,FALSE)=$N3,$AD3,IF(HLOOKUP(BS$1,Monitoring_MP!$AK$1:$EZ$55,Points_MP!$C3,FALSE)=$P3,$AE3,IF(HLOOKUP(BS$1,Monitoring_MP!$AK$1:$EZ$55,Points_MP!$C3,FALSE)=$R3,$AF3,IF(HLOOKUP(BS$1,Monitoring_MP!$AK$1:$EZ$55,Points_MP!$C3,FALSE)=$T3,$AG3,IF(HLOOKUP(BS$1,Monitoring_MP!$AK$1:$EZ$55,Points_MP!$C3,FALSE)=$V3,$AH3,IF(HLOOKUP(BS$1,Monitoring_MP!$AK$1:$EZ$55,Points_MP!$C3,FALSE)=$X3,$AI3,"ERROR")))))))))</f>
        <v>1</v>
      </c>
      <c r="BT3" s="142">
        <f>IF(ISBLANK(HLOOKUP(BT$1,Monitoring_MP!$AK$1:$EZ$55,Points_MP!$C3,FALSE)),"",IF(HLOOKUP(BT$1,Monitoring_MP!$AK$1:$EZ$55,Points_MP!$C3,FALSE)=$J3,$AB3,IF(HLOOKUP(BT$1,Monitoring_MP!$AK$1:$EZ$55,Points_MP!$C3,FALSE)=$L3,$AC3,IF(HLOOKUP(BT$1,Monitoring_MP!$AK$1:$EZ$55,Points_MP!$C3,FALSE)=$N3,$AD3,IF(HLOOKUP(BT$1,Monitoring_MP!$AK$1:$EZ$55,Points_MP!$C3,FALSE)=$P3,$AE3,IF(HLOOKUP(BT$1,Monitoring_MP!$AK$1:$EZ$55,Points_MP!$C3,FALSE)=$R3,$AF3,IF(HLOOKUP(BT$1,Monitoring_MP!$AK$1:$EZ$55,Points_MP!$C3,FALSE)=$T3,$AG3,IF(HLOOKUP(BT$1,Monitoring_MP!$AK$1:$EZ$55,Points_MP!$C3,FALSE)=$V3,$AH3,IF(HLOOKUP(BT$1,Monitoring_MP!$AK$1:$EZ$55,Points_MP!$C3,FALSE)=$X3,$AI3,"ERROR")))))))))</f>
        <v>0.5</v>
      </c>
      <c r="BU3" s="142">
        <f>IF(ISBLANK(HLOOKUP(BU$1,Monitoring_MP!$AK$1:$EZ$55,Points_MP!$C3,FALSE)),"",IF(HLOOKUP(BU$1,Monitoring_MP!$AK$1:$EZ$55,Points_MP!$C3,FALSE)=$J3,$AB3,IF(HLOOKUP(BU$1,Monitoring_MP!$AK$1:$EZ$55,Points_MP!$C3,FALSE)=$L3,$AC3,IF(HLOOKUP(BU$1,Monitoring_MP!$AK$1:$EZ$55,Points_MP!$C3,FALSE)=$N3,$AD3,IF(HLOOKUP(BU$1,Monitoring_MP!$AK$1:$EZ$55,Points_MP!$C3,FALSE)=$P3,$AE3,IF(HLOOKUP(BU$1,Monitoring_MP!$AK$1:$EZ$55,Points_MP!$C3,FALSE)=$R3,$AF3,IF(HLOOKUP(BU$1,Monitoring_MP!$AK$1:$EZ$55,Points_MP!$C3,FALSE)=$T3,$AG3,IF(HLOOKUP(BU$1,Monitoring_MP!$AK$1:$EZ$55,Points_MP!$C3,FALSE)=$V3,$AH3,IF(HLOOKUP(BU$1,Monitoring_MP!$AK$1:$EZ$55,Points_MP!$C3,FALSE)=$X3,$AI3,"ERROR")))))))))</f>
        <v>0</v>
      </c>
      <c r="BV3" s="142">
        <f>IF(ISBLANK(HLOOKUP(BV$1,Monitoring_MP!$AK$1:$EZ$55,Points_MP!$C3,FALSE)),"",IF(HLOOKUP(BV$1,Monitoring_MP!$AK$1:$EZ$55,Points_MP!$C3,FALSE)=$J3,$AB3,IF(HLOOKUP(BV$1,Monitoring_MP!$AK$1:$EZ$55,Points_MP!$C3,FALSE)=$L3,$AC3,IF(HLOOKUP(BV$1,Monitoring_MP!$AK$1:$EZ$55,Points_MP!$C3,FALSE)=$N3,$AD3,IF(HLOOKUP(BV$1,Monitoring_MP!$AK$1:$EZ$55,Points_MP!$C3,FALSE)=$P3,$AE3,IF(HLOOKUP(BV$1,Monitoring_MP!$AK$1:$EZ$55,Points_MP!$C3,FALSE)=$R3,$AF3,IF(HLOOKUP(BV$1,Monitoring_MP!$AK$1:$EZ$55,Points_MP!$C3,FALSE)=$T3,$AG3,IF(HLOOKUP(BV$1,Monitoring_MP!$AK$1:$EZ$55,Points_MP!$C3,FALSE)=$V3,$AH3,IF(HLOOKUP(BV$1,Monitoring_MP!$AK$1:$EZ$55,Points_MP!$C3,FALSE)=$X3,$AI3,"ERROR")))))))))</f>
        <v>1</v>
      </c>
      <c r="BW3" s="142">
        <f>IF(ISBLANK(HLOOKUP(BW$1,Monitoring_MP!$AK$1:$EZ$55,Points_MP!$C3,FALSE)),"",IF(HLOOKUP(BW$1,Monitoring_MP!$AK$1:$EZ$55,Points_MP!$C3,FALSE)=$J3,$AB3,IF(HLOOKUP(BW$1,Monitoring_MP!$AK$1:$EZ$55,Points_MP!$C3,FALSE)=$L3,$AC3,IF(HLOOKUP(BW$1,Monitoring_MP!$AK$1:$EZ$55,Points_MP!$C3,FALSE)=$N3,$AD3,IF(HLOOKUP(BW$1,Monitoring_MP!$AK$1:$EZ$55,Points_MP!$C3,FALSE)=$P3,$AE3,IF(HLOOKUP(BW$1,Monitoring_MP!$AK$1:$EZ$55,Points_MP!$C3,FALSE)=$R3,$AF3,IF(HLOOKUP(BW$1,Monitoring_MP!$AK$1:$EZ$55,Points_MP!$C3,FALSE)=$T3,$AG3,IF(HLOOKUP(BW$1,Monitoring_MP!$AK$1:$EZ$55,Points_MP!$C3,FALSE)=$V3,$AH3,IF(HLOOKUP(BW$1,Monitoring_MP!$AK$1:$EZ$55,Points_MP!$C3,FALSE)=$X3,$AI3,"ERROR")))))))))</f>
        <v>0.5</v>
      </c>
      <c r="BX3" s="142">
        <f>IF(ISBLANK(HLOOKUP(BX$1,Monitoring_MP!$AK$1:$EZ$55,Points_MP!$C3,FALSE)),"",IF(HLOOKUP(BX$1,Monitoring_MP!$AK$1:$EZ$55,Points_MP!$C3,FALSE)=$J3,$AB3,IF(HLOOKUP(BX$1,Monitoring_MP!$AK$1:$EZ$55,Points_MP!$C3,FALSE)=$L3,$AC3,IF(HLOOKUP(BX$1,Monitoring_MP!$AK$1:$EZ$55,Points_MP!$C3,FALSE)=$N3,$AD3,IF(HLOOKUP(BX$1,Monitoring_MP!$AK$1:$EZ$55,Points_MP!$C3,FALSE)=$P3,$AE3,IF(HLOOKUP(BX$1,Monitoring_MP!$AK$1:$EZ$55,Points_MP!$C3,FALSE)=$R3,$AF3,IF(HLOOKUP(BX$1,Monitoring_MP!$AK$1:$EZ$55,Points_MP!$C3,FALSE)=$T3,$AG3,IF(HLOOKUP(BX$1,Monitoring_MP!$AK$1:$EZ$55,Points_MP!$C3,FALSE)=$V3,$AH3,IF(HLOOKUP(BX$1,Monitoring_MP!$AK$1:$EZ$55,Points_MP!$C3,FALSE)=$X3,$AI3,"ERROR")))))))))</f>
        <v>0.5</v>
      </c>
      <c r="BY3" s="142">
        <f>IF(ISBLANK(HLOOKUP(BY$1,Monitoring_MP!$AK$1:$EZ$55,Points_MP!$C3,FALSE)),"",IF(HLOOKUP(BY$1,Monitoring_MP!$AK$1:$EZ$55,Points_MP!$C3,FALSE)=$J3,$AB3,IF(HLOOKUP(BY$1,Monitoring_MP!$AK$1:$EZ$55,Points_MP!$C3,FALSE)=$L3,$AC3,IF(HLOOKUP(BY$1,Monitoring_MP!$AK$1:$EZ$55,Points_MP!$C3,FALSE)=$N3,$AD3,IF(HLOOKUP(BY$1,Monitoring_MP!$AK$1:$EZ$55,Points_MP!$C3,FALSE)=$P3,$AE3,IF(HLOOKUP(BY$1,Monitoring_MP!$AK$1:$EZ$55,Points_MP!$C3,FALSE)=$R3,$AF3,IF(HLOOKUP(BY$1,Monitoring_MP!$AK$1:$EZ$55,Points_MP!$C3,FALSE)=$T3,$AG3,IF(HLOOKUP(BY$1,Monitoring_MP!$AK$1:$EZ$55,Points_MP!$C3,FALSE)=$V3,$AH3,IF(HLOOKUP(BY$1,Monitoring_MP!$AK$1:$EZ$55,Points_MP!$C3,FALSE)=$X3,$AI3,"ERROR")))))))))</f>
        <v>0.5</v>
      </c>
      <c r="BZ3" s="142">
        <f>IF(ISBLANK(HLOOKUP(BZ$1,Monitoring_MP!$AK$1:$EZ$55,Points_MP!$C3,FALSE)),"",IF(HLOOKUP(BZ$1,Monitoring_MP!$AK$1:$EZ$55,Points_MP!$C3,FALSE)=$J3,$AB3,IF(HLOOKUP(BZ$1,Monitoring_MP!$AK$1:$EZ$55,Points_MP!$C3,FALSE)=$L3,$AC3,IF(HLOOKUP(BZ$1,Monitoring_MP!$AK$1:$EZ$55,Points_MP!$C3,FALSE)=$N3,$AD3,IF(HLOOKUP(BZ$1,Monitoring_MP!$AK$1:$EZ$55,Points_MP!$C3,FALSE)=$P3,$AE3,IF(HLOOKUP(BZ$1,Monitoring_MP!$AK$1:$EZ$55,Points_MP!$C3,FALSE)=$R3,$AF3,IF(HLOOKUP(BZ$1,Monitoring_MP!$AK$1:$EZ$55,Points_MP!$C3,FALSE)=$T3,$AG3,IF(HLOOKUP(BZ$1,Monitoring_MP!$AK$1:$EZ$55,Points_MP!$C3,FALSE)=$V3,$AH3,IF(HLOOKUP(BZ$1,Monitoring_MP!$AK$1:$EZ$55,Points_MP!$C3,FALSE)=$X3,$AI3,"ERROR")))))))))</f>
        <v>0</v>
      </c>
      <c r="CA3" s="142">
        <f>IF(ISBLANK(HLOOKUP(CA$1,Monitoring_MP!$AK$1:$EZ$55,Points_MP!$C3,FALSE)),"",IF(HLOOKUP(CA$1,Monitoring_MP!$AK$1:$EZ$55,Points_MP!$C3,FALSE)=$J3,$AB3,IF(HLOOKUP(CA$1,Monitoring_MP!$AK$1:$EZ$55,Points_MP!$C3,FALSE)=$L3,$AC3,IF(HLOOKUP(CA$1,Monitoring_MP!$AK$1:$EZ$55,Points_MP!$C3,FALSE)=$N3,$AD3,IF(HLOOKUP(CA$1,Monitoring_MP!$AK$1:$EZ$55,Points_MP!$C3,FALSE)=$P3,$AE3,IF(HLOOKUP(CA$1,Monitoring_MP!$AK$1:$EZ$55,Points_MP!$C3,FALSE)=$R3,$AF3,IF(HLOOKUP(CA$1,Monitoring_MP!$AK$1:$EZ$55,Points_MP!$C3,FALSE)=$T3,$AG3,IF(HLOOKUP(CA$1,Monitoring_MP!$AK$1:$EZ$55,Points_MP!$C3,FALSE)=$V3,$AH3,IF(HLOOKUP(CA$1,Monitoring_MP!$AK$1:$EZ$55,Points_MP!$C3,FALSE)=$X3,$AI3,"ERROR")))))))))</f>
        <v>0</v>
      </c>
      <c r="CB3" s="142">
        <f>IF(ISBLANK(HLOOKUP(CB$1,Monitoring_MP!$AK$1:$EZ$55,Points_MP!$C3,FALSE)),"",IF(HLOOKUP(CB$1,Monitoring_MP!$AK$1:$EZ$55,Points_MP!$C3,FALSE)=$J3,$AB3,IF(HLOOKUP(CB$1,Monitoring_MP!$AK$1:$EZ$55,Points_MP!$C3,FALSE)=$L3,$AC3,IF(HLOOKUP(CB$1,Monitoring_MP!$AK$1:$EZ$55,Points_MP!$C3,FALSE)=$N3,$AD3,IF(HLOOKUP(CB$1,Monitoring_MP!$AK$1:$EZ$55,Points_MP!$C3,FALSE)=$P3,$AE3,IF(HLOOKUP(CB$1,Monitoring_MP!$AK$1:$EZ$55,Points_MP!$C3,FALSE)=$R3,$AF3,IF(HLOOKUP(CB$1,Monitoring_MP!$AK$1:$EZ$55,Points_MP!$C3,FALSE)=$T3,$AG3,IF(HLOOKUP(CB$1,Monitoring_MP!$AK$1:$EZ$55,Points_MP!$C3,FALSE)=$V3,$AH3,IF(HLOOKUP(CB$1,Monitoring_MP!$AK$1:$EZ$55,Points_MP!$C3,FALSE)=$X3,$AI3,"ERROR")))))))))</f>
        <v>0.5</v>
      </c>
      <c r="CC3" s="142">
        <f>IF(ISBLANK(HLOOKUP(CC$1,Monitoring_MP!$AK$1:$EZ$55,Points_MP!$C3,FALSE)),"",IF(HLOOKUP(CC$1,Monitoring_MP!$AK$1:$EZ$55,Points_MP!$C3,FALSE)=$J3,$AB3,IF(HLOOKUP(CC$1,Monitoring_MP!$AK$1:$EZ$55,Points_MP!$C3,FALSE)=$L3,$AC3,IF(HLOOKUP(CC$1,Monitoring_MP!$AK$1:$EZ$55,Points_MP!$C3,FALSE)=$N3,$AD3,IF(HLOOKUP(CC$1,Monitoring_MP!$AK$1:$EZ$55,Points_MP!$C3,FALSE)=$P3,$AE3,IF(HLOOKUP(CC$1,Monitoring_MP!$AK$1:$EZ$55,Points_MP!$C3,FALSE)=$R3,$AF3,IF(HLOOKUP(CC$1,Monitoring_MP!$AK$1:$EZ$55,Points_MP!$C3,FALSE)=$T3,$AG3,IF(HLOOKUP(CC$1,Monitoring_MP!$AK$1:$EZ$55,Points_MP!$C3,FALSE)=$V3,$AH3,IF(HLOOKUP(CC$1,Monitoring_MP!$AK$1:$EZ$55,Points_MP!$C3,FALSE)=$X3,$AI3,"ERROR")))))))))</f>
        <v>0</v>
      </c>
      <c r="CD3" s="142">
        <f>IF(ISBLANK(HLOOKUP(CD$1,Monitoring_MP!$AK$1:$EZ$55,Points_MP!$C3,FALSE)),"",IF(HLOOKUP(CD$1,Monitoring_MP!$AK$1:$EZ$55,Points_MP!$C3,FALSE)=$J3,$AB3,IF(HLOOKUP(CD$1,Monitoring_MP!$AK$1:$EZ$55,Points_MP!$C3,FALSE)=$L3,$AC3,IF(HLOOKUP(CD$1,Monitoring_MP!$AK$1:$EZ$55,Points_MP!$C3,FALSE)=$N3,$AD3,IF(HLOOKUP(CD$1,Monitoring_MP!$AK$1:$EZ$55,Points_MP!$C3,FALSE)=$P3,$AE3,IF(HLOOKUP(CD$1,Monitoring_MP!$AK$1:$EZ$55,Points_MP!$C3,FALSE)=$R3,$AF3,IF(HLOOKUP(CD$1,Monitoring_MP!$AK$1:$EZ$55,Points_MP!$C3,FALSE)=$T3,$AG3,IF(HLOOKUP(CD$1,Monitoring_MP!$AK$1:$EZ$55,Points_MP!$C3,FALSE)=$V3,$AH3,IF(HLOOKUP(CD$1,Monitoring_MP!$AK$1:$EZ$55,Points_MP!$C3,FALSE)=$X3,$AI3,"ERROR")))))))))</f>
        <v>1</v>
      </c>
      <c r="CE3" s="142">
        <f>IF(ISBLANK(HLOOKUP(CE$1,Monitoring_MP!$AK$1:$EZ$55,Points_MP!$C3,FALSE)),"",IF(HLOOKUP(CE$1,Monitoring_MP!$AK$1:$EZ$55,Points_MP!$C3,FALSE)=$J3,$AB3,IF(HLOOKUP(CE$1,Monitoring_MP!$AK$1:$EZ$55,Points_MP!$C3,FALSE)=$L3,$AC3,IF(HLOOKUP(CE$1,Monitoring_MP!$AK$1:$EZ$55,Points_MP!$C3,FALSE)=$N3,$AD3,IF(HLOOKUP(CE$1,Monitoring_MP!$AK$1:$EZ$55,Points_MP!$C3,FALSE)=$P3,$AE3,IF(HLOOKUP(CE$1,Monitoring_MP!$AK$1:$EZ$55,Points_MP!$C3,FALSE)=$R3,$AF3,IF(HLOOKUP(CE$1,Monitoring_MP!$AK$1:$EZ$55,Points_MP!$C3,FALSE)=$T3,$AG3,IF(HLOOKUP(CE$1,Monitoring_MP!$AK$1:$EZ$55,Points_MP!$C3,FALSE)=$V3,$AH3,IF(HLOOKUP(CE$1,Monitoring_MP!$AK$1:$EZ$55,Points_MP!$C3,FALSE)=$X3,$AI3,"ERROR")))))))))</f>
        <v>0.5</v>
      </c>
      <c r="CF3" s="142">
        <f>IF(ISBLANK(HLOOKUP(CF$1,Monitoring_MP!$AK$1:$EZ$55,Points_MP!$C3,FALSE)),"",IF(HLOOKUP(CF$1,Monitoring_MP!$AK$1:$EZ$55,Points_MP!$C3,FALSE)=$J3,$AB3,IF(HLOOKUP(CF$1,Monitoring_MP!$AK$1:$EZ$55,Points_MP!$C3,FALSE)=$L3,$AC3,IF(HLOOKUP(CF$1,Monitoring_MP!$AK$1:$EZ$55,Points_MP!$C3,FALSE)=$N3,$AD3,IF(HLOOKUP(CF$1,Monitoring_MP!$AK$1:$EZ$55,Points_MP!$C3,FALSE)=$P3,$AE3,IF(HLOOKUP(CF$1,Monitoring_MP!$AK$1:$EZ$55,Points_MP!$C3,FALSE)=$R3,$AF3,IF(HLOOKUP(CF$1,Monitoring_MP!$AK$1:$EZ$55,Points_MP!$C3,FALSE)=$T3,$AG3,IF(HLOOKUP(CF$1,Monitoring_MP!$AK$1:$EZ$55,Points_MP!$C3,FALSE)=$V3,$AH3,IF(HLOOKUP(CF$1,Monitoring_MP!$AK$1:$EZ$55,Points_MP!$C3,FALSE)=$X3,$AI3,"ERROR")))))))))</f>
        <v>0</v>
      </c>
      <c r="CG3" s="142">
        <f>IF(ISBLANK(HLOOKUP(CG$1,Monitoring_MP!$AK$1:$EZ$55,Points_MP!$C3,FALSE)),"",IF(HLOOKUP(CG$1,Monitoring_MP!$AK$1:$EZ$55,Points_MP!$C3,FALSE)=$J3,$AB3,IF(HLOOKUP(CG$1,Monitoring_MP!$AK$1:$EZ$55,Points_MP!$C3,FALSE)=$L3,$AC3,IF(HLOOKUP(CG$1,Monitoring_MP!$AK$1:$EZ$55,Points_MP!$C3,FALSE)=$N3,$AD3,IF(HLOOKUP(CG$1,Monitoring_MP!$AK$1:$EZ$55,Points_MP!$C3,FALSE)=$P3,$AE3,IF(HLOOKUP(CG$1,Monitoring_MP!$AK$1:$EZ$55,Points_MP!$C3,FALSE)=$R3,$AF3,IF(HLOOKUP(CG$1,Monitoring_MP!$AK$1:$EZ$55,Points_MP!$C3,FALSE)=$T3,$AG3,IF(HLOOKUP(CG$1,Monitoring_MP!$AK$1:$EZ$55,Points_MP!$C3,FALSE)=$V3,$AH3,IF(HLOOKUP(CG$1,Monitoring_MP!$AK$1:$EZ$55,Points_MP!$C3,FALSE)=$X3,$AI3,"ERROR")))))))))</f>
        <v>0</v>
      </c>
      <c r="CH3" s="142">
        <f>IF(ISBLANK(HLOOKUP(CH$1,Monitoring_MP!$AK$1:$EZ$55,Points_MP!$C3,FALSE)),"",IF(HLOOKUP(CH$1,Monitoring_MP!$AK$1:$EZ$55,Points_MP!$C3,FALSE)=$J3,$AB3,IF(HLOOKUP(CH$1,Monitoring_MP!$AK$1:$EZ$55,Points_MP!$C3,FALSE)=$L3,$AC3,IF(HLOOKUP(CH$1,Monitoring_MP!$AK$1:$EZ$55,Points_MP!$C3,FALSE)=$N3,$AD3,IF(HLOOKUP(CH$1,Monitoring_MP!$AK$1:$EZ$55,Points_MP!$C3,FALSE)=$P3,$AE3,IF(HLOOKUP(CH$1,Monitoring_MP!$AK$1:$EZ$55,Points_MP!$C3,FALSE)=$R3,$AF3,IF(HLOOKUP(CH$1,Monitoring_MP!$AK$1:$EZ$55,Points_MP!$C3,FALSE)=$T3,$AG3,IF(HLOOKUP(CH$1,Monitoring_MP!$AK$1:$EZ$55,Points_MP!$C3,FALSE)=$V3,$AH3,IF(HLOOKUP(CH$1,Monitoring_MP!$AK$1:$EZ$55,Points_MP!$C3,FALSE)=$X3,$AI3,"ERROR")))))))))</f>
        <v>0.5</v>
      </c>
      <c r="CI3" s="142">
        <f>IF(ISBLANK(HLOOKUP(CI$1,Monitoring_MP!$AK$1:$EZ$55,Points_MP!$C3,FALSE)),"",IF(HLOOKUP(CI$1,Monitoring_MP!$AK$1:$EZ$55,Points_MP!$C3,FALSE)=$J3,$AB3,IF(HLOOKUP(CI$1,Monitoring_MP!$AK$1:$EZ$55,Points_MP!$C3,FALSE)=$L3,$AC3,IF(HLOOKUP(CI$1,Monitoring_MP!$AK$1:$EZ$55,Points_MP!$C3,FALSE)=$N3,$AD3,IF(HLOOKUP(CI$1,Monitoring_MP!$AK$1:$EZ$55,Points_MP!$C3,FALSE)=$P3,$AE3,IF(HLOOKUP(CI$1,Monitoring_MP!$AK$1:$EZ$55,Points_MP!$C3,FALSE)=$R3,$AF3,IF(HLOOKUP(CI$1,Monitoring_MP!$AK$1:$EZ$55,Points_MP!$C3,FALSE)=$T3,$AG3,IF(HLOOKUP(CI$1,Monitoring_MP!$AK$1:$EZ$55,Points_MP!$C3,FALSE)=$V3,$AH3,IF(HLOOKUP(CI$1,Monitoring_MP!$AK$1:$EZ$55,Points_MP!$C3,FALSE)=$X3,$AI3,"ERROR")))))))))</f>
        <v>0.5</v>
      </c>
      <c r="CJ3" s="142">
        <f>IF(ISBLANK(HLOOKUP(CJ$1,Monitoring_MP!$AK$1:$EZ$55,Points_MP!$C3,FALSE)),"",IF(HLOOKUP(CJ$1,Monitoring_MP!$AK$1:$EZ$55,Points_MP!$C3,FALSE)=$J3,$AB3,IF(HLOOKUP(CJ$1,Monitoring_MP!$AK$1:$EZ$55,Points_MP!$C3,FALSE)=$L3,$AC3,IF(HLOOKUP(CJ$1,Monitoring_MP!$AK$1:$EZ$55,Points_MP!$C3,FALSE)=$N3,$AD3,IF(HLOOKUP(CJ$1,Monitoring_MP!$AK$1:$EZ$55,Points_MP!$C3,FALSE)=$P3,$AE3,IF(HLOOKUP(CJ$1,Monitoring_MP!$AK$1:$EZ$55,Points_MP!$C3,FALSE)=$R3,$AF3,IF(HLOOKUP(CJ$1,Monitoring_MP!$AK$1:$EZ$55,Points_MP!$C3,FALSE)=$T3,$AG3,IF(HLOOKUP(CJ$1,Monitoring_MP!$AK$1:$EZ$55,Points_MP!$C3,FALSE)=$V3,$AH3,IF(HLOOKUP(CJ$1,Monitoring_MP!$AK$1:$EZ$55,Points_MP!$C3,FALSE)=$X3,$AI3,"ERROR")))))))))</f>
        <v>0.5</v>
      </c>
      <c r="CK3" s="142">
        <f>IF(ISBLANK(HLOOKUP(CK$1,Monitoring_MP!$AK$1:$EZ$55,Points_MP!$C3,FALSE)),"",IF(HLOOKUP(CK$1,Monitoring_MP!$AK$1:$EZ$55,Points_MP!$C3,FALSE)=$J3,$AB3,IF(HLOOKUP(CK$1,Monitoring_MP!$AK$1:$EZ$55,Points_MP!$C3,FALSE)=$L3,$AC3,IF(HLOOKUP(CK$1,Monitoring_MP!$AK$1:$EZ$55,Points_MP!$C3,FALSE)=$N3,$AD3,IF(HLOOKUP(CK$1,Monitoring_MP!$AK$1:$EZ$55,Points_MP!$C3,FALSE)=$P3,$AE3,IF(HLOOKUP(CK$1,Monitoring_MP!$AK$1:$EZ$55,Points_MP!$C3,FALSE)=$R3,$AF3,IF(HLOOKUP(CK$1,Monitoring_MP!$AK$1:$EZ$55,Points_MP!$C3,FALSE)=$T3,$AG3,IF(HLOOKUP(CK$1,Monitoring_MP!$AK$1:$EZ$55,Points_MP!$C3,FALSE)=$V3,$AH3,IF(HLOOKUP(CK$1,Monitoring_MP!$AK$1:$EZ$55,Points_MP!$C3,FALSE)=$X3,$AI3,"ERROR")))))))))</f>
        <v>0.5</v>
      </c>
      <c r="CL3" s="142">
        <f>IF(ISBLANK(HLOOKUP(CL$1,Monitoring_MP!$AK$1:$EZ$55,Points_MP!$C3,FALSE)),"",IF(HLOOKUP(CL$1,Monitoring_MP!$AK$1:$EZ$55,Points_MP!$C3,FALSE)=$J3,$AB3,IF(HLOOKUP(CL$1,Monitoring_MP!$AK$1:$EZ$55,Points_MP!$C3,FALSE)=$L3,$AC3,IF(HLOOKUP(CL$1,Monitoring_MP!$AK$1:$EZ$55,Points_MP!$C3,FALSE)=$N3,$AD3,IF(HLOOKUP(CL$1,Monitoring_MP!$AK$1:$EZ$55,Points_MP!$C3,FALSE)=$P3,$AE3,IF(HLOOKUP(CL$1,Monitoring_MP!$AK$1:$EZ$55,Points_MP!$C3,FALSE)=$R3,$AF3,IF(HLOOKUP(CL$1,Monitoring_MP!$AK$1:$EZ$55,Points_MP!$C3,FALSE)=$T3,$AG3,IF(HLOOKUP(CL$1,Monitoring_MP!$AK$1:$EZ$55,Points_MP!$C3,FALSE)=$V3,$AH3,IF(HLOOKUP(CL$1,Monitoring_MP!$AK$1:$EZ$55,Points_MP!$C3,FALSE)=$X3,$AI3,"ERROR")))))))))</f>
        <v>1</v>
      </c>
      <c r="CM3" s="142">
        <f>IF(ISBLANK(HLOOKUP(CM$1,Monitoring_MP!$AK$1:$EZ$55,Points_MP!$C3,FALSE)),"",IF(HLOOKUP(CM$1,Monitoring_MP!$AK$1:$EZ$55,Points_MP!$C3,FALSE)=$J3,$AB3,IF(HLOOKUP(CM$1,Monitoring_MP!$AK$1:$EZ$55,Points_MP!$C3,FALSE)=$L3,$AC3,IF(HLOOKUP(CM$1,Monitoring_MP!$AK$1:$EZ$55,Points_MP!$C3,FALSE)=$N3,$AD3,IF(HLOOKUP(CM$1,Monitoring_MP!$AK$1:$EZ$55,Points_MP!$C3,FALSE)=$P3,$AE3,IF(HLOOKUP(CM$1,Monitoring_MP!$AK$1:$EZ$55,Points_MP!$C3,FALSE)=$R3,$AF3,IF(HLOOKUP(CM$1,Monitoring_MP!$AK$1:$EZ$55,Points_MP!$C3,FALSE)=$T3,$AG3,IF(HLOOKUP(CM$1,Monitoring_MP!$AK$1:$EZ$55,Points_MP!$C3,FALSE)=$V3,$AH3,IF(HLOOKUP(CM$1,Monitoring_MP!$AK$1:$EZ$55,Points_MP!$C3,FALSE)=$X3,$AI3,"ERROR")))))))))</f>
        <v>0</v>
      </c>
      <c r="CN3" s="142">
        <f>IF(ISBLANK(HLOOKUP(CN$1,Monitoring_MP!$AK$1:$EZ$55,Points_MP!$C3,FALSE)),"",IF(HLOOKUP(CN$1,Monitoring_MP!$AK$1:$EZ$55,Points_MP!$C3,FALSE)=$J3,$AB3,IF(HLOOKUP(CN$1,Monitoring_MP!$AK$1:$EZ$55,Points_MP!$C3,FALSE)=$L3,$AC3,IF(HLOOKUP(CN$1,Monitoring_MP!$AK$1:$EZ$55,Points_MP!$C3,FALSE)=$N3,$AD3,IF(HLOOKUP(CN$1,Monitoring_MP!$AK$1:$EZ$55,Points_MP!$C3,FALSE)=$P3,$AE3,IF(HLOOKUP(CN$1,Monitoring_MP!$AK$1:$EZ$55,Points_MP!$C3,FALSE)=$R3,$AF3,IF(HLOOKUP(CN$1,Monitoring_MP!$AK$1:$EZ$55,Points_MP!$C3,FALSE)=$T3,$AG3,IF(HLOOKUP(CN$1,Monitoring_MP!$AK$1:$EZ$55,Points_MP!$C3,FALSE)=$V3,$AH3,IF(HLOOKUP(CN$1,Monitoring_MP!$AK$1:$EZ$55,Points_MP!$C3,FALSE)=$X3,$AI3,"ERROR")))))))))</f>
        <v>0</v>
      </c>
      <c r="CO3" s="142">
        <f>IF(ISBLANK(HLOOKUP(CO$1,Monitoring_MP!$AK$1:$EZ$55,Points_MP!$C3,FALSE)),"",IF(HLOOKUP(CO$1,Monitoring_MP!$AK$1:$EZ$55,Points_MP!$C3,FALSE)=$J3,$AB3,IF(HLOOKUP(CO$1,Monitoring_MP!$AK$1:$EZ$55,Points_MP!$C3,FALSE)=$L3,$AC3,IF(HLOOKUP(CO$1,Monitoring_MP!$AK$1:$EZ$55,Points_MP!$C3,FALSE)=$N3,$AD3,IF(HLOOKUP(CO$1,Monitoring_MP!$AK$1:$EZ$55,Points_MP!$C3,FALSE)=$P3,$AE3,IF(HLOOKUP(CO$1,Monitoring_MP!$AK$1:$EZ$55,Points_MP!$C3,FALSE)=$R3,$AF3,IF(HLOOKUP(CO$1,Monitoring_MP!$AK$1:$EZ$55,Points_MP!$C3,FALSE)=$T3,$AG3,IF(HLOOKUP(CO$1,Monitoring_MP!$AK$1:$EZ$55,Points_MP!$C3,FALSE)=$V3,$AH3,IF(HLOOKUP(CO$1,Monitoring_MP!$AK$1:$EZ$55,Points_MP!$C3,FALSE)=$X3,$AI3,"ERROR")))))))))</f>
        <v>0</v>
      </c>
      <c r="CP3" s="142">
        <f>IF(ISBLANK(HLOOKUP(CP$1,Monitoring_MP!$AK$1:$EZ$55,Points_MP!$C3,FALSE)),"",IF(HLOOKUP(CP$1,Monitoring_MP!$AK$1:$EZ$55,Points_MP!$C3,FALSE)=$J3,$AB3,IF(HLOOKUP(CP$1,Monitoring_MP!$AK$1:$EZ$55,Points_MP!$C3,FALSE)=$L3,$AC3,IF(HLOOKUP(CP$1,Monitoring_MP!$AK$1:$EZ$55,Points_MP!$C3,FALSE)=$N3,$AD3,IF(HLOOKUP(CP$1,Monitoring_MP!$AK$1:$EZ$55,Points_MP!$C3,FALSE)=$P3,$AE3,IF(HLOOKUP(CP$1,Monitoring_MP!$AK$1:$EZ$55,Points_MP!$C3,FALSE)=$R3,$AF3,IF(HLOOKUP(CP$1,Monitoring_MP!$AK$1:$EZ$55,Points_MP!$C3,FALSE)=$T3,$AG3,IF(HLOOKUP(CP$1,Monitoring_MP!$AK$1:$EZ$55,Points_MP!$C3,FALSE)=$V3,$AH3,IF(HLOOKUP(CP$1,Monitoring_MP!$AK$1:$EZ$55,Points_MP!$C3,FALSE)=$X3,$AI3,"ERROR")))))))))</f>
        <v>0</v>
      </c>
      <c r="CQ3" s="142">
        <f>IF(ISBLANK(HLOOKUP(CQ$1,Monitoring_MP!$AK$1:$EZ$55,Points_MP!$C3,FALSE)),"",IF(HLOOKUP(CQ$1,Monitoring_MP!$AK$1:$EZ$55,Points_MP!$C3,FALSE)=$J3,$AB3,IF(HLOOKUP(CQ$1,Monitoring_MP!$AK$1:$EZ$55,Points_MP!$C3,FALSE)=$L3,$AC3,IF(HLOOKUP(CQ$1,Monitoring_MP!$AK$1:$EZ$55,Points_MP!$C3,FALSE)=$N3,$AD3,IF(HLOOKUP(CQ$1,Monitoring_MP!$AK$1:$EZ$55,Points_MP!$C3,FALSE)=$P3,$AE3,IF(HLOOKUP(CQ$1,Monitoring_MP!$AK$1:$EZ$55,Points_MP!$C3,FALSE)=$R3,$AF3,IF(HLOOKUP(CQ$1,Monitoring_MP!$AK$1:$EZ$55,Points_MP!$C3,FALSE)=$T3,$AG3,IF(HLOOKUP(CQ$1,Monitoring_MP!$AK$1:$EZ$55,Points_MP!$C3,FALSE)=$V3,$AH3,IF(HLOOKUP(CQ$1,Monitoring_MP!$AK$1:$EZ$55,Points_MP!$C3,FALSE)=$X3,$AI3,"ERROR")))))))))</f>
        <v>0.5</v>
      </c>
      <c r="CR3" s="142">
        <f>IF(ISBLANK(HLOOKUP(CR$1,Monitoring_MP!$AK$1:$EZ$55,Points_MP!$C3,FALSE)),"",IF(HLOOKUP(CR$1,Monitoring_MP!$AK$1:$EZ$55,Points_MP!$C3,FALSE)=$J3,$AB3,IF(HLOOKUP(CR$1,Monitoring_MP!$AK$1:$EZ$55,Points_MP!$C3,FALSE)=$L3,$AC3,IF(HLOOKUP(CR$1,Monitoring_MP!$AK$1:$EZ$55,Points_MP!$C3,FALSE)=$N3,$AD3,IF(HLOOKUP(CR$1,Monitoring_MP!$AK$1:$EZ$55,Points_MP!$C3,FALSE)=$P3,$AE3,IF(HLOOKUP(CR$1,Monitoring_MP!$AK$1:$EZ$55,Points_MP!$C3,FALSE)=$R3,$AF3,IF(HLOOKUP(CR$1,Monitoring_MP!$AK$1:$EZ$55,Points_MP!$C3,FALSE)=$T3,$AG3,IF(HLOOKUP(CR$1,Monitoring_MP!$AK$1:$EZ$55,Points_MP!$C3,FALSE)=$V3,$AH3,IF(HLOOKUP(CR$1,Monitoring_MP!$AK$1:$EZ$55,Points_MP!$C3,FALSE)=$X3,$AI3,"ERROR")))))))))</f>
        <v>1</v>
      </c>
    </row>
    <row r="4" spans="1:96" ht="15" customHeight="1" x14ac:dyDescent="0.35">
      <c r="A4" s="18" t="str">
        <f>IF(ISBLANK(Monitoring_MP!A4),"",Monitoring_MP!A4)</f>
        <v>Q3</v>
      </c>
      <c r="B4" s="18" t="str">
        <f>IF(ISBLANK(Monitoring_MP!B4),"",Monitoring_MP!B4)</f>
        <v>C20003</v>
      </c>
      <c r="C4" s="18">
        <f>IF(ISBLANK(Monitoring_MP!C4),"",Monitoring_MP!C4)</f>
        <v>4</v>
      </c>
      <c r="D4" s="5" t="str">
        <f>IF(ISBLANK(Monitoring_MP!D4),"",Monitoring_MP!D4)</f>
        <v>Sunt disponibile pe site-ul oficial numele, date de contact și afilierea politică a consilierilor locali ?</v>
      </c>
      <c r="E4" s="5" t="str">
        <f>IF(ISBLANK(Monitoring_MP!E4),"",Monitoring_MP!E4)</f>
        <v xml:space="preserve">Are the names of the officials, contact data and political affiliation of the local counselors published on the web site? </v>
      </c>
      <c r="F4" s="5" t="str">
        <f>IF(ISBLANK(Monitoring_MP!F4),"",Monitoring_MP!F4)</f>
        <v>acc</v>
      </c>
      <c r="G4" s="8" t="str">
        <f>IF(ISBLANK(Monitoring_MP!G4),"",Monitoring_MP!G4)</f>
        <v>acc3</v>
      </c>
      <c r="H4" s="52" t="str">
        <f>IF(ISBLANK(Monitoring_MP!H4),"",Monitoring_MP!H4)</f>
        <v>acc3k</v>
      </c>
      <c r="I4" s="8">
        <f>IF(ISBLANK(Monitoring_MP!I4),"",Monitoring_MP!I4)</f>
        <v>1</v>
      </c>
      <c r="J4" s="8" t="str">
        <f>IF(ISBLANK(Monitoring_MP!J4),"",Monitoring_MP!J4)</f>
        <v>da</v>
      </c>
      <c r="K4" s="8" t="str">
        <f>IF(ISBLANK(Monitoring_MP!K4),"",Monitoring_MP!K4)</f>
        <v>yes</v>
      </c>
      <c r="L4" s="8" t="str">
        <f>IF(ISBLANK(Monitoring_MP!L4),"",Monitoring_MP!L4)</f>
        <v>nu</v>
      </c>
      <c r="M4" s="8" t="str">
        <f>IF(ISBLANK(Monitoring_MP!M4),"",Monitoring_MP!M4)</f>
        <v>no</v>
      </c>
      <c r="N4" s="8" t="str">
        <f>IF(ISBLANK(Monitoring_MP!N4),"",Monitoring_MP!N4)</f>
        <v>partial</v>
      </c>
      <c r="O4" s="2" t="str">
        <f>IF(ISBLANK(Monitoring_MP!O4),"",Monitoring_MP!O4)</f>
        <v>partially</v>
      </c>
      <c r="P4" s="2" t="str">
        <f>IF(ISBLANK(Monitoring_MP!P4),"",Monitoring_MP!P4)</f>
        <v>--------</v>
      </c>
      <c r="Q4" s="2" t="str">
        <f>IF(ISBLANK(Monitoring_MP!Q4),"",Monitoring_MP!Q4)</f>
        <v>--------</v>
      </c>
      <c r="R4" s="2" t="str">
        <f>IF(ISBLANK(Monitoring_MP!R4),"",Monitoring_MP!R4)</f>
        <v>--------</v>
      </c>
      <c r="S4" s="2" t="str">
        <f>IF(ISBLANK(Monitoring_MP!S4),"",Monitoring_MP!S4)</f>
        <v>--------</v>
      </c>
      <c r="T4" s="2" t="str">
        <f>IF(ISBLANK(Monitoring_MP!T4),"",Monitoring_MP!T4)</f>
        <v>--------</v>
      </c>
      <c r="U4" s="2" t="str">
        <f>IF(ISBLANK(Monitoring_MP!U4),"",Monitoring_MP!U4)</f>
        <v>--------</v>
      </c>
      <c r="V4" s="2" t="str">
        <f>IF(ISBLANK(Monitoring_MP!V4),"",Monitoring_MP!V4)</f>
        <v>--------</v>
      </c>
      <c r="W4" s="2" t="str">
        <f>IF(ISBLANK(Monitoring_MP!W4),"",Monitoring_MP!W4)</f>
        <v>--------</v>
      </c>
      <c r="X4" s="8" t="str">
        <f>IF(ISBLANK(Monitoring_MP!X4),"",Monitoring_MP!X4)</f>
        <v>N/A</v>
      </c>
      <c r="Y4" s="8" t="str">
        <f>IF(ISBLANK(Monitoring_MP!Y4),"",Monitoring_MP!Y4)</f>
        <v>N/A</v>
      </c>
      <c r="Z4" s="2" t="str">
        <f>IF(ISBLANK(Monitoring_MP!Z4),"",Monitoring_MP!Z4)</f>
        <v>--------</v>
      </c>
      <c r="AA4" s="75" t="str">
        <f>IF(ISBLANK(Monitoring_MP!AA4),"",Monitoring_MP!AA4)</f>
        <v>--------</v>
      </c>
      <c r="AB4" s="91">
        <f>IF(ISBLANK(Monitoring_MP!AB4),"",Monitoring_MP!AB4)</f>
        <v>1</v>
      </c>
      <c r="AC4" s="92">
        <f>IF(ISBLANK(Monitoring_MP!AC4),"",Monitoring_MP!AC4)</f>
        <v>0</v>
      </c>
      <c r="AD4" s="91">
        <f>IF(ISBLANK(Monitoring_MP!AD4),"",Monitoring_MP!AD4)</f>
        <v>0.5</v>
      </c>
      <c r="AE4" s="91" t="str">
        <f>IF(ISBLANK(Monitoring_MP!AE4),"",Monitoring_MP!AE4)</f>
        <v/>
      </c>
      <c r="AF4" s="91" t="str">
        <f>IF(ISBLANK(Monitoring_MP!AF4),"",Monitoring_MP!AF4)</f>
        <v/>
      </c>
      <c r="AG4" s="91" t="str">
        <f>IF(ISBLANK(Monitoring_MP!AG4),"",Monitoring_MP!AG4)</f>
        <v/>
      </c>
      <c r="AH4" s="91" t="str">
        <f>IF(ISBLANK(Monitoring_MP!AH4),"",Monitoring_MP!AH4)</f>
        <v/>
      </c>
      <c r="AI4" s="8" t="str">
        <f>IF(ISBLANK(Monitoring_MP!AI4),"",Monitoring_MP!AI4)</f>
        <v>N/A</v>
      </c>
      <c r="AJ4" s="7" t="str">
        <f>IF(ISBLANK(Monitoring_MP!AJ4),"",Monitoring_MP!AJ4)</f>
        <v/>
      </c>
      <c r="AK4" s="142">
        <f>IF(ISBLANK(HLOOKUP(AK$1,Monitoring_MP!$AK$1:$EZ$55,Points_MP!$C4,FALSE)),"",IF(HLOOKUP(AK$1,Monitoring_MP!$AK$1:$EZ$55,Points_MP!$C4,FALSE)=$J4,$AB4,IF(HLOOKUP(AK$1,Monitoring_MP!$AK$1:$EZ$55,Points_MP!$C4,FALSE)=$L4,$AC4,IF(HLOOKUP(AK$1,Monitoring_MP!$AK$1:$EZ$55,Points_MP!$C4,FALSE)=$N4,$AD4,IF(HLOOKUP(AK$1,Monitoring_MP!$AK$1:$EZ$55,Points_MP!$C4,FALSE)=$P4,$AE4,IF(HLOOKUP(AK$1,Monitoring_MP!$AK$1:$EZ$55,Points_MP!$C4,FALSE)=$R4,$AF4,IF(HLOOKUP(AK$1,Monitoring_MP!$AK$1:$EZ$55,Points_MP!$C4,FALSE)=$T4,$AG4,IF(HLOOKUP(AK$1,Monitoring_MP!$AK$1:$EZ$55,Points_MP!$C4,FALSE)=$V4,$AH4,IF(HLOOKUP(AK$1,Monitoring_MP!$AK$1:$EZ$55,Points_MP!$C4,FALSE)=$X4,$AI4,"ERROR")))))))))</f>
        <v>0.5</v>
      </c>
      <c r="AL4" s="142">
        <f>IF(ISBLANK(HLOOKUP(AL$1,Monitoring_MP!$AK$1:$EZ$55,Points_MP!$C4,FALSE)),"",IF(HLOOKUP(AL$1,Monitoring_MP!$AK$1:$EZ$55,Points_MP!$C4,FALSE)=$J4,$AB4,IF(HLOOKUP(AL$1,Monitoring_MP!$AK$1:$EZ$55,Points_MP!$C4,FALSE)=$L4,$AC4,IF(HLOOKUP(AL$1,Monitoring_MP!$AK$1:$EZ$55,Points_MP!$C4,FALSE)=$N4,$AD4,IF(HLOOKUP(AL$1,Monitoring_MP!$AK$1:$EZ$55,Points_MP!$C4,FALSE)=$P4,$AE4,IF(HLOOKUP(AL$1,Monitoring_MP!$AK$1:$EZ$55,Points_MP!$C4,FALSE)=$R4,$AF4,IF(HLOOKUP(AL$1,Monitoring_MP!$AK$1:$EZ$55,Points_MP!$C4,FALSE)=$T4,$AG4,IF(HLOOKUP(AL$1,Monitoring_MP!$AK$1:$EZ$55,Points_MP!$C4,FALSE)=$V4,$AH4,IF(HLOOKUP(AL$1,Monitoring_MP!$AK$1:$EZ$55,Points_MP!$C4,FALSE)=$X4,$AI4,"ERROR")))))))))</f>
        <v>0.5</v>
      </c>
      <c r="AM4" s="142">
        <f>IF(ISBLANK(HLOOKUP(AM$1,Monitoring_MP!$AK$1:$EZ$55,Points_MP!$C4,FALSE)),"",IF(HLOOKUP(AM$1,Monitoring_MP!$AK$1:$EZ$55,Points_MP!$C4,FALSE)=$J4,$AB4,IF(HLOOKUP(AM$1,Monitoring_MP!$AK$1:$EZ$55,Points_MP!$C4,FALSE)=$L4,$AC4,IF(HLOOKUP(AM$1,Monitoring_MP!$AK$1:$EZ$55,Points_MP!$C4,FALSE)=$N4,$AD4,IF(HLOOKUP(AM$1,Monitoring_MP!$AK$1:$EZ$55,Points_MP!$C4,FALSE)=$P4,$AE4,IF(HLOOKUP(AM$1,Monitoring_MP!$AK$1:$EZ$55,Points_MP!$C4,FALSE)=$R4,$AF4,IF(HLOOKUP(AM$1,Monitoring_MP!$AK$1:$EZ$55,Points_MP!$C4,FALSE)=$T4,$AG4,IF(HLOOKUP(AM$1,Monitoring_MP!$AK$1:$EZ$55,Points_MP!$C4,FALSE)=$V4,$AH4,IF(HLOOKUP(AM$1,Monitoring_MP!$AK$1:$EZ$55,Points_MP!$C4,FALSE)=$X4,$AI4,"ERROR")))))))))</f>
        <v>0.5</v>
      </c>
      <c r="AN4" s="142">
        <f>IF(ISBLANK(HLOOKUP(AN$1,Monitoring_MP!$AK$1:$EZ$55,Points_MP!$C4,FALSE)),"",IF(HLOOKUP(AN$1,Monitoring_MP!$AK$1:$EZ$55,Points_MP!$C4,FALSE)=$J4,$AB4,IF(HLOOKUP(AN$1,Monitoring_MP!$AK$1:$EZ$55,Points_MP!$C4,FALSE)=$L4,$AC4,IF(HLOOKUP(AN$1,Monitoring_MP!$AK$1:$EZ$55,Points_MP!$C4,FALSE)=$N4,$AD4,IF(HLOOKUP(AN$1,Monitoring_MP!$AK$1:$EZ$55,Points_MP!$C4,FALSE)=$P4,$AE4,IF(HLOOKUP(AN$1,Monitoring_MP!$AK$1:$EZ$55,Points_MP!$C4,FALSE)=$R4,$AF4,IF(HLOOKUP(AN$1,Monitoring_MP!$AK$1:$EZ$55,Points_MP!$C4,FALSE)=$T4,$AG4,IF(HLOOKUP(AN$1,Monitoring_MP!$AK$1:$EZ$55,Points_MP!$C4,FALSE)=$V4,$AH4,IF(HLOOKUP(AN$1,Monitoring_MP!$AK$1:$EZ$55,Points_MP!$C4,FALSE)=$X4,$AI4,"ERROR")))))))))</f>
        <v>0.5</v>
      </c>
      <c r="AO4" s="142">
        <f>IF(ISBLANK(HLOOKUP(AO$1,Monitoring_MP!$AK$1:$EZ$55,Points_MP!$C4,FALSE)),"",IF(HLOOKUP(AO$1,Monitoring_MP!$AK$1:$EZ$55,Points_MP!$C4,FALSE)=$J4,$AB4,IF(HLOOKUP(AO$1,Monitoring_MP!$AK$1:$EZ$55,Points_MP!$C4,FALSE)=$L4,$AC4,IF(HLOOKUP(AO$1,Monitoring_MP!$AK$1:$EZ$55,Points_MP!$C4,FALSE)=$N4,$AD4,IF(HLOOKUP(AO$1,Monitoring_MP!$AK$1:$EZ$55,Points_MP!$C4,FALSE)=$P4,$AE4,IF(HLOOKUP(AO$1,Monitoring_MP!$AK$1:$EZ$55,Points_MP!$C4,FALSE)=$R4,$AF4,IF(HLOOKUP(AO$1,Monitoring_MP!$AK$1:$EZ$55,Points_MP!$C4,FALSE)=$T4,$AG4,IF(HLOOKUP(AO$1,Monitoring_MP!$AK$1:$EZ$55,Points_MP!$C4,FALSE)=$V4,$AH4,IF(HLOOKUP(AO$1,Monitoring_MP!$AK$1:$EZ$55,Points_MP!$C4,FALSE)=$X4,$AI4,"ERROR")))))))))</f>
        <v>0.5</v>
      </c>
      <c r="AP4" s="142">
        <f>IF(ISBLANK(HLOOKUP(AP$1,Monitoring_MP!$AK$1:$EZ$55,Points_MP!$C4,FALSE)),"",IF(HLOOKUP(AP$1,Monitoring_MP!$AK$1:$EZ$55,Points_MP!$C4,FALSE)=$J4,$AB4,IF(HLOOKUP(AP$1,Monitoring_MP!$AK$1:$EZ$55,Points_MP!$C4,FALSE)=$L4,$AC4,IF(HLOOKUP(AP$1,Monitoring_MP!$AK$1:$EZ$55,Points_MP!$C4,FALSE)=$N4,$AD4,IF(HLOOKUP(AP$1,Monitoring_MP!$AK$1:$EZ$55,Points_MP!$C4,FALSE)=$P4,$AE4,IF(HLOOKUP(AP$1,Monitoring_MP!$AK$1:$EZ$55,Points_MP!$C4,FALSE)=$R4,$AF4,IF(HLOOKUP(AP$1,Monitoring_MP!$AK$1:$EZ$55,Points_MP!$C4,FALSE)=$T4,$AG4,IF(HLOOKUP(AP$1,Monitoring_MP!$AK$1:$EZ$55,Points_MP!$C4,FALSE)=$V4,$AH4,IF(HLOOKUP(AP$1,Monitoring_MP!$AK$1:$EZ$55,Points_MP!$C4,FALSE)=$X4,$AI4,"ERROR")))))))))</f>
        <v>0.5</v>
      </c>
      <c r="AQ4" s="142">
        <f>IF(ISBLANK(HLOOKUP(AQ$1,Monitoring_MP!$AK$1:$EZ$55,Points_MP!$C4,FALSE)),"",IF(HLOOKUP(AQ$1,Monitoring_MP!$AK$1:$EZ$55,Points_MP!$C4,FALSE)=$J4,$AB4,IF(HLOOKUP(AQ$1,Monitoring_MP!$AK$1:$EZ$55,Points_MP!$C4,FALSE)=$L4,$AC4,IF(HLOOKUP(AQ$1,Monitoring_MP!$AK$1:$EZ$55,Points_MP!$C4,FALSE)=$N4,$AD4,IF(HLOOKUP(AQ$1,Monitoring_MP!$AK$1:$EZ$55,Points_MP!$C4,FALSE)=$P4,$AE4,IF(HLOOKUP(AQ$1,Monitoring_MP!$AK$1:$EZ$55,Points_MP!$C4,FALSE)=$R4,$AF4,IF(HLOOKUP(AQ$1,Monitoring_MP!$AK$1:$EZ$55,Points_MP!$C4,FALSE)=$T4,$AG4,IF(HLOOKUP(AQ$1,Monitoring_MP!$AK$1:$EZ$55,Points_MP!$C4,FALSE)=$V4,$AH4,IF(HLOOKUP(AQ$1,Monitoring_MP!$AK$1:$EZ$55,Points_MP!$C4,FALSE)=$X4,$AI4,"ERROR")))))))))</f>
        <v>1</v>
      </c>
      <c r="AR4" s="142">
        <f>IF(ISBLANK(HLOOKUP(AR$1,Monitoring_MP!$AK$1:$EZ$55,Points_MP!$C4,FALSE)),"",IF(HLOOKUP(AR$1,Monitoring_MP!$AK$1:$EZ$55,Points_MP!$C4,FALSE)=$J4,$AB4,IF(HLOOKUP(AR$1,Monitoring_MP!$AK$1:$EZ$55,Points_MP!$C4,FALSE)=$L4,$AC4,IF(HLOOKUP(AR$1,Monitoring_MP!$AK$1:$EZ$55,Points_MP!$C4,FALSE)=$N4,$AD4,IF(HLOOKUP(AR$1,Monitoring_MP!$AK$1:$EZ$55,Points_MP!$C4,FALSE)=$P4,$AE4,IF(HLOOKUP(AR$1,Monitoring_MP!$AK$1:$EZ$55,Points_MP!$C4,FALSE)=$R4,$AF4,IF(HLOOKUP(AR$1,Monitoring_MP!$AK$1:$EZ$55,Points_MP!$C4,FALSE)=$T4,$AG4,IF(HLOOKUP(AR$1,Monitoring_MP!$AK$1:$EZ$55,Points_MP!$C4,FALSE)=$V4,$AH4,IF(HLOOKUP(AR$1,Monitoring_MP!$AK$1:$EZ$55,Points_MP!$C4,FALSE)=$X4,$AI4,"ERROR")))))))))</f>
        <v>1</v>
      </c>
      <c r="AS4" s="142">
        <f>IF(ISBLANK(HLOOKUP(AS$1,Monitoring_MP!$AK$1:$EZ$55,Points_MP!$C4,FALSE)),"",IF(HLOOKUP(AS$1,Monitoring_MP!$AK$1:$EZ$55,Points_MP!$C4,FALSE)=$J4,$AB4,IF(HLOOKUP(AS$1,Monitoring_MP!$AK$1:$EZ$55,Points_MP!$C4,FALSE)=$L4,$AC4,IF(HLOOKUP(AS$1,Monitoring_MP!$AK$1:$EZ$55,Points_MP!$C4,FALSE)=$N4,$AD4,IF(HLOOKUP(AS$1,Monitoring_MP!$AK$1:$EZ$55,Points_MP!$C4,FALSE)=$P4,$AE4,IF(HLOOKUP(AS$1,Monitoring_MP!$AK$1:$EZ$55,Points_MP!$C4,FALSE)=$R4,$AF4,IF(HLOOKUP(AS$1,Monitoring_MP!$AK$1:$EZ$55,Points_MP!$C4,FALSE)=$T4,$AG4,IF(HLOOKUP(AS$1,Monitoring_MP!$AK$1:$EZ$55,Points_MP!$C4,FALSE)=$V4,$AH4,IF(HLOOKUP(AS$1,Monitoring_MP!$AK$1:$EZ$55,Points_MP!$C4,FALSE)=$X4,$AI4,"ERROR")))))))))</f>
        <v>0.5</v>
      </c>
      <c r="AT4" s="142">
        <f>IF(ISBLANK(HLOOKUP(AT$1,Monitoring_MP!$AK$1:$EZ$55,Points_MP!$C4,FALSE)),"",IF(HLOOKUP(AT$1,Monitoring_MP!$AK$1:$EZ$55,Points_MP!$C4,FALSE)=$J4,$AB4,IF(HLOOKUP(AT$1,Monitoring_MP!$AK$1:$EZ$55,Points_MP!$C4,FALSE)=$L4,$AC4,IF(HLOOKUP(AT$1,Monitoring_MP!$AK$1:$EZ$55,Points_MP!$C4,FALSE)=$N4,$AD4,IF(HLOOKUP(AT$1,Monitoring_MP!$AK$1:$EZ$55,Points_MP!$C4,FALSE)=$P4,$AE4,IF(HLOOKUP(AT$1,Monitoring_MP!$AK$1:$EZ$55,Points_MP!$C4,FALSE)=$R4,$AF4,IF(HLOOKUP(AT$1,Monitoring_MP!$AK$1:$EZ$55,Points_MP!$C4,FALSE)=$T4,$AG4,IF(HLOOKUP(AT$1,Monitoring_MP!$AK$1:$EZ$55,Points_MP!$C4,FALSE)=$V4,$AH4,IF(HLOOKUP(AT$1,Monitoring_MP!$AK$1:$EZ$55,Points_MP!$C4,FALSE)=$X4,$AI4,"ERROR")))))))))</f>
        <v>0.5</v>
      </c>
      <c r="AU4" s="142">
        <f>IF(ISBLANK(HLOOKUP(AU$1,Monitoring_MP!$AK$1:$EZ$55,Points_MP!$C4,FALSE)),"",IF(HLOOKUP(AU$1,Monitoring_MP!$AK$1:$EZ$55,Points_MP!$C4,FALSE)=$J4,$AB4,IF(HLOOKUP(AU$1,Monitoring_MP!$AK$1:$EZ$55,Points_MP!$C4,FALSE)=$L4,$AC4,IF(HLOOKUP(AU$1,Monitoring_MP!$AK$1:$EZ$55,Points_MP!$C4,FALSE)=$N4,$AD4,IF(HLOOKUP(AU$1,Monitoring_MP!$AK$1:$EZ$55,Points_MP!$C4,FALSE)=$P4,$AE4,IF(HLOOKUP(AU$1,Monitoring_MP!$AK$1:$EZ$55,Points_MP!$C4,FALSE)=$R4,$AF4,IF(HLOOKUP(AU$1,Monitoring_MP!$AK$1:$EZ$55,Points_MP!$C4,FALSE)=$T4,$AG4,IF(HLOOKUP(AU$1,Monitoring_MP!$AK$1:$EZ$55,Points_MP!$C4,FALSE)=$V4,$AH4,IF(HLOOKUP(AU$1,Monitoring_MP!$AK$1:$EZ$55,Points_MP!$C4,FALSE)=$X4,$AI4,"ERROR")))))))))</f>
        <v>0.5</v>
      </c>
      <c r="AV4" s="142">
        <f>IF(ISBLANK(HLOOKUP(AV$1,Monitoring_MP!$AK$1:$EZ$55,Points_MP!$C4,FALSE)),"",IF(HLOOKUP(AV$1,Monitoring_MP!$AK$1:$EZ$55,Points_MP!$C4,FALSE)=$J4,$AB4,IF(HLOOKUP(AV$1,Monitoring_MP!$AK$1:$EZ$55,Points_MP!$C4,FALSE)=$L4,$AC4,IF(HLOOKUP(AV$1,Monitoring_MP!$AK$1:$EZ$55,Points_MP!$C4,FALSE)=$N4,$AD4,IF(HLOOKUP(AV$1,Monitoring_MP!$AK$1:$EZ$55,Points_MP!$C4,FALSE)=$P4,$AE4,IF(HLOOKUP(AV$1,Monitoring_MP!$AK$1:$EZ$55,Points_MP!$C4,FALSE)=$R4,$AF4,IF(HLOOKUP(AV$1,Monitoring_MP!$AK$1:$EZ$55,Points_MP!$C4,FALSE)=$T4,$AG4,IF(HLOOKUP(AV$1,Monitoring_MP!$AK$1:$EZ$55,Points_MP!$C4,FALSE)=$V4,$AH4,IF(HLOOKUP(AV$1,Monitoring_MP!$AK$1:$EZ$55,Points_MP!$C4,FALSE)=$X4,$AI4,"ERROR")))))))))</f>
        <v>0.5</v>
      </c>
      <c r="AW4" s="142">
        <f>IF(ISBLANK(HLOOKUP(AW$1,Monitoring_MP!$AK$1:$EZ$55,Points_MP!$C4,FALSE)),"",IF(HLOOKUP(AW$1,Monitoring_MP!$AK$1:$EZ$55,Points_MP!$C4,FALSE)=$J4,$AB4,IF(HLOOKUP(AW$1,Monitoring_MP!$AK$1:$EZ$55,Points_MP!$C4,FALSE)=$L4,$AC4,IF(HLOOKUP(AW$1,Monitoring_MP!$AK$1:$EZ$55,Points_MP!$C4,FALSE)=$N4,$AD4,IF(HLOOKUP(AW$1,Monitoring_MP!$AK$1:$EZ$55,Points_MP!$C4,FALSE)=$P4,$AE4,IF(HLOOKUP(AW$1,Monitoring_MP!$AK$1:$EZ$55,Points_MP!$C4,FALSE)=$R4,$AF4,IF(HLOOKUP(AW$1,Monitoring_MP!$AK$1:$EZ$55,Points_MP!$C4,FALSE)=$T4,$AG4,IF(HLOOKUP(AW$1,Monitoring_MP!$AK$1:$EZ$55,Points_MP!$C4,FALSE)=$V4,$AH4,IF(HLOOKUP(AW$1,Monitoring_MP!$AK$1:$EZ$55,Points_MP!$C4,FALSE)=$X4,$AI4,"ERROR")))))))))</f>
        <v>0</v>
      </c>
      <c r="AX4" s="142">
        <f>IF(ISBLANK(HLOOKUP(AX$1,Monitoring_MP!$AK$1:$EZ$55,Points_MP!$C4,FALSE)),"",IF(HLOOKUP(AX$1,Monitoring_MP!$AK$1:$EZ$55,Points_MP!$C4,FALSE)=$J4,$AB4,IF(HLOOKUP(AX$1,Monitoring_MP!$AK$1:$EZ$55,Points_MP!$C4,FALSE)=$L4,$AC4,IF(HLOOKUP(AX$1,Monitoring_MP!$AK$1:$EZ$55,Points_MP!$C4,FALSE)=$N4,$AD4,IF(HLOOKUP(AX$1,Monitoring_MP!$AK$1:$EZ$55,Points_MP!$C4,FALSE)=$P4,$AE4,IF(HLOOKUP(AX$1,Monitoring_MP!$AK$1:$EZ$55,Points_MP!$C4,FALSE)=$R4,$AF4,IF(HLOOKUP(AX$1,Monitoring_MP!$AK$1:$EZ$55,Points_MP!$C4,FALSE)=$T4,$AG4,IF(HLOOKUP(AX$1,Monitoring_MP!$AK$1:$EZ$55,Points_MP!$C4,FALSE)=$V4,$AH4,IF(HLOOKUP(AX$1,Monitoring_MP!$AK$1:$EZ$55,Points_MP!$C4,FALSE)=$X4,$AI4,"ERROR")))))))))</f>
        <v>0.5</v>
      </c>
      <c r="AY4" s="142">
        <f>IF(ISBLANK(HLOOKUP(AY$1,Monitoring_MP!$AK$1:$EZ$55,Points_MP!$C4,FALSE)),"",IF(HLOOKUP(AY$1,Monitoring_MP!$AK$1:$EZ$55,Points_MP!$C4,FALSE)=$J4,$AB4,IF(HLOOKUP(AY$1,Monitoring_MP!$AK$1:$EZ$55,Points_MP!$C4,FALSE)=$L4,$AC4,IF(HLOOKUP(AY$1,Monitoring_MP!$AK$1:$EZ$55,Points_MP!$C4,FALSE)=$N4,$AD4,IF(HLOOKUP(AY$1,Monitoring_MP!$AK$1:$EZ$55,Points_MP!$C4,FALSE)=$P4,$AE4,IF(HLOOKUP(AY$1,Monitoring_MP!$AK$1:$EZ$55,Points_MP!$C4,FALSE)=$R4,$AF4,IF(HLOOKUP(AY$1,Monitoring_MP!$AK$1:$EZ$55,Points_MP!$C4,FALSE)=$T4,$AG4,IF(HLOOKUP(AY$1,Monitoring_MP!$AK$1:$EZ$55,Points_MP!$C4,FALSE)=$V4,$AH4,IF(HLOOKUP(AY$1,Monitoring_MP!$AK$1:$EZ$55,Points_MP!$C4,FALSE)=$X4,$AI4,"ERROR")))))))))</f>
        <v>0.5</v>
      </c>
      <c r="AZ4" s="142">
        <f>IF(ISBLANK(HLOOKUP(AZ$1,Monitoring_MP!$AK$1:$EZ$55,Points_MP!$C4,FALSE)),"",IF(HLOOKUP(AZ$1,Monitoring_MP!$AK$1:$EZ$55,Points_MP!$C4,FALSE)=$J4,$AB4,IF(HLOOKUP(AZ$1,Monitoring_MP!$AK$1:$EZ$55,Points_MP!$C4,FALSE)=$L4,$AC4,IF(HLOOKUP(AZ$1,Monitoring_MP!$AK$1:$EZ$55,Points_MP!$C4,FALSE)=$N4,$AD4,IF(HLOOKUP(AZ$1,Monitoring_MP!$AK$1:$EZ$55,Points_MP!$C4,FALSE)=$P4,$AE4,IF(HLOOKUP(AZ$1,Monitoring_MP!$AK$1:$EZ$55,Points_MP!$C4,FALSE)=$R4,$AF4,IF(HLOOKUP(AZ$1,Monitoring_MP!$AK$1:$EZ$55,Points_MP!$C4,FALSE)=$T4,$AG4,IF(HLOOKUP(AZ$1,Monitoring_MP!$AK$1:$EZ$55,Points_MP!$C4,FALSE)=$V4,$AH4,IF(HLOOKUP(AZ$1,Monitoring_MP!$AK$1:$EZ$55,Points_MP!$C4,FALSE)=$X4,$AI4,"ERROR")))))))))</f>
        <v>0.5</v>
      </c>
      <c r="BA4" s="142">
        <f>IF(ISBLANK(HLOOKUP(BA$1,Monitoring_MP!$AK$1:$EZ$55,Points_MP!$C4,FALSE)),"",IF(HLOOKUP(BA$1,Monitoring_MP!$AK$1:$EZ$55,Points_MP!$C4,FALSE)=$J4,$AB4,IF(HLOOKUP(BA$1,Monitoring_MP!$AK$1:$EZ$55,Points_MP!$C4,FALSE)=$L4,$AC4,IF(HLOOKUP(BA$1,Monitoring_MP!$AK$1:$EZ$55,Points_MP!$C4,FALSE)=$N4,$AD4,IF(HLOOKUP(BA$1,Monitoring_MP!$AK$1:$EZ$55,Points_MP!$C4,FALSE)=$P4,$AE4,IF(HLOOKUP(BA$1,Monitoring_MP!$AK$1:$EZ$55,Points_MP!$C4,FALSE)=$R4,$AF4,IF(HLOOKUP(BA$1,Monitoring_MP!$AK$1:$EZ$55,Points_MP!$C4,FALSE)=$T4,$AG4,IF(HLOOKUP(BA$1,Monitoring_MP!$AK$1:$EZ$55,Points_MP!$C4,FALSE)=$V4,$AH4,IF(HLOOKUP(BA$1,Monitoring_MP!$AK$1:$EZ$55,Points_MP!$C4,FALSE)=$X4,$AI4,"ERROR")))))))))</f>
        <v>0.5</v>
      </c>
      <c r="BB4" s="142">
        <f>IF(ISBLANK(HLOOKUP(BB$1,Monitoring_MP!$AK$1:$EZ$55,Points_MP!$C4,FALSE)),"",IF(HLOOKUP(BB$1,Monitoring_MP!$AK$1:$EZ$55,Points_MP!$C4,FALSE)=$J4,$AB4,IF(HLOOKUP(BB$1,Monitoring_MP!$AK$1:$EZ$55,Points_MP!$C4,FALSE)=$L4,$AC4,IF(HLOOKUP(BB$1,Monitoring_MP!$AK$1:$EZ$55,Points_MP!$C4,FALSE)=$N4,$AD4,IF(HLOOKUP(BB$1,Monitoring_MP!$AK$1:$EZ$55,Points_MP!$C4,FALSE)=$P4,$AE4,IF(HLOOKUP(BB$1,Monitoring_MP!$AK$1:$EZ$55,Points_MP!$C4,FALSE)=$R4,$AF4,IF(HLOOKUP(BB$1,Monitoring_MP!$AK$1:$EZ$55,Points_MP!$C4,FALSE)=$T4,$AG4,IF(HLOOKUP(BB$1,Monitoring_MP!$AK$1:$EZ$55,Points_MP!$C4,FALSE)=$V4,$AH4,IF(HLOOKUP(BB$1,Monitoring_MP!$AK$1:$EZ$55,Points_MP!$C4,FALSE)=$X4,$AI4,"ERROR")))))))))</f>
        <v>1</v>
      </c>
      <c r="BC4" s="142">
        <f>IF(ISBLANK(HLOOKUP(BC$1,Monitoring_MP!$AK$1:$EZ$55,Points_MP!$C4,FALSE)),"",IF(HLOOKUP(BC$1,Monitoring_MP!$AK$1:$EZ$55,Points_MP!$C4,FALSE)=$J4,$AB4,IF(HLOOKUP(BC$1,Monitoring_MP!$AK$1:$EZ$55,Points_MP!$C4,FALSE)=$L4,$AC4,IF(HLOOKUP(BC$1,Monitoring_MP!$AK$1:$EZ$55,Points_MP!$C4,FALSE)=$N4,$AD4,IF(HLOOKUP(BC$1,Monitoring_MP!$AK$1:$EZ$55,Points_MP!$C4,FALSE)=$P4,$AE4,IF(HLOOKUP(BC$1,Monitoring_MP!$AK$1:$EZ$55,Points_MP!$C4,FALSE)=$R4,$AF4,IF(HLOOKUP(BC$1,Monitoring_MP!$AK$1:$EZ$55,Points_MP!$C4,FALSE)=$T4,$AG4,IF(HLOOKUP(BC$1,Monitoring_MP!$AK$1:$EZ$55,Points_MP!$C4,FALSE)=$V4,$AH4,IF(HLOOKUP(BC$1,Monitoring_MP!$AK$1:$EZ$55,Points_MP!$C4,FALSE)=$X4,$AI4,"ERROR")))))))))</f>
        <v>1</v>
      </c>
      <c r="BD4" s="142">
        <f>IF(ISBLANK(HLOOKUP(BD$1,Monitoring_MP!$AK$1:$EZ$55,Points_MP!$C4,FALSE)),"",IF(HLOOKUP(BD$1,Monitoring_MP!$AK$1:$EZ$55,Points_MP!$C4,FALSE)=$J4,$AB4,IF(HLOOKUP(BD$1,Monitoring_MP!$AK$1:$EZ$55,Points_MP!$C4,FALSE)=$L4,$AC4,IF(HLOOKUP(BD$1,Monitoring_MP!$AK$1:$EZ$55,Points_MP!$C4,FALSE)=$N4,$AD4,IF(HLOOKUP(BD$1,Monitoring_MP!$AK$1:$EZ$55,Points_MP!$C4,FALSE)=$P4,$AE4,IF(HLOOKUP(BD$1,Monitoring_MP!$AK$1:$EZ$55,Points_MP!$C4,FALSE)=$R4,$AF4,IF(HLOOKUP(BD$1,Monitoring_MP!$AK$1:$EZ$55,Points_MP!$C4,FALSE)=$T4,$AG4,IF(HLOOKUP(BD$1,Monitoring_MP!$AK$1:$EZ$55,Points_MP!$C4,FALSE)=$V4,$AH4,IF(HLOOKUP(BD$1,Monitoring_MP!$AK$1:$EZ$55,Points_MP!$C4,FALSE)=$X4,$AI4,"ERROR")))))))))</f>
        <v>1</v>
      </c>
      <c r="BE4" s="142">
        <f>IF(ISBLANK(HLOOKUP(BE$1,Monitoring_MP!$AK$1:$EZ$55,Points_MP!$C4,FALSE)),"",IF(HLOOKUP(BE$1,Monitoring_MP!$AK$1:$EZ$55,Points_MP!$C4,FALSE)=$J4,$AB4,IF(HLOOKUP(BE$1,Monitoring_MP!$AK$1:$EZ$55,Points_MP!$C4,FALSE)=$L4,$AC4,IF(HLOOKUP(BE$1,Monitoring_MP!$AK$1:$EZ$55,Points_MP!$C4,FALSE)=$N4,$AD4,IF(HLOOKUP(BE$1,Monitoring_MP!$AK$1:$EZ$55,Points_MP!$C4,FALSE)=$P4,$AE4,IF(HLOOKUP(BE$1,Monitoring_MP!$AK$1:$EZ$55,Points_MP!$C4,FALSE)=$R4,$AF4,IF(HLOOKUP(BE$1,Monitoring_MP!$AK$1:$EZ$55,Points_MP!$C4,FALSE)=$T4,$AG4,IF(HLOOKUP(BE$1,Monitoring_MP!$AK$1:$EZ$55,Points_MP!$C4,FALSE)=$V4,$AH4,IF(HLOOKUP(BE$1,Monitoring_MP!$AK$1:$EZ$55,Points_MP!$C4,FALSE)=$X4,$AI4,"ERROR")))))))))</f>
        <v>0.5</v>
      </c>
      <c r="BF4" s="142">
        <f>IF(ISBLANK(HLOOKUP(BF$1,Monitoring_MP!$AK$1:$EZ$55,Points_MP!$C4,FALSE)),"",IF(HLOOKUP(BF$1,Monitoring_MP!$AK$1:$EZ$55,Points_MP!$C4,FALSE)=$J4,$AB4,IF(HLOOKUP(BF$1,Monitoring_MP!$AK$1:$EZ$55,Points_MP!$C4,FALSE)=$L4,$AC4,IF(HLOOKUP(BF$1,Monitoring_MP!$AK$1:$EZ$55,Points_MP!$C4,FALSE)=$N4,$AD4,IF(HLOOKUP(BF$1,Monitoring_MP!$AK$1:$EZ$55,Points_MP!$C4,FALSE)=$P4,$AE4,IF(HLOOKUP(BF$1,Monitoring_MP!$AK$1:$EZ$55,Points_MP!$C4,FALSE)=$R4,$AF4,IF(HLOOKUP(BF$1,Monitoring_MP!$AK$1:$EZ$55,Points_MP!$C4,FALSE)=$T4,$AG4,IF(HLOOKUP(BF$1,Monitoring_MP!$AK$1:$EZ$55,Points_MP!$C4,FALSE)=$V4,$AH4,IF(HLOOKUP(BF$1,Monitoring_MP!$AK$1:$EZ$55,Points_MP!$C4,FALSE)=$X4,$AI4,"ERROR")))))))))</f>
        <v>1</v>
      </c>
      <c r="BG4" s="142">
        <f>IF(ISBLANK(HLOOKUP(BG$1,Monitoring_MP!$AK$1:$EZ$55,Points_MP!$C4,FALSE)),"",IF(HLOOKUP(BG$1,Monitoring_MP!$AK$1:$EZ$55,Points_MP!$C4,FALSE)=$J4,$AB4,IF(HLOOKUP(BG$1,Monitoring_MP!$AK$1:$EZ$55,Points_MP!$C4,FALSE)=$L4,$AC4,IF(HLOOKUP(BG$1,Monitoring_MP!$AK$1:$EZ$55,Points_MP!$C4,FALSE)=$N4,$AD4,IF(HLOOKUP(BG$1,Monitoring_MP!$AK$1:$EZ$55,Points_MP!$C4,FALSE)=$P4,$AE4,IF(HLOOKUP(BG$1,Monitoring_MP!$AK$1:$EZ$55,Points_MP!$C4,FALSE)=$R4,$AF4,IF(HLOOKUP(BG$1,Monitoring_MP!$AK$1:$EZ$55,Points_MP!$C4,FALSE)=$T4,$AG4,IF(HLOOKUP(BG$1,Monitoring_MP!$AK$1:$EZ$55,Points_MP!$C4,FALSE)=$V4,$AH4,IF(HLOOKUP(BG$1,Monitoring_MP!$AK$1:$EZ$55,Points_MP!$C4,FALSE)=$X4,$AI4,"ERROR")))))))))</f>
        <v>0.5</v>
      </c>
      <c r="BH4" s="142">
        <f>IF(ISBLANK(HLOOKUP(BH$1,Monitoring_MP!$AK$1:$EZ$55,Points_MP!$C4,FALSE)),"",IF(HLOOKUP(BH$1,Monitoring_MP!$AK$1:$EZ$55,Points_MP!$C4,FALSE)=$J4,$AB4,IF(HLOOKUP(BH$1,Monitoring_MP!$AK$1:$EZ$55,Points_MP!$C4,FALSE)=$L4,$AC4,IF(HLOOKUP(BH$1,Monitoring_MP!$AK$1:$EZ$55,Points_MP!$C4,FALSE)=$N4,$AD4,IF(HLOOKUP(BH$1,Monitoring_MP!$AK$1:$EZ$55,Points_MP!$C4,FALSE)=$P4,$AE4,IF(HLOOKUP(BH$1,Monitoring_MP!$AK$1:$EZ$55,Points_MP!$C4,FALSE)=$R4,$AF4,IF(HLOOKUP(BH$1,Monitoring_MP!$AK$1:$EZ$55,Points_MP!$C4,FALSE)=$T4,$AG4,IF(HLOOKUP(BH$1,Monitoring_MP!$AK$1:$EZ$55,Points_MP!$C4,FALSE)=$V4,$AH4,IF(HLOOKUP(BH$1,Monitoring_MP!$AK$1:$EZ$55,Points_MP!$C4,FALSE)=$X4,$AI4,"ERROR")))))))))</f>
        <v>0.5</v>
      </c>
      <c r="BI4" s="142">
        <f>IF(ISBLANK(HLOOKUP(BI$1,Monitoring_MP!$AK$1:$EZ$55,Points_MP!$C4,FALSE)),"",IF(HLOOKUP(BI$1,Monitoring_MP!$AK$1:$EZ$55,Points_MP!$C4,FALSE)=$J4,$AB4,IF(HLOOKUP(BI$1,Monitoring_MP!$AK$1:$EZ$55,Points_MP!$C4,FALSE)=$L4,$AC4,IF(HLOOKUP(BI$1,Monitoring_MP!$AK$1:$EZ$55,Points_MP!$C4,FALSE)=$N4,$AD4,IF(HLOOKUP(BI$1,Monitoring_MP!$AK$1:$EZ$55,Points_MP!$C4,FALSE)=$P4,$AE4,IF(HLOOKUP(BI$1,Monitoring_MP!$AK$1:$EZ$55,Points_MP!$C4,FALSE)=$R4,$AF4,IF(HLOOKUP(BI$1,Monitoring_MP!$AK$1:$EZ$55,Points_MP!$C4,FALSE)=$T4,$AG4,IF(HLOOKUP(BI$1,Monitoring_MP!$AK$1:$EZ$55,Points_MP!$C4,FALSE)=$V4,$AH4,IF(HLOOKUP(BI$1,Monitoring_MP!$AK$1:$EZ$55,Points_MP!$C4,FALSE)=$X4,$AI4,"ERROR")))))))))</f>
        <v>0.5</v>
      </c>
      <c r="BJ4" s="142">
        <f>IF(ISBLANK(HLOOKUP(BJ$1,Monitoring_MP!$AK$1:$EZ$55,Points_MP!$C4,FALSE)),"",IF(HLOOKUP(BJ$1,Monitoring_MP!$AK$1:$EZ$55,Points_MP!$C4,FALSE)=$J4,$AB4,IF(HLOOKUP(BJ$1,Monitoring_MP!$AK$1:$EZ$55,Points_MP!$C4,FALSE)=$L4,$AC4,IF(HLOOKUP(BJ$1,Monitoring_MP!$AK$1:$EZ$55,Points_MP!$C4,FALSE)=$N4,$AD4,IF(HLOOKUP(BJ$1,Monitoring_MP!$AK$1:$EZ$55,Points_MP!$C4,FALSE)=$P4,$AE4,IF(HLOOKUP(BJ$1,Monitoring_MP!$AK$1:$EZ$55,Points_MP!$C4,FALSE)=$R4,$AF4,IF(HLOOKUP(BJ$1,Monitoring_MP!$AK$1:$EZ$55,Points_MP!$C4,FALSE)=$T4,$AG4,IF(HLOOKUP(BJ$1,Monitoring_MP!$AK$1:$EZ$55,Points_MP!$C4,FALSE)=$V4,$AH4,IF(HLOOKUP(BJ$1,Monitoring_MP!$AK$1:$EZ$55,Points_MP!$C4,FALSE)=$X4,$AI4,"ERROR")))))))))</f>
        <v>0.5</v>
      </c>
      <c r="BK4" s="142">
        <f>IF(ISBLANK(HLOOKUP(BK$1,Monitoring_MP!$AK$1:$EZ$55,Points_MP!$C4,FALSE)),"",IF(HLOOKUP(BK$1,Monitoring_MP!$AK$1:$EZ$55,Points_MP!$C4,FALSE)=$J4,$AB4,IF(HLOOKUP(BK$1,Monitoring_MP!$AK$1:$EZ$55,Points_MP!$C4,FALSE)=$L4,$AC4,IF(HLOOKUP(BK$1,Monitoring_MP!$AK$1:$EZ$55,Points_MP!$C4,FALSE)=$N4,$AD4,IF(HLOOKUP(BK$1,Monitoring_MP!$AK$1:$EZ$55,Points_MP!$C4,FALSE)=$P4,$AE4,IF(HLOOKUP(BK$1,Monitoring_MP!$AK$1:$EZ$55,Points_MP!$C4,FALSE)=$R4,$AF4,IF(HLOOKUP(BK$1,Monitoring_MP!$AK$1:$EZ$55,Points_MP!$C4,FALSE)=$T4,$AG4,IF(HLOOKUP(BK$1,Monitoring_MP!$AK$1:$EZ$55,Points_MP!$C4,FALSE)=$V4,$AH4,IF(HLOOKUP(BK$1,Monitoring_MP!$AK$1:$EZ$55,Points_MP!$C4,FALSE)=$X4,$AI4,"ERROR")))))))))</f>
        <v>0.5</v>
      </c>
      <c r="BL4" s="142">
        <f>IF(ISBLANK(HLOOKUP(BL$1,Monitoring_MP!$AK$1:$EZ$55,Points_MP!$C4,FALSE)),"",IF(HLOOKUP(BL$1,Monitoring_MP!$AK$1:$EZ$55,Points_MP!$C4,FALSE)=$J4,$AB4,IF(HLOOKUP(BL$1,Monitoring_MP!$AK$1:$EZ$55,Points_MP!$C4,FALSE)=$L4,$AC4,IF(HLOOKUP(BL$1,Monitoring_MP!$AK$1:$EZ$55,Points_MP!$C4,FALSE)=$N4,$AD4,IF(HLOOKUP(BL$1,Monitoring_MP!$AK$1:$EZ$55,Points_MP!$C4,FALSE)=$P4,$AE4,IF(HLOOKUP(BL$1,Monitoring_MP!$AK$1:$EZ$55,Points_MP!$C4,FALSE)=$R4,$AF4,IF(HLOOKUP(BL$1,Monitoring_MP!$AK$1:$EZ$55,Points_MP!$C4,FALSE)=$T4,$AG4,IF(HLOOKUP(BL$1,Monitoring_MP!$AK$1:$EZ$55,Points_MP!$C4,FALSE)=$V4,$AH4,IF(HLOOKUP(BL$1,Monitoring_MP!$AK$1:$EZ$55,Points_MP!$C4,FALSE)=$X4,$AI4,"ERROR")))))))))</f>
        <v>0.5</v>
      </c>
      <c r="BM4" s="142">
        <f>IF(ISBLANK(HLOOKUP(BM$1,Monitoring_MP!$AK$1:$EZ$55,Points_MP!$C4,FALSE)),"",IF(HLOOKUP(BM$1,Monitoring_MP!$AK$1:$EZ$55,Points_MP!$C4,FALSE)=$J4,$AB4,IF(HLOOKUP(BM$1,Monitoring_MP!$AK$1:$EZ$55,Points_MP!$C4,FALSE)=$L4,$AC4,IF(HLOOKUP(BM$1,Monitoring_MP!$AK$1:$EZ$55,Points_MP!$C4,FALSE)=$N4,$AD4,IF(HLOOKUP(BM$1,Monitoring_MP!$AK$1:$EZ$55,Points_MP!$C4,FALSE)=$P4,$AE4,IF(HLOOKUP(BM$1,Monitoring_MP!$AK$1:$EZ$55,Points_MP!$C4,FALSE)=$R4,$AF4,IF(HLOOKUP(BM$1,Monitoring_MP!$AK$1:$EZ$55,Points_MP!$C4,FALSE)=$T4,$AG4,IF(HLOOKUP(BM$1,Monitoring_MP!$AK$1:$EZ$55,Points_MP!$C4,FALSE)=$V4,$AH4,IF(HLOOKUP(BM$1,Monitoring_MP!$AK$1:$EZ$55,Points_MP!$C4,FALSE)=$X4,$AI4,"ERROR")))))))))</f>
        <v>0</v>
      </c>
      <c r="BN4" s="142">
        <f>IF(ISBLANK(HLOOKUP(BN$1,Monitoring_MP!$AK$1:$EZ$55,Points_MP!$C4,FALSE)),"",IF(HLOOKUP(BN$1,Monitoring_MP!$AK$1:$EZ$55,Points_MP!$C4,FALSE)=$J4,$AB4,IF(HLOOKUP(BN$1,Monitoring_MP!$AK$1:$EZ$55,Points_MP!$C4,FALSE)=$L4,$AC4,IF(HLOOKUP(BN$1,Monitoring_MP!$AK$1:$EZ$55,Points_MP!$C4,FALSE)=$N4,$AD4,IF(HLOOKUP(BN$1,Monitoring_MP!$AK$1:$EZ$55,Points_MP!$C4,FALSE)=$P4,$AE4,IF(HLOOKUP(BN$1,Monitoring_MP!$AK$1:$EZ$55,Points_MP!$C4,FALSE)=$R4,$AF4,IF(HLOOKUP(BN$1,Monitoring_MP!$AK$1:$EZ$55,Points_MP!$C4,FALSE)=$T4,$AG4,IF(HLOOKUP(BN$1,Monitoring_MP!$AK$1:$EZ$55,Points_MP!$C4,FALSE)=$V4,$AH4,IF(HLOOKUP(BN$1,Monitoring_MP!$AK$1:$EZ$55,Points_MP!$C4,FALSE)=$X4,$AI4,"ERROR")))))))))</f>
        <v>0.5</v>
      </c>
      <c r="BO4" s="142">
        <f>IF(ISBLANK(HLOOKUP(BO$1,Monitoring_MP!$AK$1:$EZ$55,Points_MP!$C4,FALSE)),"",IF(HLOOKUP(BO$1,Monitoring_MP!$AK$1:$EZ$55,Points_MP!$C4,FALSE)=$J4,$AB4,IF(HLOOKUP(BO$1,Monitoring_MP!$AK$1:$EZ$55,Points_MP!$C4,FALSE)=$L4,$AC4,IF(HLOOKUP(BO$1,Monitoring_MP!$AK$1:$EZ$55,Points_MP!$C4,FALSE)=$N4,$AD4,IF(HLOOKUP(BO$1,Monitoring_MP!$AK$1:$EZ$55,Points_MP!$C4,FALSE)=$P4,$AE4,IF(HLOOKUP(BO$1,Monitoring_MP!$AK$1:$EZ$55,Points_MP!$C4,FALSE)=$R4,$AF4,IF(HLOOKUP(BO$1,Monitoring_MP!$AK$1:$EZ$55,Points_MP!$C4,FALSE)=$T4,$AG4,IF(HLOOKUP(BO$1,Monitoring_MP!$AK$1:$EZ$55,Points_MP!$C4,FALSE)=$V4,$AH4,IF(HLOOKUP(BO$1,Monitoring_MP!$AK$1:$EZ$55,Points_MP!$C4,FALSE)=$X4,$AI4,"ERROR")))))))))</f>
        <v>0</v>
      </c>
      <c r="BP4" s="142">
        <f>IF(ISBLANK(HLOOKUP(BP$1,Monitoring_MP!$AK$1:$EZ$55,Points_MP!$C4,FALSE)),"",IF(HLOOKUP(BP$1,Monitoring_MP!$AK$1:$EZ$55,Points_MP!$C4,FALSE)=$J4,$AB4,IF(HLOOKUP(BP$1,Monitoring_MP!$AK$1:$EZ$55,Points_MP!$C4,FALSE)=$L4,$AC4,IF(HLOOKUP(BP$1,Monitoring_MP!$AK$1:$EZ$55,Points_MP!$C4,FALSE)=$N4,$AD4,IF(HLOOKUP(BP$1,Monitoring_MP!$AK$1:$EZ$55,Points_MP!$C4,FALSE)=$P4,$AE4,IF(HLOOKUP(BP$1,Monitoring_MP!$AK$1:$EZ$55,Points_MP!$C4,FALSE)=$R4,$AF4,IF(HLOOKUP(BP$1,Monitoring_MP!$AK$1:$EZ$55,Points_MP!$C4,FALSE)=$T4,$AG4,IF(HLOOKUP(BP$1,Monitoring_MP!$AK$1:$EZ$55,Points_MP!$C4,FALSE)=$V4,$AH4,IF(HLOOKUP(BP$1,Monitoring_MP!$AK$1:$EZ$55,Points_MP!$C4,FALSE)=$X4,$AI4,"ERROR")))))))))</f>
        <v>0.5</v>
      </c>
      <c r="BQ4" s="142">
        <f>IF(ISBLANK(HLOOKUP(BQ$1,Monitoring_MP!$AK$1:$EZ$55,Points_MP!$C4,FALSE)),"",IF(HLOOKUP(BQ$1,Monitoring_MP!$AK$1:$EZ$55,Points_MP!$C4,FALSE)=$J4,$AB4,IF(HLOOKUP(BQ$1,Monitoring_MP!$AK$1:$EZ$55,Points_MP!$C4,FALSE)=$L4,$AC4,IF(HLOOKUP(BQ$1,Monitoring_MP!$AK$1:$EZ$55,Points_MP!$C4,FALSE)=$N4,$AD4,IF(HLOOKUP(BQ$1,Monitoring_MP!$AK$1:$EZ$55,Points_MP!$C4,FALSE)=$P4,$AE4,IF(HLOOKUP(BQ$1,Monitoring_MP!$AK$1:$EZ$55,Points_MP!$C4,FALSE)=$R4,$AF4,IF(HLOOKUP(BQ$1,Monitoring_MP!$AK$1:$EZ$55,Points_MP!$C4,FALSE)=$T4,$AG4,IF(HLOOKUP(BQ$1,Monitoring_MP!$AK$1:$EZ$55,Points_MP!$C4,FALSE)=$V4,$AH4,IF(HLOOKUP(BQ$1,Monitoring_MP!$AK$1:$EZ$55,Points_MP!$C4,FALSE)=$X4,$AI4,"ERROR")))))))))</f>
        <v>0.5</v>
      </c>
      <c r="BR4" s="142">
        <f>IF(ISBLANK(HLOOKUP(BR$1,Monitoring_MP!$AK$1:$EZ$55,Points_MP!$C4,FALSE)),"",IF(HLOOKUP(BR$1,Monitoring_MP!$AK$1:$EZ$55,Points_MP!$C4,FALSE)=$J4,$AB4,IF(HLOOKUP(BR$1,Monitoring_MP!$AK$1:$EZ$55,Points_MP!$C4,FALSE)=$L4,$AC4,IF(HLOOKUP(BR$1,Monitoring_MP!$AK$1:$EZ$55,Points_MP!$C4,FALSE)=$N4,$AD4,IF(HLOOKUP(BR$1,Monitoring_MP!$AK$1:$EZ$55,Points_MP!$C4,FALSE)=$P4,$AE4,IF(HLOOKUP(BR$1,Monitoring_MP!$AK$1:$EZ$55,Points_MP!$C4,FALSE)=$R4,$AF4,IF(HLOOKUP(BR$1,Monitoring_MP!$AK$1:$EZ$55,Points_MP!$C4,FALSE)=$T4,$AG4,IF(HLOOKUP(BR$1,Monitoring_MP!$AK$1:$EZ$55,Points_MP!$C4,FALSE)=$V4,$AH4,IF(HLOOKUP(BR$1,Monitoring_MP!$AK$1:$EZ$55,Points_MP!$C4,FALSE)=$X4,$AI4,"ERROR")))))))))</f>
        <v>1</v>
      </c>
      <c r="BS4" s="142">
        <f>IF(ISBLANK(HLOOKUP(BS$1,Monitoring_MP!$AK$1:$EZ$55,Points_MP!$C4,FALSE)),"",IF(HLOOKUP(BS$1,Monitoring_MP!$AK$1:$EZ$55,Points_MP!$C4,FALSE)=$J4,$AB4,IF(HLOOKUP(BS$1,Monitoring_MP!$AK$1:$EZ$55,Points_MP!$C4,FALSE)=$L4,$AC4,IF(HLOOKUP(BS$1,Monitoring_MP!$AK$1:$EZ$55,Points_MP!$C4,FALSE)=$N4,$AD4,IF(HLOOKUP(BS$1,Monitoring_MP!$AK$1:$EZ$55,Points_MP!$C4,FALSE)=$P4,$AE4,IF(HLOOKUP(BS$1,Monitoring_MP!$AK$1:$EZ$55,Points_MP!$C4,FALSE)=$R4,$AF4,IF(HLOOKUP(BS$1,Monitoring_MP!$AK$1:$EZ$55,Points_MP!$C4,FALSE)=$T4,$AG4,IF(HLOOKUP(BS$1,Monitoring_MP!$AK$1:$EZ$55,Points_MP!$C4,FALSE)=$V4,$AH4,IF(HLOOKUP(BS$1,Monitoring_MP!$AK$1:$EZ$55,Points_MP!$C4,FALSE)=$X4,$AI4,"ERROR")))))))))</f>
        <v>1</v>
      </c>
      <c r="BT4" s="142">
        <f>IF(ISBLANK(HLOOKUP(BT$1,Monitoring_MP!$AK$1:$EZ$55,Points_MP!$C4,FALSE)),"",IF(HLOOKUP(BT$1,Monitoring_MP!$AK$1:$EZ$55,Points_MP!$C4,FALSE)=$J4,$AB4,IF(HLOOKUP(BT$1,Monitoring_MP!$AK$1:$EZ$55,Points_MP!$C4,FALSE)=$L4,$AC4,IF(HLOOKUP(BT$1,Monitoring_MP!$AK$1:$EZ$55,Points_MP!$C4,FALSE)=$N4,$AD4,IF(HLOOKUP(BT$1,Monitoring_MP!$AK$1:$EZ$55,Points_MP!$C4,FALSE)=$P4,$AE4,IF(HLOOKUP(BT$1,Monitoring_MP!$AK$1:$EZ$55,Points_MP!$C4,FALSE)=$R4,$AF4,IF(HLOOKUP(BT$1,Monitoring_MP!$AK$1:$EZ$55,Points_MP!$C4,FALSE)=$T4,$AG4,IF(HLOOKUP(BT$1,Monitoring_MP!$AK$1:$EZ$55,Points_MP!$C4,FALSE)=$V4,$AH4,IF(HLOOKUP(BT$1,Monitoring_MP!$AK$1:$EZ$55,Points_MP!$C4,FALSE)=$X4,$AI4,"ERROR")))))))))</f>
        <v>0.5</v>
      </c>
      <c r="BU4" s="142">
        <f>IF(ISBLANK(HLOOKUP(BU$1,Monitoring_MP!$AK$1:$EZ$55,Points_MP!$C4,FALSE)),"",IF(HLOOKUP(BU$1,Monitoring_MP!$AK$1:$EZ$55,Points_MP!$C4,FALSE)=$J4,$AB4,IF(HLOOKUP(BU$1,Monitoring_MP!$AK$1:$EZ$55,Points_MP!$C4,FALSE)=$L4,$AC4,IF(HLOOKUP(BU$1,Monitoring_MP!$AK$1:$EZ$55,Points_MP!$C4,FALSE)=$N4,$AD4,IF(HLOOKUP(BU$1,Monitoring_MP!$AK$1:$EZ$55,Points_MP!$C4,FALSE)=$P4,$AE4,IF(HLOOKUP(BU$1,Monitoring_MP!$AK$1:$EZ$55,Points_MP!$C4,FALSE)=$R4,$AF4,IF(HLOOKUP(BU$1,Monitoring_MP!$AK$1:$EZ$55,Points_MP!$C4,FALSE)=$T4,$AG4,IF(HLOOKUP(BU$1,Monitoring_MP!$AK$1:$EZ$55,Points_MP!$C4,FALSE)=$V4,$AH4,IF(HLOOKUP(BU$1,Monitoring_MP!$AK$1:$EZ$55,Points_MP!$C4,FALSE)=$X4,$AI4,"ERROR")))))))))</f>
        <v>0</v>
      </c>
      <c r="BV4" s="142">
        <f>IF(ISBLANK(HLOOKUP(BV$1,Monitoring_MP!$AK$1:$EZ$55,Points_MP!$C4,FALSE)),"",IF(HLOOKUP(BV$1,Monitoring_MP!$AK$1:$EZ$55,Points_MP!$C4,FALSE)=$J4,$AB4,IF(HLOOKUP(BV$1,Monitoring_MP!$AK$1:$EZ$55,Points_MP!$C4,FALSE)=$L4,$AC4,IF(HLOOKUP(BV$1,Monitoring_MP!$AK$1:$EZ$55,Points_MP!$C4,FALSE)=$N4,$AD4,IF(HLOOKUP(BV$1,Monitoring_MP!$AK$1:$EZ$55,Points_MP!$C4,FALSE)=$P4,$AE4,IF(HLOOKUP(BV$1,Monitoring_MP!$AK$1:$EZ$55,Points_MP!$C4,FALSE)=$R4,$AF4,IF(HLOOKUP(BV$1,Monitoring_MP!$AK$1:$EZ$55,Points_MP!$C4,FALSE)=$T4,$AG4,IF(HLOOKUP(BV$1,Monitoring_MP!$AK$1:$EZ$55,Points_MP!$C4,FALSE)=$V4,$AH4,IF(HLOOKUP(BV$1,Monitoring_MP!$AK$1:$EZ$55,Points_MP!$C4,FALSE)=$X4,$AI4,"ERROR")))))))))</f>
        <v>0.5</v>
      </c>
      <c r="BW4" s="142">
        <f>IF(ISBLANK(HLOOKUP(BW$1,Monitoring_MP!$AK$1:$EZ$55,Points_MP!$C4,FALSE)),"",IF(HLOOKUP(BW$1,Monitoring_MP!$AK$1:$EZ$55,Points_MP!$C4,FALSE)=$J4,$AB4,IF(HLOOKUP(BW$1,Monitoring_MP!$AK$1:$EZ$55,Points_MP!$C4,FALSE)=$L4,$AC4,IF(HLOOKUP(BW$1,Monitoring_MP!$AK$1:$EZ$55,Points_MP!$C4,FALSE)=$N4,$AD4,IF(HLOOKUP(BW$1,Monitoring_MP!$AK$1:$EZ$55,Points_MP!$C4,FALSE)=$P4,$AE4,IF(HLOOKUP(BW$1,Monitoring_MP!$AK$1:$EZ$55,Points_MP!$C4,FALSE)=$R4,$AF4,IF(HLOOKUP(BW$1,Monitoring_MP!$AK$1:$EZ$55,Points_MP!$C4,FALSE)=$T4,$AG4,IF(HLOOKUP(BW$1,Monitoring_MP!$AK$1:$EZ$55,Points_MP!$C4,FALSE)=$V4,$AH4,IF(HLOOKUP(BW$1,Monitoring_MP!$AK$1:$EZ$55,Points_MP!$C4,FALSE)=$X4,$AI4,"ERROR")))))))))</f>
        <v>0.5</v>
      </c>
      <c r="BX4" s="142">
        <f>IF(ISBLANK(HLOOKUP(BX$1,Monitoring_MP!$AK$1:$EZ$55,Points_MP!$C4,FALSE)),"",IF(HLOOKUP(BX$1,Monitoring_MP!$AK$1:$EZ$55,Points_MP!$C4,FALSE)=$J4,$AB4,IF(HLOOKUP(BX$1,Monitoring_MP!$AK$1:$EZ$55,Points_MP!$C4,FALSE)=$L4,$AC4,IF(HLOOKUP(BX$1,Monitoring_MP!$AK$1:$EZ$55,Points_MP!$C4,FALSE)=$N4,$AD4,IF(HLOOKUP(BX$1,Monitoring_MP!$AK$1:$EZ$55,Points_MP!$C4,FALSE)=$P4,$AE4,IF(HLOOKUP(BX$1,Monitoring_MP!$AK$1:$EZ$55,Points_MP!$C4,FALSE)=$R4,$AF4,IF(HLOOKUP(BX$1,Monitoring_MP!$AK$1:$EZ$55,Points_MP!$C4,FALSE)=$T4,$AG4,IF(HLOOKUP(BX$1,Monitoring_MP!$AK$1:$EZ$55,Points_MP!$C4,FALSE)=$V4,$AH4,IF(HLOOKUP(BX$1,Monitoring_MP!$AK$1:$EZ$55,Points_MP!$C4,FALSE)=$X4,$AI4,"ERROR")))))))))</f>
        <v>0</v>
      </c>
      <c r="BY4" s="142">
        <f>IF(ISBLANK(HLOOKUP(BY$1,Monitoring_MP!$AK$1:$EZ$55,Points_MP!$C4,FALSE)),"",IF(HLOOKUP(BY$1,Monitoring_MP!$AK$1:$EZ$55,Points_MP!$C4,FALSE)=$J4,$AB4,IF(HLOOKUP(BY$1,Monitoring_MP!$AK$1:$EZ$55,Points_MP!$C4,FALSE)=$L4,$AC4,IF(HLOOKUP(BY$1,Monitoring_MP!$AK$1:$EZ$55,Points_MP!$C4,FALSE)=$N4,$AD4,IF(HLOOKUP(BY$1,Monitoring_MP!$AK$1:$EZ$55,Points_MP!$C4,FALSE)=$P4,$AE4,IF(HLOOKUP(BY$1,Monitoring_MP!$AK$1:$EZ$55,Points_MP!$C4,FALSE)=$R4,$AF4,IF(HLOOKUP(BY$1,Monitoring_MP!$AK$1:$EZ$55,Points_MP!$C4,FALSE)=$T4,$AG4,IF(HLOOKUP(BY$1,Monitoring_MP!$AK$1:$EZ$55,Points_MP!$C4,FALSE)=$V4,$AH4,IF(HLOOKUP(BY$1,Monitoring_MP!$AK$1:$EZ$55,Points_MP!$C4,FALSE)=$X4,$AI4,"ERROR")))))))))</f>
        <v>0.5</v>
      </c>
      <c r="BZ4" s="142">
        <f>IF(ISBLANK(HLOOKUP(BZ$1,Monitoring_MP!$AK$1:$EZ$55,Points_MP!$C4,FALSE)),"",IF(HLOOKUP(BZ$1,Monitoring_MP!$AK$1:$EZ$55,Points_MP!$C4,FALSE)=$J4,$AB4,IF(HLOOKUP(BZ$1,Monitoring_MP!$AK$1:$EZ$55,Points_MP!$C4,FALSE)=$L4,$AC4,IF(HLOOKUP(BZ$1,Monitoring_MP!$AK$1:$EZ$55,Points_MP!$C4,FALSE)=$N4,$AD4,IF(HLOOKUP(BZ$1,Monitoring_MP!$AK$1:$EZ$55,Points_MP!$C4,FALSE)=$P4,$AE4,IF(HLOOKUP(BZ$1,Monitoring_MP!$AK$1:$EZ$55,Points_MP!$C4,FALSE)=$R4,$AF4,IF(HLOOKUP(BZ$1,Monitoring_MP!$AK$1:$EZ$55,Points_MP!$C4,FALSE)=$T4,$AG4,IF(HLOOKUP(BZ$1,Monitoring_MP!$AK$1:$EZ$55,Points_MP!$C4,FALSE)=$V4,$AH4,IF(HLOOKUP(BZ$1,Monitoring_MP!$AK$1:$EZ$55,Points_MP!$C4,FALSE)=$X4,$AI4,"ERROR")))))))))</f>
        <v>0</v>
      </c>
      <c r="CA4" s="142">
        <f>IF(ISBLANK(HLOOKUP(CA$1,Monitoring_MP!$AK$1:$EZ$55,Points_MP!$C4,FALSE)),"",IF(HLOOKUP(CA$1,Monitoring_MP!$AK$1:$EZ$55,Points_MP!$C4,FALSE)=$J4,$AB4,IF(HLOOKUP(CA$1,Monitoring_MP!$AK$1:$EZ$55,Points_MP!$C4,FALSE)=$L4,$AC4,IF(HLOOKUP(CA$1,Monitoring_MP!$AK$1:$EZ$55,Points_MP!$C4,FALSE)=$N4,$AD4,IF(HLOOKUP(CA$1,Monitoring_MP!$AK$1:$EZ$55,Points_MP!$C4,FALSE)=$P4,$AE4,IF(HLOOKUP(CA$1,Monitoring_MP!$AK$1:$EZ$55,Points_MP!$C4,FALSE)=$R4,$AF4,IF(HLOOKUP(CA$1,Monitoring_MP!$AK$1:$EZ$55,Points_MP!$C4,FALSE)=$T4,$AG4,IF(HLOOKUP(CA$1,Monitoring_MP!$AK$1:$EZ$55,Points_MP!$C4,FALSE)=$V4,$AH4,IF(HLOOKUP(CA$1,Monitoring_MP!$AK$1:$EZ$55,Points_MP!$C4,FALSE)=$X4,$AI4,"ERROR")))))))))</f>
        <v>0</v>
      </c>
      <c r="CB4" s="142">
        <f>IF(ISBLANK(HLOOKUP(CB$1,Monitoring_MP!$AK$1:$EZ$55,Points_MP!$C4,FALSE)),"",IF(HLOOKUP(CB$1,Monitoring_MP!$AK$1:$EZ$55,Points_MP!$C4,FALSE)=$J4,$AB4,IF(HLOOKUP(CB$1,Monitoring_MP!$AK$1:$EZ$55,Points_MP!$C4,FALSE)=$L4,$AC4,IF(HLOOKUP(CB$1,Monitoring_MP!$AK$1:$EZ$55,Points_MP!$C4,FALSE)=$N4,$AD4,IF(HLOOKUP(CB$1,Monitoring_MP!$AK$1:$EZ$55,Points_MP!$C4,FALSE)=$P4,$AE4,IF(HLOOKUP(CB$1,Monitoring_MP!$AK$1:$EZ$55,Points_MP!$C4,FALSE)=$R4,$AF4,IF(HLOOKUP(CB$1,Monitoring_MP!$AK$1:$EZ$55,Points_MP!$C4,FALSE)=$T4,$AG4,IF(HLOOKUP(CB$1,Monitoring_MP!$AK$1:$EZ$55,Points_MP!$C4,FALSE)=$V4,$AH4,IF(HLOOKUP(CB$1,Monitoring_MP!$AK$1:$EZ$55,Points_MP!$C4,FALSE)=$X4,$AI4,"ERROR")))))))))</f>
        <v>0.5</v>
      </c>
      <c r="CC4" s="142">
        <f>IF(ISBLANK(HLOOKUP(CC$1,Monitoring_MP!$AK$1:$EZ$55,Points_MP!$C4,FALSE)),"",IF(HLOOKUP(CC$1,Monitoring_MP!$AK$1:$EZ$55,Points_MP!$C4,FALSE)=$J4,$AB4,IF(HLOOKUP(CC$1,Monitoring_MP!$AK$1:$EZ$55,Points_MP!$C4,FALSE)=$L4,$AC4,IF(HLOOKUP(CC$1,Monitoring_MP!$AK$1:$EZ$55,Points_MP!$C4,FALSE)=$N4,$AD4,IF(HLOOKUP(CC$1,Monitoring_MP!$AK$1:$EZ$55,Points_MP!$C4,FALSE)=$P4,$AE4,IF(HLOOKUP(CC$1,Monitoring_MP!$AK$1:$EZ$55,Points_MP!$C4,FALSE)=$R4,$AF4,IF(HLOOKUP(CC$1,Monitoring_MP!$AK$1:$EZ$55,Points_MP!$C4,FALSE)=$T4,$AG4,IF(HLOOKUP(CC$1,Monitoring_MP!$AK$1:$EZ$55,Points_MP!$C4,FALSE)=$V4,$AH4,IF(HLOOKUP(CC$1,Monitoring_MP!$AK$1:$EZ$55,Points_MP!$C4,FALSE)=$X4,$AI4,"ERROR")))))))))</f>
        <v>0</v>
      </c>
      <c r="CD4" s="142">
        <f>IF(ISBLANK(HLOOKUP(CD$1,Monitoring_MP!$AK$1:$EZ$55,Points_MP!$C4,FALSE)),"",IF(HLOOKUP(CD$1,Monitoring_MP!$AK$1:$EZ$55,Points_MP!$C4,FALSE)=$J4,$AB4,IF(HLOOKUP(CD$1,Monitoring_MP!$AK$1:$EZ$55,Points_MP!$C4,FALSE)=$L4,$AC4,IF(HLOOKUP(CD$1,Monitoring_MP!$AK$1:$EZ$55,Points_MP!$C4,FALSE)=$N4,$AD4,IF(HLOOKUP(CD$1,Monitoring_MP!$AK$1:$EZ$55,Points_MP!$C4,FALSE)=$P4,$AE4,IF(HLOOKUP(CD$1,Monitoring_MP!$AK$1:$EZ$55,Points_MP!$C4,FALSE)=$R4,$AF4,IF(HLOOKUP(CD$1,Monitoring_MP!$AK$1:$EZ$55,Points_MP!$C4,FALSE)=$T4,$AG4,IF(HLOOKUP(CD$1,Monitoring_MP!$AK$1:$EZ$55,Points_MP!$C4,FALSE)=$V4,$AH4,IF(HLOOKUP(CD$1,Monitoring_MP!$AK$1:$EZ$55,Points_MP!$C4,FALSE)=$X4,$AI4,"ERROR")))))))))</f>
        <v>0.5</v>
      </c>
      <c r="CE4" s="142">
        <f>IF(ISBLANK(HLOOKUP(CE$1,Monitoring_MP!$AK$1:$EZ$55,Points_MP!$C4,FALSE)),"",IF(HLOOKUP(CE$1,Monitoring_MP!$AK$1:$EZ$55,Points_MP!$C4,FALSE)=$J4,$AB4,IF(HLOOKUP(CE$1,Monitoring_MP!$AK$1:$EZ$55,Points_MP!$C4,FALSE)=$L4,$AC4,IF(HLOOKUP(CE$1,Monitoring_MP!$AK$1:$EZ$55,Points_MP!$C4,FALSE)=$N4,$AD4,IF(HLOOKUP(CE$1,Monitoring_MP!$AK$1:$EZ$55,Points_MP!$C4,FALSE)=$P4,$AE4,IF(HLOOKUP(CE$1,Monitoring_MP!$AK$1:$EZ$55,Points_MP!$C4,FALSE)=$R4,$AF4,IF(HLOOKUP(CE$1,Monitoring_MP!$AK$1:$EZ$55,Points_MP!$C4,FALSE)=$T4,$AG4,IF(HLOOKUP(CE$1,Monitoring_MP!$AK$1:$EZ$55,Points_MP!$C4,FALSE)=$V4,$AH4,IF(HLOOKUP(CE$1,Monitoring_MP!$AK$1:$EZ$55,Points_MP!$C4,FALSE)=$X4,$AI4,"ERROR")))))))))</f>
        <v>0.5</v>
      </c>
      <c r="CF4" s="142">
        <f>IF(ISBLANK(HLOOKUP(CF$1,Monitoring_MP!$AK$1:$EZ$55,Points_MP!$C4,FALSE)),"",IF(HLOOKUP(CF$1,Monitoring_MP!$AK$1:$EZ$55,Points_MP!$C4,FALSE)=$J4,$AB4,IF(HLOOKUP(CF$1,Monitoring_MP!$AK$1:$EZ$55,Points_MP!$C4,FALSE)=$L4,$AC4,IF(HLOOKUP(CF$1,Monitoring_MP!$AK$1:$EZ$55,Points_MP!$C4,FALSE)=$N4,$AD4,IF(HLOOKUP(CF$1,Monitoring_MP!$AK$1:$EZ$55,Points_MP!$C4,FALSE)=$P4,$AE4,IF(HLOOKUP(CF$1,Monitoring_MP!$AK$1:$EZ$55,Points_MP!$C4,FALSE)=$R4,$AF4,IF(HLOOKUP(CF$1,Monitoring_MP!$AK$1:$EZ$55,Points_MP!$C4,FALSE)=$T4,$AG4,IF(HLOOKUP(CF$1,Monitoring_MP!$AK$1:$EZ$55,Points_MP!$C4,FALSE)=$V4,$AH4,IF(HLOOKUP(CF$1,Monitoring_MP!$AK$1:$EZ$55,Points_MP!$C4,FALSE)=$X4,$AI4,"ERROR")))))))))</f>
        <v>0</v>
      </c>
      <c r="CG4" s="142">
        <f>IF(ISBLANK(HLOOKUP(CG$1,Monitoring_MP!$AK$1:$EZ$55,Points_MP!$C4,FALSE)),"",IF(HLOOKUP(CG$1,Monitoring_MP!$AK$1:$EZ$55,Points_MP!$C4,FALSE)=$J4,$AB4,IF(HLOOKUP(CG$1,Monitoring_MP!$AK$1:$EZ$55,Points_MP!$C4,FALSE)=$L4,$AC4,IF(HLOOKUP(CG$1,Monitoring_MP!$AK$1:$EZ$55,Points_MP!$C4,FALSE)=$N4,$AD4,IF(HLOOKUP(CG$1,Monitoring_MP!$AK$1:$EZ$55,Points_MP!$C4,FALSE)=$P4,$AE4,IF(HLOOKUP(CG$1,Monitoring_MP!$AK$1:$EZ$55,Points_MP!$C4,FALSE)=$R4,$AF4,IF(HLOOKUP(CG$1,Monitoring_MP!$AK$1:$EZ$55,Points_MP!$C4,FALSE)=$T4,$AG4,IF(HLOOKUP(CG$1,Monitoring_MP!$AK$1:$EZ$55,Points_MP!$C4,FALSE)=$V4,$AH4,IF(HLOOKUP(CG$1,Monitoring_MP!$AK$1:$EZ$55,Points_MP!$C4,FALSE)=$X4,$AI4,"ERROR")))))))))</f>
        <v>0</v>
      </c>
      <c r="CH4" s="142">
        <f>IF(ISBLANK(HLOOKUP(CH$1,Monitoring_MP!$AK$1:$EZ$55,Points_MP!$C4,FALSE)),"",IF(HLOOKUP(CH$1,Monitoring_MP!$AK$1:$EZ$55,Points_MP!$C4,FALSE)=$J4,$AB4,IF(HLOOKUP(CH$1,Monitoring_MP!$AK$1:$EZ$55,Points_MP!$C4,FALSE)=$L4,$AC4,IF(HLOOKUP(CH$1,Monitoring_MP!$AK$1:$EZ$55,Points_MP!$C4,FALSE)=$N4,$AD4,IF(HLOOKUP(CH$1,Monitoring_MP!$AK$1:$EZ$55,Points_MP!$C4,FALSE)=$P4,$AE4,IF(HLOOKUP(CH$1,Monitoring_MP!$AK$1:$EZ$55,Points_MP!$C4,FALSE)=$R4,$AF4,IF(HLOOKUP(CH$1,Monitoring_MP!$AK$1:$EZ$55,Points_MP!$C4,FALSE)=$T4,$AG4,IF(HLOOKUP(CH$1,Monitoring_MP!$AK$1:$EZ$55,Points_MP!$C4,FALSE)=$V4,$AH4,IF(HLOOKUP(CH$1,Monitoring_MP!$AK$1:$EZ$55,Points_MP!$C4,FALSE)=$X4,$AI4,"ERROR")))))))))</f>
        <v>1</v>
      </c>
      <c r="CI4" s="142">
        <f>IF(ISBLANK(HLOOKUP(CI$1,Monitoring_MP!$AK$1:$EZ$55,Points_MP!$C4,FALSE)),"",IF(HLOOKUP(CI$1,Monitoring_MP!$AK$1:$EZ$55,Points_MP!$C4,FALSE)=$J4,$AB4,IF(HLOOKUP(CI$1,Monitoring_MP!$AK$1:$EZ$55,Points_MP!$C4,FALSE)=$L4,$AC4,IF(HLOOKUP(CI$1,Monitoring_MP!$AK$1:$EZ$55,Points_MP!$C4,FALSE)=$N4,$AD4,IF(HLOOKUP(CI$1,Monitoring_MP!$AK$1:$EZ$55,Points_MP!$C4,FALSE)=$P4,$AE4,IF(HLOOKUP(CI$1,Monitoring_MP!$AK$1:$EZ$55,Points_MP!$C4,FALSE)=$R4,$AF4,IF(HLOOKUP(CI$1,Monitoring_MP!$AK$1:$EZ$55,Points_MP!$C4,FALSE)=$T4,$AG4,IF(HLOOKUP(CI$1,Monitoring_MP!$AK$1:$EZ$55,Points_MP!$C4,FALSE)=$V4,$AH4,IF(HLOOKUP(CI$1,Monitoring_MP!$AK$1:$EZ$55,Points_MP!$C4,FALSE)=$X4,$AI4,"ERROR")))))))))</f>
        <v>0.5</v>
      </c>
      <c r="CJ4" s="142">
        <f>IF(ISBLANK(HLOOKUP(CJ$1,Monitoring_MP!$AK$1:$EZ$55,Points_MP!$C4,FALSE)),"",IF(HLOOKUP(CJ$1,Monitoring_MP!$AK$1:$EZ$55,Points_MP!$C4,FALSE)=$J4,$AB4,IF(HLOOKUP(CJ$1,Monitoring_MP!$AK$1:$EZ$55,Points_MP!$C4,FALSE)=$L4,$AC4,IF(HLOOKUP(CJ$1,Monitoring_MP!$AK$1:$EZ$55,Points_MP!$C4,FALSE)=$N4,$AD4,IF(HLOOKUP(CJ$1,Monitoring_MP!$AK$1:$EZ$55,Points_MP!$C4,FALSE)=$P4,$AE4,IF(HLOOKUP(CJ$1,Monitoring_MP!$AK$1:$EZ$55,Points_MP!$C4,FALSE)=$R4,$AF4,IF(HLOOKUP(CJ$1,Monitoring_MP!$AK$1:$EZ$55,Points_MP!$C4,FALSE)=$T4,$AG4,IF(HLOOKUP(CJ$1,Monitoring_MP!$AK$1:$EZ$55,Points_MP!$C4,FALSE)=$V4,$AH4,IF(HLOOKUP(CJ$1,Monitoring_MP!$AK$1:$EZ$55,Points_MP!$C4,FALSE)=$X4,$AI4,"ERROR")))))))))</f>
        <v>0</v>
      </c>
      <c r="CK4" s="142">
        <f>IF(ISBLANK(HLOOKUP(CK$1,Monitoring_MP!$AK$1:$EZ$55,Points_MP!$C4,FALSE)),"",IF(HLOOKUP(CK$1,Monitoring_MP!$AK$1:$EZ$55,Points_MP!$C4,FALSE)=$J4,$AB4,IF(HLOOKUP(CK$1,Monitoring_MP!$AK$1:$EZ$55,Points_MP!$C4,FALSE)=$L4,$AC4,IF(HLOOKUP(CK$1,Monitoring_MP!$AK$1:$EZ$55,Points_MP!$C4,FALSE)=$N4,$AD4,IF(HLOOKUP(CK$1,Monitoring_MP!$AK$1:$EZ$55,Points_MP!$C4,FALSE)=$P4,$AE4,IF(HLOOKUP(CK$1,Monitoring_MP!$AK$1:$EZ$55,Points_MP!$C4,FALSE)=$R4,$AF4,IF(HLOOKUP(CK$1,Monitoring_MP!$AK$1:$EZ$55,Points_MP!$C4,FALSE)=$T4,$AG4,IF(HLOOKUP(CK$1,Monitoring_MP!$AK$1:$EZ$55,Points_MP!$C4,FALSE)=$V4,$AH4,IF(HLOOKUP(CK$1,Monitoring_MP!$AK$1:$EZ$55,Points_MP!$C4,FALSE)=$X4,$AI4,"ERROR")))))))))</f>
        <v>0.5</v>
      </c>
      <c r="CL4" s="142">
        <f>IF(ISBLANK(HLOOKUP(CL$1,Monitoring_MP!$AK$1:$EZ$55,Points_MP!$C4,FALSE)),"",IF(HLOOKUP(CL$1,Monitoring_MP!$AK$1:$EZ$55,Points_MP!$C4,FALSE)=$J4,$AB4,IF(HLOOKUP(CL$1,Monitoring_MP!$AK$1:$EZ$55,Points_MP!$C4,FALSE)=$L4,$AC4,IF(HLOOKUP(CL$1,Monitoring_MP!$AK$1:$EZ$55,Points_MP!$C4,FALSE)=$N4,$AD4,IF(HLOOKUP(CL$1,Monitoring_MP!$AK$1:$EZ$55,Points_MP!$C4,FALSE)=$P4,$AE4,IF(HLOOKUP(CL$1,Monitoring_MP!$AK$1:$EZ$55,Points_MP!$C4,FALSE)=$R4,$AF4,IF(HLOOKUP(CL$1,Monitoring_MP!$AK$1:$EZ$55,Points_MP!$C4,FALSE)=$T4,$AG4,IF(HLOOKUP(CL$1,Monitoring_MP!$AK$1:$EZ$55,Points_MP!$C4,FALSE)=$V4,$AH4,IF(HLOOKUP(CL$1,Monitoring_MP!$AK$1:$EZ$55,Points_MP!$C4,FALSE)=$X4,$AI4,"ERROR")))))))))</f>
        <v>1</v>
      </c>
      <c r="CM4" s="142">
        <f>IF(ISBLANK(HLOOKUP(CM$1,Monitoring_MP!$AK$1:$EZ$55,Points_MP!$C4,FALSE)),"",IF(HLOOKUP(CM$1,Monitoring_MP!$AK$1:$EZ$55,Points_MP!$C4,FALSE)=$J4,$AB4,IF(HLOOKUP(CM$1,Monitoring_MP!$AK$1:$EZ$55,Points_MP!$C4,FALSE)=$L4,$AC4,IF(HLOOKUP(CM$1,Monitoring_MP!$AK$1:$EZ$55,Points_MP!$C4,FALSE)=$N4,$AD4,IF(HLOOKUP(CM$1,Monitoring_MP!$AK$1:$EZ$55,Points_MP!$C4,FALSE)=$P4,$AE4,IF(HLOOKUP(CM$1,Monitoring_MP!$AK$1:$EZ$55,Points_MP!$C4,FALSE)=$R4,$AF4,IF(HLOOKUP(CM$1,Monitoring_MP!$AK$1:$EZ$55,Points_MP!$C4,FALSE)=$T4,$AG4,IF(HLOOKUP(CM$1,Monitoring_MP!$AK$1:$EZ$55,Points_MP!$C4,FALSE)=$V4,$AH4,IF(HLOOKUP(CM$1,Monitoring_MP!$AK$1:$EZ$55,Points_MP!$C4,FALSE)=$X4,$AI4,"ERROR")))))))))</f>
        <v>0.5</v>
      </c>
      <c r="CN4" s="142">
        <f>IF(ISBLANK(HLOOKUP(CN$1,Monitoring_MP!$AK$1:$EZ$55,Points_MP!$C4,FALSE)),"",IF(HLOOKUP(CN$1,Monitoring_MP!$AK$1:$EZ$55,Points_MP!$C4,FALSE)=$J4,$AB4,IF(HLOOKUP(CN$1,Monitoring_MP!$AK$1:$EZ$55,Points_MP!$C4,FALSE)=$L4,$AC4,IF(HLOOKUP(CN$1,Monitoring_MP!$AK$1:$EZ$55,Points_MP!$C4,FALSE)=$N4,$AD4,IF(HLOOKUP(CN$1,Monitoring_MP!$AK$1:$EZ$55,Points_MP!$C4,FALSE)=$P4,$AE4,IF(HLOOKUP(CN$1,Monitoring_MP!$AK$1:$EZ$55,Points_MP!$C4,FALSE)=$R4,$AF4,IF(HLOOKUP(CN$1,Monitoring_MP!$AK$1:$EZ$55,Points_MP!$C4,FALSE)=$T4,$AG4,IF(HLOOKUP(CN$1,Monitoring_MP!$AK$1:$EZ$55,Points_MP!$C4,FALSE)=$V4,$AH4,IF(HLOOKUP(CN$1,Monitoring_MP!$AK$1:$EZ$55,Points_MP!$C4,FALSE)=$X4,$AI4,"ERROR")))))))))</f>
        <v>0</v>
      </c>
      <c r="CO4" s="142">
        <f>IF(ISBLANK(HLOOKUP(CO$1,Monitoring_MP!$AK$1:$EZ$55,Points_MP!$C4,FALSE)),"",IF(HLOOKUP(CO$1,Monitoring_MP!$AK$1:$EZ$55,Points_MP!$C4,FALSE)=$J4,$AB4,IF(HLOOKUP(CO$1,Monitoring_MP!$AK$1:$EZ$55,Points_MP!$C4,FALSE)=$L4,$AC4,IF(HLOOKUP(CO$1,Monitoring_MP!$AK$1:$EZ$55,Points_MP!$C4,FALSE)=$N4,$AD4,IF(HLOOKUP(CO$1,Monitoring_MP!$AK$1:$EZ$55,Points_MP!$C4,FALSE)=$P4,$AE4,IF(HLOOKUP(CO$1,Monitoring_MP!$AK$1:$EZ$55,Points_MP!$C4,FALSE)=$R4,$AF4,IF(HLOOKUP(CO$1,Monitoring_MP!$AK$1:$EZ$55,Points_MP!$C4,FALSE)=$T4,$AG4,IF(HLOOKUP(CO$1,Monitoring_MP!$AK$1:$EZ$55,Points_MP!$C4,FALSE)=$V4,$AH4,IF(HLOOKUP(CO$1,Monitoring_MP!$AK$1:$EZ$55,Points_MP!$C4,FALSE)=$X4,$AI4,"ERROR")))))))))</f>
        <v>0</v>
      </c>
      <c r="CP4" s="142">
        <f>IF(ISBLANK(HLOOKUP(CP$1,Monitoring_MP!$AK$1:$EZ$55,Points_MP!$C4,FALSE)),"",IF(HLOOKUP(CP$1,Monitoring_MP!$AK$1:$EZ$55,Points_MP!$C4,FALSE)=$J4,$AB4,IF(HLOOKUP(CP$1,Monitoring_MP!$AK$1:$EZ$55,Points_MP!$C4,FALSE)=$L4,$AC4,IF(HLOOKUP(CP$1,Monitoring_MP!$AK$1:$EZ$55,Points_MP!$C4,FALSE)=$N4,$AD4,IF(HLOOKUP(CP$1,Monitoring_MP!$AK$1:$EZ$55,Points_MP!$C4,FALSE)=$P4,$AE4,IF(HLOOKUP(CP$1,Monitoring_MP!$AK$1:$EZ$55,Points_MP!$C4,FALSE)=$R4,$AF4,IF(HLOOKUP(CP$1,Monitoring_MP!$AK$1:$EZ$55,Points_MP!$C4,FALSE)=$T4,$AG4,IF(HLOOKUP(CP$1,Monitoring_MP!$AK$1:$EZ$55,Points_MP!$C4,FALSE)=$V4,$AH4,IF(HLOOKUP(CP$1,Monitoring_MP!$AK$1:$EZ$55,Points_MP!$C4,FALSE)=$X4,$AI4,"ERROR")))))))))</f>
        <v>0</v>
      </c>
      <c r="CQ4" s="142">
        <f>IF(ISBLANK(HLOOKUP(CQ$1,Monitoring_MP!$AK$1:$EZ$55,Points_MP!$C4,FALSE)),"",IF(HLOOKUP(CQ$1,Monitoring_MP!$AK$1:$EZ$55,Points_MP!$C4,FALSE)=$J4,$AB4,IF(HLOOKUP(CQ$1,Monitoring_MP!$AK$1:$EZ$55,Points_MP!$C4,FALSE)=$L4,$AC4,IF(HLOOKUP(CQ$1,Monitoring_MP!$AK$1:$EZ$55,Points_MP!$C4,FALSE)=$N4,$AD4,IF(HLOOKUP(CQ$1,Monitoring_MP!$AK$1:$EZ$55,Points_MP!$C4,FALSE)=$P4,$AE4,IF(HLOOKUP(CQ$1,Monitoring_MP!$AK$1:$EZ$55,Points_MP!$C4,FALSE)=$R4,$AF4,IF(HLOOKUP(CQ$1,Monitoring_MP!$AK$1:$EZ$55,Points_MP!$C4,FALSE)=$T4,$AG4,IF(HLOOKUP(CQ$1,Monitoring_MP!$AK$1:$EZ$55,Points_MP!$C4,FALSE)=$V4,$AH4,IF(HLOOKUP(CQ$1,Monitoring_MP!$AK$1:$EZ$55,Points_MP!$C4,FALSE)=$X4,$AI4,"ERROR")))))))))</f>
        <v>1</v>
      </c>
      <c r="CR4" s="142">
        <f>IF(ISBLANK(HLOOKUP(CR$1,Monitoring_MP!$AK$1:$EZ$55,Points_MP!$C4,FALSE)),"",IF(HLOOKUP(CR$1,Monitoring_MP!$AK$1:$EZ$55,Points_MP!$C4,FALSE)=$J4,$AB4,IF(HLOOKUP(CR$1,Monitoring_MP!$AK$1:$EZ$55,Points_MP!$C4,FALSE)=$L4,$AC4,IF(HLOOKUP(CR$1,Monitoring_MP!$AK$1:$EZ$55,Points_MP!$C4,FALSE)=$N4,$AD4,IF(HLOOKUP(CR$1,Monitoring_MP!$AK$1:$EZ$55,Points_MP!$C4,FALSE)=$P4,$AE4,IF(HLOOKUP(CR$1,Monitoring_MP!$AK$1:$EZ$55,Points_MP!$C4,FALSE)=$R4,$AF4,IF(HLOOKUP(CR$1,Monitoring_MP!$AK$1:$EZ$55,Points_MP!$C4,FALSE)=$T4,$AG4,IF(HLOOKUP(CR$1,Monitoring_MP!$AK$1:$EZ$55,Points_MP!$C4,FALSE)=$V4,$AH4,IF(HLOOKUP(CR$1,Monitoring_MP!$AK$1:$EZ$55,Points_MP!$C4,FALSE)=$X4,$AI4,"ERROR")))))))))</f>
        <v>1</v>
      </c>
    </row>
    <row r="5" spans="1:96" ht="15" customHeight="1" x14ac:dyDescent="0.35">
      <c r="A5" s="18" t="str">
        <f>IF(ISBLANK(Monitoring_MP!A5),"",Monitoring_MP!A5)</f>
        <v>Q4</v>
      </c>
      <c r="B5" s="18" t="str">
        <f>IF(ISBLANK(Monitoring_MP!B5),"",Monitoring_MP!B5)</f>
        <v>C20004</v>
      </c>
      <c r="C5" s="18">
        <f>IF(ISBLANK(Monitoring_MP!C5),"",Monitoring_MP!C5)</f>
        <v>5</v>
      </c>
      <c r="D5" s="50" t="str">
        <f>IF(ISBLANK(Monitoring_MP!D5),"",Monitoring_MP!D5)</f>
        <v>Anunţul referitor la desfăşurarea şedinţei publice este adus la cunoştinţă cetăţenilor (cu cel puţin 5 zile înaintea şedinţelor ordinare şi cu cel puţin 3 zile înaintea celor extraordinare)?</v>
      </c>
      <c r="E5" s="5" t="str">
        <f>IF(ISBLANK(Monitoring_MP!E5),"",Monitoring_MP!E5)</f>
        <v>Is the announcement about the public session made public to citizens (at least 5 days before the ordinary meetings and at least 3 days before the extraordinary meeting)?</v>
      </c>
      <c r="F5" s="5" t="str">
        <f>IF(ISBLANK(Monitoring_MP!F5),"",Monitoring_MP!F5)</f>
        <v>acc</v>
      </c>
      <c r="G5" s="8" t="str">
        <f>IF(ISBLANK(Monitoring_MP!G5),"",Monitoring_MP!G5)</f>
        <v>acc4</v>
      </c>
      <c r="H5" s="52" t="str">
        <f>IF(ISBLANK(Monitoring_MP!H5),"",Monitoring_MP!H5)</f>
        <v>acc4k</v>
      </c>
      <c r="I5" s="8">
        <f>IF(ISBLANK(Monitoring_MP!I5),"",Monitoring_MP!I5)</f>
        <v>1</v>
      </c>
      <c r="J5" s="8" t="str">
        <f>IF(ISBLANK(Monitoring_MP!J5),"",Monitoring_MP!J5)</f>
        <v>da</v>
      </c>
      <c r="K5" s="8" t="str">
        <f>IF(ISBLANK(Monitoring_MP!K5),"",Monitoring_MP!K5)</f>
        <v>yes</v>
      </c>
      <c r="L5" s="8" t="str">
        <f>IF(ISBLANK(Monitoring_MP!L5),"",Monitoring_MP!L5)</f>
        <v>nu</v>
      </c>
      <c r="M5" s="8" t="str">
        <f>IF(ISBLANK(Monitoring_MP!M5),"",Monitoring_MP!M5)</f>
        <v>no</v>
      </c>
      <c r="N5" s="111" t="str">
        <f>IF(ISBLANK(Monitoring_MP!N5),"",Monitoring_MP!N5)</f>
        <v>partial/panou informativ</v>
      </c>
      <c r="O5" s="8" t="str">
        <f>IF(ISBLANK(Monitoring_MP!O5),"",Monitoring_MP!O5)</f>
        <v xml:space="preserve">partially/bliboard </v>
      </c>
      <c r="P5" s="8" t="str">
        <f>IF(ISBLANK(Monitoring_MP!P5),"",Monitoring_MP!P5)</f>
        <v>0-10%</v>
      </c>
      <c r="Q5" s="8" t="str">
        <f>IF(ISBLANK(Monitoring_MP!Q5),"",Monitoring_MP!Q5)</f>
        <v>0-10%</v>
      </c>
      <c r="R5" s="8" t="str">
        <f>IF(ISBLANK(Monitoring_MP!R5),"",Monitoring_MP!R5)</f>
        <v>10-30%</v>
      </c>
      <c r="S5" s="8" t="str">
        <f>IF(ISBLANK(Monitoring_MP!S5),"",Monitoring_MP!S5)</f>
        <v>10-30%</v>
      </c>
      <c r="T5" s="8" t="str">
        <f>IF(ISBLANK(Monitoring_MP!T5),"",Monitoring_MP!T5)</f>
        <v>30-60%</v>
      </c>
      <c r="U5" s="8" t="str">
        <f>IF(ISBLANK(Monitoring_MP!U5),"",Monitoring_MP!U5)</f>
        <v>30-60%</v>
      </c>
      <c r="V5" s="8" t="str">
        <f>IF(ISBLANK(Monitoring_MP!V5),"",Monitoring_MP!V5)</f>
        <v>60-90%</v>
      </c>
      <c r="W5" s="8" t="str">
        <f>IF(ISBLANK(Monitoring_MP!W5),"",Monitoring_MP!W5)</f>
        <v>60-90%</v>
      </c>
      <c r="X5" s="8" t="str">
        <f>IF(ISBLANK(Monitoring_MP!X5),"",Monitoring_MP!X5)</f>
        <v>N/A</v>
      </c>
      <c r="Y5" s="8" t="str">
        <f>IF(ISBLANK(Monitoring_MP!Y5),"",Monitoring_MP!Y5)</f>
        <v>N/A</v>
      </c>
      <c r="Z5" s="8" t="str">
        <f>IF(ISBLANK(Monitoring_MP!Z5),"",Monitoring_MP!Z5)</f>
        <v>--------</v>
      </c>
      <c r="AA5" s="74" t="str">
        <f>IF(ISBLANK(Monitoring_MP!AA5),"",Monitoring_MP!AA5)</f>
        <v>--------</v>
      </c>
      <c r="AB5" s="63">
        <f>IF(ISBLANK(Monitoring_MP!AB5),"",Monitoring_MP!AB5)</f>
        <v>1</v>
      </c>
      <c r="AC5" s="8">
        <f>IF(ISBLANK(Monitoring_MP!AC5),"",Monitoring_MP!AC5)</f>
        <v>0</v>
      </c>
      <c r="AD5" s="63">
        <f>IF(ISBLANK(Monitoring_MP!AD5),"",Monitoring_MP!AD5)</f>
        <v>0.5</v>
      </c>
      <c r="AE5" s="63">
        <f>IF(ISBLANK(Monitoring_MP!AE5),"",Monitoring_MP!AE5)</f>
        <v>0.2</v>
      </c>
      <c r="AF5" s="63">
        <f>IF(ISBLANK(Monitoring_MP!AF5),"",Monitoring_MP!AF5)</f>
        <v>0.4</v>
      </c>
      <c r="AG5" s="63">
        <f>IF(ISBLANK(Monitoring_MP!AG5),"",Monitoring_MP!AG5)</f>
        <v>0.6</v>
      </c>
      <c r="AH5" s="63">
        <f>IF(ISBLANK(Monitoring_MP!AH5),"",Monitoring_MP!AH5)</f>
        <v>0.8</v>
      </c>
      <c r="AI5" s="8" t="str">
        <f>IF(ISBLANK(Monitoring_MP!AI5),"",Monitoring_MP!AI5)</f>
        <v>N/A</v>
      </c>
      <c r="AJ5" s="7" t="str">
        <f>IF(ISBLANK(Monitoring_MP!AJ5),"",Monitoring_MP!AJ5)</f>
        <v/>
      </c>
      <c r="AK5" s="142">
        <f>IF(ISBLANK(HLOOKUP(AK$1,Monitoring_MP!$AK$1:$EZ$55,Points_MP!$C5,FALSE)),"",IF(HLOOKUP(AK$1,Monitoring_MP!$AK$1:$EZ$55,Points_MP!$C5,FALSE)=$J5,$AB5,IF(HLOOKUP(AK$1,Monitoring_MP!$AK$1:$EZ$55,Points_MP!$C5,FALSE)=$L5,$AC5,IF(HLOOKUP(AK$1,Monitoring_MP!$AK$1:$EZ$55,Points_MP!$C5,FALSE)=$N5,$AD5,IF(HLOOKUP(AK$1,Monitoring_MP!$AK$1:$EZ$55,Points_MP!$C5,FALSE)=$P5,$AE5,IF(HLOOKUP(AK$1,Monitoring_MP!$AK$1:$EZ$55,Points_MP!$C5,FALSE)=$R5,$AF5,IF(HLOOKUP(AK$1,Monitoring_MP!$AK$1:$EZ$55,Points_MP!$C5,FALSE)=$T5,$AG5,IF(HLOOKUP(AK$1,Monitoring_MP!$AK$1:$EZ$55,Points_MP!$C5,FALSE)=$V5,$AH5,IF(HLOOKUP(AK$1,Monitoring_MP!$AK$1:$EZ$55,Points_MP!$C5,FALSE)=$X5,$AI5,"ERROR")))))))))</f>
        <v>1</v>
      </c>
      <c r="AL5" s="142">
        <f>IF(ISBLANK(HLOOKUP(AL$1,Monitoring_MP!$AK$1:$EZ$55,Points_MP!$C5,FALSE)),"",IF(HLOOKUP(AL$1,Monitoring_MP!$AK$1:$EZ$55,Points_MP!$C5,FALSE)=$J5,$AB5,IF(HLOOKUP(AL$1,Monitoring_MP!$AK$1:$EZ$55,Points_MP!$C5,FALSE)=$L5,$AC5,IF(HLOOKUP(AL$1,Monitoring_MP!$AK$1:$EZ$55,Points_MP!$C5,FALSE)=$N5,$AD5,IF(HLOOKUP(AL$1,Monitoring_MP!$AK$1:$EZ$55,Points_MP!$C5,FALSE)=$P5,$AE5,IF(HLOOKUP(AL$1,Monitoring_MP!$AK$1:$EZ$55,Points_MP!$C5,FALSE)=$R5,$AF5,IF(HLOOKUP(AL$1,Monitoring_MP!$AK$1:$EZ$55,Points_MP!$C5,FALSE)=$T5,$AG5,IF(HLOOKUP(AL$1,Monitoring_MP!$AK$1:$EZ$55,Points_MP!$C5,FALSE)=$V5,$AH5,IF(HLOOKUP(AL$1,Monitoring_MP!$AK$1:$EZ$55,Points_MP!$C5,FALSE)=$X5,$AI5,"ERROR")))))))))</f>
        <v>1</v>
      </c>
      <c r="AM5" s="142">
        <f>IF(ISBLANK(HLOOKUP(AM$1,Monitoring_MP!$AK$1:$EZ$55,Points_MP!$C5,FALSE)),"",IF(HLOOKUP(AM$1,Monitoring_MP!$AK$1:$EZ$55,Points_MP!$C5,FALSE)=$J5,$AB5,IF(HLOOKUP(AM$1,Monitoring_MP!$AK$1:$EZ$55,Points_MP!$C5,FALSE)=$L5,$AC5,IF(HLOOKUP(AM$1,Monitoring_MP!$AK$1:$EZ$55,Points_MP!$C5,FALSE)=$N5,$AD5,IF(HLOOKUP(AM$1,Monitoring_MP!$AK$1:$EZ$55,Points_MP!$C5,FALSE)=$P5,$AE5,IF(HLOOKUP(AM$1,Monitoring_MP!$AK$1:$EZ$55,Points_MP!$C5,FALSE)=$R5,$AF5,IF(HLOOKUP(AM$1,Monitoring_MP!$AK$1:$EZ$55,Points_MP!$C5,FALSE)=$T5,$AG5,IF(HLOOKUP(AM$1,Monitoring_MP!$AK$1:$EZ$55,Points_MP!$C5,FALSE)=$V5,$AH5,IF(HLOOKUP(AM$1,Monitoring_MP!$AK$1:$EZ$55,Points_MP!$C5,FALSE)=$X5,$AI5,"ERROR")))))))))</f>
        <v>1</v>
      </c>
      <c r="AN5" s="142">
        <f>IF(ISBLANK(HLOOKUP(AN$1,Monitoring_MP!$AK$1:$EZ$55,Points_MP!$C5,FALSE)),"",IF(HLOOKUP(AN$1,Monitoring_MP!$AK$1:$EZ$55,Points_MP!$C5,FALSE)=$J5,$AB5,IF(HLOOKUP(AN$1,Monitoring_MP!$AK$1:$EZ$55,Points_MP!$C5,FALSE)=$L5,$AC5,IF(HLOOKUP(AN$1,Monitoring_MP!$AK$1:$EZ$55,Points_MP!$C5,FALSE)=$N5,$AD5,IF(HLOOKUP(AN$1,Monitoring_MP!$AK$1:$EZ$55,Points_MP!$C5,FALSE)=$P5,$AE5,IF(HLOOKUP(AN$1,Monitoring_MP!$AK$1:$EZ$55,Points_MP!$C5,FALSE)=$R5,$AF5,IF(HLOOKUP(AN$1,Monitoring_MP!$AK$1:$EZ$55,Points_MP!$C5,FALSE)=$T5,$AG5,IF(HLOOKUP(AN$1,Monitoring_MP!$AK$1:$EZ$55,Points_MP!$C5,FALSE)=$V5,$AH5,IF(HLOOKUP(AN$1,Monitoring_MP!$AK$1:$EZ$55,Points_MP!$C5,FALSE)=$X5,$AI5,"ERROR")))))))))</f>
        <v>0</v>
      </c>
      <c r="AO5" s="142">
        <f>IF(ISBLANK(HLOOKUP(AO$1,Monitoring_MP!$AK$1:$EZ$55,Points_MP!$C5,FALSE)),"",IF(HLOOKUP(AO$1,Monitoring_MP!$AK$1:$EZ$55,Points_MP!$C5,FALSE)=$J5,$AB5,IF(HLOOKUP(AO$1,Monitoring_MP!$AK$1:$EZ$55,Points_MP!$C5,FALSE)=$L5,$AC5,IF(HLOOKUP(AO$1,Monitoring_MP!$AK$1:$EZ$55,Points_MP!$C5,FALSE)=$N5,$AD5,IF(HLOOKUP(AO$1,Monitoring_MP!$AK$1:$EZ$55,Points_MP!$C5,FALSE)=$P5,$AE5,IF(HLOOKUP(AO$1,Monitoring_MP!$AK$1:$EZ$55,Points_MP!$C5,FALSE)=$R5,$AF5,IF(HLOOKUP(AO$1,Monitoring_MP!$AK$1:$EZ$55,Points_MP!$C5,FALSE)=$T5,$AG5,IF(HLOOKUP(AO$1,Monitoring_MP!$AK$1:$EZ$55,Points_MP!$C5,FALSE)=$V5,$AH5,IF(HLOOKUP(AO$1,Monitoring_MP!$AK$1:$EZ$55,Points_MP!$C5,FALSE)=$X5,$AI5,"ERROR")))))))))</f>
        <v>1</v>
      </c>
      <c r="AP5" s="142">
        <f>IF(ISBLANK(HLOOKUP(AP$1,Monitoring_MP!$AK$1:$EZ$55,Points_MP!$C5,FALSE)),"",IF(HLOOKUP(AP$1,Monitoring_MP!$AK$1:$EZ$55,Points_MP!$C5,FALSE)=$J5,$AB5,IF(HLOOKUP(AP$1,Monitoring_MP!$AK$1:$EZ$55,Points_MP!$C5,FALSE)=$L5,$AC5,IF(HLOOKUP(AP$1,Monitoring_MP!$AK$1:$EZ$55,Points_MP!$C5,FALSE)=$N5,$AD5,IF(HLOOKUP(AP$1,Monitoring_MP!$AK$1:$EZ$55,Points_MP!$C5,FALSE)=$P5,$AE5,IF(HLOOKUP(AP$1,Monitoring_MP!$AK$1:$EZ$55,Points_MP!$C5,FALSE)=$R5,$AF5,IF(HLOOKUP(AP$1,Monitoring_MP!$AK$1:$EZ$55,Points_MP!$C5,FALSE)=$T5,$AG5,IF(HLOOKUP(AP$1,Monitoring_MP!$AK$1:$EZ$55,Points_MP!$C5,FALSE)=$V5,$AH5,IF(HLOOKUP(AP$1,Monitoring_MP!$AK$1:$EZ$55,Points_MP!$C5,FALSE)=$X5,$AI5,"ERROR")))))))))</f>
        <v>1</v>
      </c>
      <c r="AQ5" s="142">
        <f>IF(ISBLANK(HLOOKUP(AQ$1,Monitoring_MP!$AK$1:$EZ$55,Points_MP!$C5,FALSE)),"",IF(HLOOKUP(AQ$1,Monitoring_MP!$AK$1:$EZ$55,Points_MP!$C5,FALSE)=$J5,$AB5,IF(HLOOKUP(AQ$1,Monitoring_MP!$AK$1:$EZ$55,Points_MP!$C5,FALSE)=$L5,$AC5,IF(HLOOKUP(AQ$1,Monitoring_MP!$AK$1:$EZ$55,Points_MP!$C5,FALSE)=$N5,$AD5,IF(HLOOKUP(AQ$1,Monitoring_MP!$AK$1:$EZ$55,Points_MP!$C5,FALSE)=$P5,$AE5,IF(HLOOKUP(AQ$1,Monitoring_MP!$AK$1:$EZ$55,Points_MP!$C5,FALSE)=$R5,$AF5,IF(HLOOKUP(AQ$1,Monitoring_MP!$AK$1:$EZ$55,Points_MP!$C5,FALSE)=$T5,$AG5,IF(HLOOKUP(AQ$1,Monitoring_MP!$AK$1:$EZ$55,Points_MP!$C5,FALSE)=$V5,$AH5,IF(HLOOKUP(AQ$1,Monitoring_MP!$AK$1:$EZ$55,Points_MP!$C5,FALSE)=$X5,$AI5,"ERROR")))))))))</f>
        <v>0.5</v>
      </c>
      <c r="AR5" s="142">
        <f>IF(ISBLANK(HLOOKUP(AR$1,Monitoring_MP!$AK$1:$EZ$55,Points_MP!$C5,FALSE)),"",IF(HLOOKUP(AR$1,Monitoring_MP!$AK$1:$EZ$55,Points_MP!$C5,FALSE)=$J5,$AB5,IF(HLOOKUP(AR$1,Monitoring_MP!$AK$1:$EZ$55,Points_MP!$C5,FALSE)=$L5,$AC5,IF(HLOOKUP(AR$1,Monitoring_MP!$AK$1:$EZ$55,Points_MP!$C5,FALSE)=$N5,$AD5,IF(HLOOKUP(AR$1,Monitoring_MP!$AK$1:$EZ$55,Points_MP!$C5,FALSE)=$P5,$AE5,IF(HLOOKUP(AR$1,Monitoring_MP!$AK$1:$EZ$55,Points_MP!$C5,FALSE)=$R5,$AF5,IF(HLOOKUP(AR$1,Monitoring_MP!$AK$1:$EZ$55,Points_MP!$C5,FALSE)=$T5,$AG5,IF(HLOOKUP(AR$1,Monitoring_MP!$AK$1:$EZ$55,Points_MP!$C5,FALSE)=$V5,$AH5,IF(HLOOKUP(AR$1,Monitoring_MP!$AK$1:$EZ$55,Points_MP!$C5,FALSE)=$X5,$AI5,"ERROR")))))))))</f>
        <v>0.8</v>
      </c>
      <c r="AS5" s="142">
        <f>IF(ISBLANK(HLOOKUP(AS$1,Monitoring_MP!$AK$1:$EZ$55,Points_MP!$C5,FALSE)),"",IF(HLOOKUP(AS$1,Monitoring_MP!$AK$1:$EZ$55,Points_MP!$C5,FALSE)=$J5,$AB5,IF(HLOOKUP(AS$1,Monitoring_MP!$AK$1:$EZ$55,Points_MP!$C5,FALSE)=$L5,$AC5,IF(HLOOKUP(AS$1,Monitoring_MP!$AK$1:$EZ$55,Points_MP!$C5,FALSE)=$N5,$AD5,IF(HLOOKUP(AS$1,Monitoring_MP!$AK$1:$EZ$55,Points_MP!$C5,FALSE)=$P5,$AE5,IF(HLOOKUP(AS$1,Monitoring_MP!$AK$1:$EZ$55,Points_MP!$C5,FALSE)=$R5,$AF5,IF(HLOOKUP(AS$1,Monitoring_MP!$AK$1:$EZ$55,Points_MP!$C5,FALSE)=$T5,$AG5,IF(HLOOKUP(AS$1,Monitoring_MP!$AK$1:$EZ$55,Points_MP!$C5,FALSE)=$V5,$AH5,IF(HLOOKUP(AS$1,Monitoring_MP!$AK$1:$EZ$55,Points_MP!$C5,FALSE)=$X5,$AI5,"ERROR")))))))))</f>
        <v>0</v>
      </c>
      <c r="AT5" s="142">
        <f>IF(ISBLANK(HLOOKUP(AT$1,Monitoring_MP!$AK$1:$EZ$55,Points_MP!$C5,FALSE)),"",IF(HLOOKUP(AT$1,Monitoring_MP!$AK$1:$EZ$55,Points_MP!$C5,FALSE)=$J5,$AB5,IF(HLOOKUP(AT$1,Monitoring_MP!$AK$1:$EZ$55,Points_MP!$C5,FALSE)=$L5,$AC5,IF(HLOOKUP(AT$1,Monitoring_MP!$AK$1:$EZ$55,Points_MP!$C5,FALSE)=$N5,$AD5,IF(HLOOKUP(AT$1,Monitoring_MP!$AK$1:$EZ$55,Points_MP!$C5,FALSE)=$P5,$AE5,IF(HLOOKUP(AT$1,Monitoring_MP!$AK$1:$EZ$55,Points_MP!$C5,FALSE)=$R5,$AF5,IF(HLOOKUP(AT$1,Monitoring_MP!$AK$1:$EZ$55,Points_MP!$C5,FALSE)=$T5,$AG5,IF(HLOOKUP(AT$1,Monitoring_MP!$AK$1:$EZ$55,Points_MP!$C5,FALSE)=$V5,$AH5,IF(HLOOKUP(AT$1,Monitoring_MP!$AK$1:$EZ$55,Points_MP!$C5,FALSE)=$X5,$AI5,"ERROR")))))))))</f>
        <v>1</v>
      </c>
      <c r="AU5" s="142">
        <f>IF(ISBLANK(HLOOKUP(AU$1,Monitoring_MP!$AK$1:$EZ$55,Points_MP!$C5,FALSE)),"",IF(HLOOKUP(AU$1,Monitoring_MP!$AK$1:$EZ$55,Points_MP!$C5,FALSE)=$J5,$AB5,IF(HLOOKUP(AU$1,Monitoring_MP!$AK$1:$EZ$55,Points_MP!$C5,FALSE)=$L5,$AC5,IF(HLOOKUP(AU$1,Monitoring_MP!$AK$1:$EZ$55,Points_MP!$C5,FALSE)=$N5,$AD5,IF(HLOOKUP(AU$1,Monitoring_MP!$AK$1:$EZ$55,Points_MP!$C5,FALSE)=$P5,$AE5,IF(HLOOKUP(AU$1,Monitoring_MP!$AK$1:$EZ$55,Points_MP!$C5,FALSE)=$R5,$AF5,IF(HLOOKUP(AU$1,Monitoring_MP!$AK$1:$EZ$55,Points_MP!$C5,FALSE)=$T5,$AG5,IF(HLOOKUP(AU$1,Monitoring_MP!$AK$1:$EZ$55,Points_MP!$C5,FALSE)=$V5,$AH5,IF(HLOOKUP(AU$1,Monitoring_MP!$AK$1:$EZ$55,Points_MP!$C5,FALSE)=$X5,$AI5,"ERROR")))))))))</f>
        <v>0.2</v>
      </c>
      <c r="AV5" s="142">
        <f>IF(ISBLANK(HLOOKUP(AV$1,Monitoring_MP!$AK$1:$EZ$55,Points_MP!$C5,FALSE)),"",IF(HLOOKUP(AV$1,Monitoring_MP!$AK$1:$EZ$55,Points_MP!$C5,FALSE)=$J5,$AB5,IF(HLOOKUP(AV$1,Monitoring_MP!$AK$1:$EZ$55,Points_MP!$C5,FALSE)=$L5,$AC5,IF(HLOOKUP(AV$1,Monitoring_MP!$AK$1:$EZ$55,Points_MP!$C5,FALSE)=$N5,$AD5,IF(HLOOKUP(AV$1,Monitoring_MP!$AK$1:$EZ$55,Points_MP!$C5,FALSE)=$P5,$AE5,IF(HLOOKUP(AV$1,Monitoring_MP!$AK$1:$EZ$55,Points_MP!$C5,FALSE)=$R5,$AF5,IF(HLOOKUP(AV$1,Monitoring_MP!$AK$1:$EZ$55,Points_MP!$C5,FALSE)=$T5,$AG5,IF(HLOOKUP(AV$1,Monitoring_MP!$AK$1:$EZ$55,Points_MP!$C5,FALSE)=$V5,$AH5,IF(HLOOKUP(AV$1,Monitoring_MP!$AK$1:$EZ$55,Points_MP!$C5,FALSE)=$X5,$AI5,"ERROR")))))))))</f>
        <v>1</v>
      </c>
      <c r="AW5" s="142">
        <f>IF(ISBLANK(HLOOKUP(AW$1,Monitoring_MP!$AK$1:$EZ$55,Points_MP!$C5,FALSE)),"",IF(HLOOKUP(AW$1,Monitoring_MP!$AK$1:$EZ$55,Points_MP!$C5,FALSE)=$J5,$AB5,IF(HLOOKUP(AW$1,Monitoring_MP!$AK$1:$EZ$55,Points_MP!$C5,FALSE)=$L5,$AC5,IF(HLOOKUP(AW$1,Monitoring_MP!$AK$1:$EZ$55,Points_MP!$C5,FALSE)=$N5,$AD5,IF(HLOOKUP(AW$1,Monitoring_MP!$AK$1:$EZ$55,Points_MP!$C5,FALSE)=$P5,$AE5,IF(HLOOKUP(AW$1,Monitoring_MP!$AK$1:$EZ$55,Points_MP!$C5,FALSE)=$R5,$AF5,IF(HLOOKUP(AW$1,Monitoring_MP!$AK$1:$EZ$55,Points_MP!$C5,FALSE)=$T5,$AG5,IF(HLOOKUP(AW$1,Monitoring_MP!$AK$1:$EZ$55,Points_MP!$C5,FALSE)=$V5,$AH5,IF(HLOOKUP(AW$1,Monitoring_MP!$AK$1:$EZ$55,Points_MP!$C5,FALSE)=$X5,$AI5,"ERROR")))))))))</f>
        <v>0</v>
      </c>
      <c r="AX5" s="142">
        <f>IF(ISBLANK(HLOOKUP(AX$1,Monitoring_MP!$AK$1:$EZ$55,Points_MP!$C5,FALSE)),"",IF(HLOOKUP(AX$1,Monitoring_MP!$AK$1:$EZ$55,Points_MP!$C5,FALSE)=$J5,$AB5,IF(HLOOKUP(AX$1,Monitoring_MP!$AK$1:$EZ$55,Points_MP!$C5,FALSE)=$L5,$AC5,IF(HLOOKUP(AX$1,Monitoring_MP!$AK$1:$EZ$55,Points_MP!$C5,FALSE)=$N5,$AD5,IF(HLOOKUP(AX$1,Monitoring_MP!$AK$1:$EZ$55,Points_MP!$C5,FALSE)=$P5,$AE5,IF(HLOOKUP(AX$1,Monitoring_MP!$AK$1:$EZ$55,Points_MP!$C5,FALSE)=$R5,$AF5,IF(HLOOKUP(AX$1,Monitoring_MP!$AK$1:$EZ$55,Points_MP!$C5,FALSE)=$T5,$AG5,IF(HLOOKUP(AX$1,Monitoring_MP!$AK$1:$EZ$55,Points_MP!$C5,FALSE)=$V5,$AH5,IF(HLOOKUP(AX$1,Monitoring_MP!$AK$1:$EZ$55,Points_MP!$C5,FALSE)=$X5,$AI5,"ERROR")))))))))</f>
        <v>0</v>
      </c>
      <c r="AY5" s="142">
        <f>IF(ISBLANK(HLOOKUP(AY$1,Monitoring_MP!$AK$1:$EZ$55,Points_MP!$C5,FALSE)),"",IF(HLOOKUP(AY$1,Monitoring_MP!$AK$1:$EZ$55,Points_MP!$C5,FALSE)=$J5,$AB5,IF(HLOOKUP(AY$1,Monitoring_MP!$AK$1:$EZ$55,Points_MP!$C5,FALSE)=$L5,$AC5,IF(HLOOKUP(AY$1,Monitoring_MP!$AK$1:$EZ$55,Points_MP!$C5,FALSE)=$N5,$AD5,IF(HLOOKUP(AY$1,Monitoring_MP!$AK$1:$EZ$55,Points_MP!$C5,FALSE)=$P5,$AE5,IF(HLOOKUP(AY$1,Monitoring_MP!$AK$1:$EZ$55,Points_MP!$C5,FALSE)=$R5,$AF5,IF(HLOOKUP(AY$1,Monitoring_MP!$AK$1:$EZ$55,Points_MP!$C5,FALSE)=$T5,$AG5,IF(HLOOKUP(AY$1,Monitoring_MP!$AK$1:$EZ$55,Points_MP!$C5,FALSE)=$V5,$AH5,IF(HLOOKUP(AY$1,Monitoring_MP!$AK$1:$EZ$55,Points_MP!$C5,FALSE)=$X5,$AI5,"ERROR")))))))))</f>
        <v>0.6</v>
      </c>
      <c r="AZ5" s="142">
        <f>IF(ISBLANK(HLOOKUP(AZ$1,Monitoring_MP!$AK$1:$EZ$55,Points_MP!$C5,FALSE)),"",IF(HLOOKUP(AZ$1,Monitoring_MP!$AK$1:$EZ$55,Points_MP!$C5,FALSE)=$J5,$AB5,IF(HLOOKUP(AZ$1,Monitoring_MP!$AK$1:$EZ$55,Points_MP!$C5,FALSE)=$L5,$AC5,IF(HLOOKUP(AZ$1,Monitoring_MP!$AK$1:$EZ$55,Points_MP!$C5,FALSE)=$N5,$AD5,IF(HLOOKUP(AZ$1,Monitoring_MP!$AK$1:$EZ$55,Points_MP!$C5,FALSE)=$P5,$AE5,IF(HLOOKUP(AZ$1,Monitoring_MP!$AK$1:$EZ$55,Points_MP!$C5,FALSE)=$R5,$AF5,IF(HLOOKUP(AZ$1,Monitoring_MP!$AK$1:$EZ$55,Points_MP!$C5,FALSE)=$T5,$AG5,IF(HLOOKUP(AZ$1,Monitoring_MP!$AK$1:$EZ$55,Points_MP!$C5,FALSE)=$V5,$AH5,IF(HLOOKUP(AZ$1,Monitoring_MP!$AK$1:$EZ$55,Points_MP!$C5,FALSE)=$X5,$AI5,"ERROR")))))))))</f>
        <v>1</v>
      </c>
      <c r="BA5" s="142">
        <f>IF(ISBLANK(HLOOKUP(BA$1,Monitoring_MP!$AK$1:$EZ$55,Points_MP!$C5,FALSE)),"",IF(HLOOKUP(BA$1,Monitoring_MP!$AK$1:$EZ$55,Points_MP!$C5,FALSE)=$J5,$AB5,IF(HLOOKUP(BA$1,Monitoring_MP!$AK$1:$EZ$55,Points_MP!$C5,FALSE)=$L5,$AC5,IF(HLOOKUP(BA$1,Monitoring_MP!$AK$1:$EZ$55,Points_MP!$C5,FALSE)=$N5,$AD5,IF(HLOOKUP(BA$1,Monitoring_MP!$AK$1:$EZ$55,Points_MP!$C5,FALSE)=$P5,$AE5,IF(HLOOKUP(BA$1,Monitoring_MP!$AK$1:$EZ$55,Points_MP!$C5,FALSE)=$R5,$AF5,IF(HLOOKUP(BA$1,Monitoring_MP!$AK$1:$EZ$55,Points_MP!$C5,FALSE)=$T5,$AG5,IF(HLOOKUP(BA$1,Monitoring_MP!$AK$1:$EZ$55,Points_MP!$C5,FALSE)=$V5,$AH5,IF(HLOOKUP(BA$1,Monitoring_MP!$AK$1:$EZ$55,Points_MP!$C5,FALSE)=$X5,$AI5,"ERROR")))))))))</f>
        <v>0.4</v>
      </c>
      <c r="BB5" s="142">
        <f>IF(ISBLANK(HLOOKUP(BB$1,Monitoring_MP!$AK$1:$EZ$55,Points_MP!$C5,FALSE)),"",IF(HLOOKUP(BB$1,Monitoring_MP!$AK$1:$EZ$55,Points_MP!$C5,FALSE)=$J5,$AB5,IF(HLOOKUP(BB$1,Monitoring_MP!$AK$1:$EZ$55,Points_MP!$C5,FALSE)=$L5,$AC5,IF(HLOOKUP(BB$1,Monitoring_MP!$AK$1:$EZ$55,Points_MP!$C5,FALSE)=$N5,$AD5,IF(HLOOKUP(BB$1,Monitoring_MP!$AK$1:$EZ$55,Points_MP!$C5,FALSE)=$P5,$AE5,IF(HLOOKUP(BB$1,Monitoring_MP!$AK$1:$EZ$55,Points_MP!$C5,FALSE)=$R5,$AF5,IF(HLOOKUP(BB$1,Monitoring_MP!$AK$1:$EZ$55,Points_MP!$C5,FALSE)=$T5,$AG5,IF(HLOOKUP(BB$1,Monitoring_MP!$AK$1:$EZ$55,Points_MP!$C5,FALSE)=$V5,$AH5,IF(HLOOKUP(BB$1,Monitoring_MP!$AK$1:$EZ$55,Points_MP!$C5,FALSE)=$X5,$AI5,"ERROR")))))))))</f>
        <v>0.2</v>
      </c>
      <c r="BC5" s="142">
        <f>IF(ISBLANK(HLOOKUP(BC$1,Monitoring_MP!$AK$1:$EZ$55,Points_MP!$C5,FALSE)),"",IF(HLOOKUP(BC$1,Monitoring_MP!$AK$1:$EZ$55,Points_MP!$C5,FALSE)=$J5,$AB5,IF(HLOOKUP(BC$1,Monitoring_MP!$AK$1:$EZ$55,Points_MP!$C5,FALSE)=$L5,$AC5,IF(HLOOKUP(BC$1,Monitoring_MP!$AK$1:$EZ$55,Points_MP!$C5,FALSE)=$N5,$AD5,IF(HLOOKUP(BC$1,Monitoring_MP!$AK$1:$EZ$55,Points_MP!$C5,FALSE)=$P5,$AE5,IF(HLOOKUP(BC$1,Monitoring_MP!$AK$1:$EZ$55,Points_MP!$C5,FALSE)=$R5,$AF5,IF(HLOOKUP(BC$1,Monitoring_MP!$AK$1:$EZ$55,Points_MP!$C5,FALSE)=$T5,$AG5,IF(HLOOKUP(BC$1,Monitoring_MP!$AK$1:$EZ$55,Points_MP!$C5,FALSE)=$V5,$AH5,IF(HLOOKUP(BC$1,Monitoring_MP!$AK$1:$EZ$55,Points_MP!$C5,FALSE)=$X5,$AI5,"ERROR")))))))))</f>
        <v>1</v>
      </c>
      <c r="BD5" s="142">
        <f>IF(ISBLANK(HLOOKUP(BD$1,Monitoring_MP!$AK$1:$EZ$55,Points_MP!$C5,FALSE)),"",IF(HLOOKUP(BD$1,Monitoring_MP!$AK$1:$EZ$55,Points_MP!$C5,FALSE)=$J5,$AB5,IF(HLOOKUP(BD$1,Monitoring_MP!$AK$1:$EZ$55,Points_MP!$C5,FALSE)=$L5,$AC5,IF(HLOOKUP(BD$1,Monitoring_MP!$AK$1:$EZ$55,Points_MP!$C5,FALSE)=$N5,$AD5,IF(HLOOKUP(BD$1,Monitoring_MP!$AK$1:$EZ$55,Points_MP!$C5,FALSE)=$P5,$AE5,IF(HLOOKUP(BD$1,Monitoring_MP!$AK$1:$EZ$55,Points_MP!$C5,FALSE)=$R5,$AF5,IF(HLOOKUP(BD$1,Monitoring_MP!$AK$1:$EZ$55,Points_MP!$C5,FALSE)=$T5,$AG5,IF(HLOOKUP(BD$1,Monitoring_MP!$AK$1:$EZ$55,Points_MP!$C5,FALSE)=$V5,$AH5,IF(HLOOKUP(BD$1,Monitoring_MP!$AK$1:$EZ$55,Points_MP!$C5,FALSE)=$X5,$AI5,"ERROR")))))))))</f>
        <v>0.2</v>
      </c>
      <c r="BE5" s="142">
        <f>IF(ISBLANK(HLOOKUP(BE$1,Monitoring_MP!$AK$1:$EZ$55,Points_MP!$C5,FALSE)),"",IF(HLOOKUP(BE$1,Monitoring_MP!$AK$1:$EZ$55,Points_MP!$C5,FALSE)=$J5,$AB5,IF(HLOOKUP(BE$1,Monitoring_MP!$AK$1:$EZ$55,Points_MP!$C5,FALSE)=$L5,$AC5,IF(HLOOKUP(BE$1,Monitoring_MP!$AK$1:$EZ$55,Points_MP!$C5,FALSE)=$N5,$AD5,IF(HLOOKUP(BE$1,Monitoring_MP!$AK$1:$EZ$55,Points_MP!$C5,FALSE)=$P5,$AE5,IF(HLOOKUP(BE$1,Monitoring_MP!$AK$1:$EZ$55,Points_MP!$C5,FALSE)=$R5,$AF5,IF(HLOOKUP(BE$1,Monitoring_MP!$AK$1:$EZ$55,Points_MP!$C5,FALSE)=$T5,$AG5,IF(HLOOKUP(BE$1,Monitoring_MP!$AK$1:$EZ$55,Points_MP!$C5,FALSE)=$V5,$AH5,IF(HLOOKUP(BE$1,Monitoring_MP!$AK$1:$EZ$55,Points_MP!$C5,FALSE)=$X5,$AI5,"ERROR")))))))))</f>
        <v>0</v>
      </c>
      <c r="BF5" s="142">
        <f>IF(ISBLANK(HLOOKUP(BF$1,Monitoring_MP!$AK$1:$EZ$55,Points_MP!$C5,FALSE)),"",IF(HLOOKUP(BF$1,Monitoring_MP!$AK$1:$EZ$55,Points_MP!$C5,FALSE)=$J5,$AB5,IF(HLOOKUP(BF$1,Monitoring_MP!$AK$1:$EZ$55,Points_MP!$C5,FALSE)=$L5,$AC5,IF(HLOOKUP(BF$1,Monitoring_MP!$AK$1:$EZ$55,Points_MP!$C5,FALSE)=$N5,$AD5,IF(HLOOKUP(BF$1,Monitoring_MP!$AK$1:$EZ$55,Points_MP!$C5,FALSE)=$P5,$AE5,IF(HLOOKUP(BF$1,Monitoring_MP!$AK$1:$EZ$55,Points_MP!$C5,FALSE)=$R5,$AF5,IF(HLOOKUP(BF$1,Monitoring_MP!$AK$1:$EZ$55,Points_MP!$C5,FALSE)=$T5,$AG5,IF(HLOOKUP(BF$1,Monitoring_MP!$AK$1:$EZ$55,Points_MP!$C5,FALSE)=$V5,$AH5,IF(HLOOKUP(BF$1,Monitoring_MP!$AK$1:$EZ$55,Points_MP!$C5,FALSE)=$X5,$AI5,"ERROR")))))))))</f>
        <v>1</v>
      </c>
      <c r="BG5" s="142">
        <f>IF(ISBLANK(HLOOKUP(BG$1,Monitoring_MP!$AK$1:$EZ$55,Points_MP!$C5,FALSE)),"",IF(HLOOKUP(BG$1,Monitoring_MP!$AK$1:$EZ$55,Points_MP!$C5,FALSE)=$J5,$AB5,IF(HLOOKUP(BG$1,Monitoring_MP!$AK$1:$EZ$55,Points_MP!$C5,FALSE)=$L5,$AC5,IF(HLOOKUP(BG$1,Monitoring_MP!$AK$1:$EZ$55,Points_MP!$C5,FALSE)=$N5,$AD5,IF(HLOOKUP(BG$1,Monitoring_MP!$AK$1:$EZ$55,Points_MP!$C5,FALSE)=$P5,$AE5,IF(HLOOKUP(BG$1,Monitoring_MP!$AK$1:$EZ$55,Points_MP!$C5,FALSE)=$R5,$AF5,IF(HLOOKUP(BG$1,Monitoring_MP!$AK$1:$EZ$55,Points_MP!$C5,FALSE)=$T5,$AG5,IF(HLOOKUP(BG$1,Monitoring_MP!$AK$1:$EZ$55,Points_MP!$C5,FALSE)=$V5,$AH5,IF(HLOOKUP(BG$1,Monitoring_MP!$AK$1:$EZ$55,Points_MP!$C5,FALSE)=$X5,$AI5,"ERROR")))))))))</f>
        <v>1</v>
      </c>
      <c r="BH5" s="142">
        <f>IF(ISBLANK(HLOOKUP(BH$1,Monitoring_MP!$AK$1:$EZ$55,Points_MP!$C5,FALSE)),"",IF(HLOOKUP(BH$1,Monitoring_MP!$AK$1:$EZ$55,Points_MP!$C5,FALSE)=$J5,$AB5,IF(HLOOKUP(BH$1,Monitoring_MP!$AK$1:$EZ$55,Points_MP!$C5,FALSE)=$L5,$AC5,IF(HLOOKUP(BH$1,Monitoring_MP!$AK$1:$EZ$55,Points_MP!$C5,FALSE)=$N5,$AD5,IF(HLOOKUP(BH$1,Monitoring_MP!$AK$1:$EZ$55,Points_MP!$C5,FALSE)=$P5,$AE5,IF(HLOOKUP(BH$1,Monitoring_MP!$AK$1:$EZ$55,Points_MP!$C5,FALSE)=$R5,$AF5,IF(HLOOKUP(BH$1,Monitoring_MP!$AK$1:$EZ$55,Points_MP!$C5,FALSE)=$T5,$AG5,IF(HLOOKUP(BH$1,Monitoring_MP!$AK$1:$EZ$55,Points_MP!$C5,FALSE)=$V5,$AH5,IF(HLOOKUP(BH$1,Monitoring_MP!$AK$1:$EZ$55,Points_MP!$C5,FALSE)=$X5,$AI5,"ERROR")))))))))</f>
        <v>1</v>
      </c>
      <c r="BI5" s="142">
        <f>IF(ISBLANK(HLOOKUP(BI$1,Monitoring_MP!$AK$1:$EZ$55,Points_MP!$C5,FALSE)),"",IF(HLOOKUP(BI$1,Monitoring_MP!$AK$1:$EZ$55,Points_MP!$C5,FALSE)=$J5,$AB5,IF(HLOOKUP(BI$1,Monitoring_MP!$AK$1:$EZ$55,Points_MP!$C5,FALSE)=$L5,$AC5,IF(HLOOKUP(BI$1,Monitoring_MP!$AK$1:$EZ$55,Points_MP!$C5,FALSE)=$N5,$AD5,IF(HLOOKUP(BI$1,Monitoring_MP!$AK$1:$EZ$55,Points_MP!$C5,FALSE)=$P5,$AE5,IF(HLOOKUP(BI$1,Monitoring_MP!$AK$1:$EZ$55,Points_MP!$C5,FALSE)=$R5,$AF5,IF(HLOOKUP(BI$1,Monitoring_MP!$AK$1:$EZ$55,Points_MP!$C5,FALSE)=$T5,$AG5,IF(HLOOKUP(BI$1,Monitoring_MP!$AK$1:$EZ$55,Points_MP!$C5,FALSE)=$V5,$AH5,IF(HLOOKUP(BI$1,Monitoring_MP!$AK$1:$EZ$55,Points_MP!$C5,FALSE)=$X5,$AI5,"ERROR")))))))))</f>
        <v>0</v>
      </c>
      <c r="BJ5" s="142">
        <f>IF(ISBLANK(HLOOKUP(BJ$1,Monitoring_MP!$AK$1:$EZ$55,Points_MP!$C5,FALSE)),"",IF(HLOOKUP(BJ$1,Monitoring_MP!$AK$1:$EZ$55,Points_MP!$C5,FALSE)=$J5,$AB5,IF(HLOOKUP(BJ$1,Monitoring_MP!$AK$1:$EZ$55,Points_MP!$C5,FALSE)=$L5,$AC5,IF(HLOOKUP(BJ$1,Monitoring_MP!$AK$1:$EZ$55,Points_MP!$C5,FALSE)=$N5,$AD5,IF(HLOOKUP(BJ$1,Monitoring_MP!$AK$1:$EZ$55,Points_MP!$C5,FALSE)=$P5,$AE5,IF(HLOOKUP(BJ$1,Monitoring_MP!$AK$1:$EZ$55,Points_MP!$C5,FALSE)=$R5,$AF5,IF(HLOOKUP(BJ$1,Monitoring_MP!$AK$1:$EZ$55,Points_MP!$C5,FALSE)=$T5,$AG5,IF(HLOOKUP(BJ$1,Monitoring_MP!$AK$1:$EZ$55,Points_MP!$C5,FALSE)=$V5,$AH5,IF(HLOOKUP(BJ$1,Monitoring_MP!$AK$1:$EZ$55,Points_MP!$C5,FALSE)=$X5,$AI5,"ERROR")))))))))</f>
        <v>0.6</v>
      </c>
      <c r="BK5" s="142">
        <f>IF(ISBLANK(HLOOKUP(BK$1,Monitoring_MP!$AK$1:$EZ$55,Points_MP!$C5,FALSE)),"",IF(HLOOKUP(BK$1,Monitoring_MP!$AK$1:$EZ$55,Points_MP!$C5,FALSE)=$J5,$AB5,IF(HLOOKUP(BK$1,Monitoring_MP!$AK$1:$EZ$55,Points_MP!$C5,FALSE)=$L5,$AC5,IF(HLOOKUP(BK$1,Monitoring_MP!$AK$1:$EZ$55,Points_MP!$C5,FALSE)=$N5,$AD5,IF(HLOOKUP(BK$1,Monitoring_MP!$AK$1:$EZ$55,Points_MP!$C5,FALSE)=$P5,$AE5,IF(HLOOKUP(BK$1,Monitoring_MP!$AK$1:$EZ$55,Points_MP!$C5,FALSE)=$R5,$AF5,IF(HLOOKUP(BK$1,Monitoring_MP!$AK$1:$EZ$55,Points_MP!$C5,FALSE)=$T5,$AG5,IF(HLOOKUP(BK$1,Monitoring_MP!$AK$1:$EZ$55,Points_MP!$C5,FALSE)=$V5,$AH5,IF(HLOOKUP(BK$1,Monitoring_MP!$AK$1:$EZ$55,Points_MP!$C5,FALSE)=$X5,$AI5,"ERROR")))))))))</f>
        <v>0</v>
      </c>
      <c r="BL5" s="142">
        <f>IF(ISBLANK(HLOOKUP(BL$1,Monitoring_MP!$AK$1:$EZ$55,Points_MP!$C5,FALSE)),"",IF(HLOOKUP(BL$1,Monitoring_MP!$AK$1:$EZ$55,Points_MP!$C5,FALSE)=$J5,$AB5,IF(HLOOKUP(BL$1,Monitoring_MP!$AK$1:$EZ$55,Points_MP!$C5,FALSE)=$L5,$AC5,IF(HLOOKUP(BL$1,Monitoring_MP!$AK$1:$EZ$55,Points_MP!$C5,FALSE)=$N5,$AD5,IF(HLOOKUP(BL$1,Monitoring_MP!$AK$1:$EZ$55,Points_MP!$C5,FALSE)=$P5,$AE5,IF(HLOOKUP(BL$1,Monitoring_MP!$AK$1:$EZ$55,Points_MP!$C5,FALSE)=$R5,$AF5,IF(HLOOKUP(BL$1,Monitoring_MP!$AK$1:$EZ$55,Points_MP!$C5,FALSE)=$T5,$AG5,IF(HLOOKUP(BL$1,Monitoring_MP!$AK$1:$EZ$55,Points_MP!$C5,FALSE)=$V5,$AH5,IF(HLOOKUP(BL$1,Monitoring_MP!$AK$1:$EZ$55,Points_MP!$C5,FALSE)=$X5,$AI5,"ERROR")))))))))</f>
        <v>0.6</v>
      </c>
      <c r="BM5" s="142">
        <f>IF(ISBLANK(HLOOKUP(BM$1,Monitoring_MP!$AK$1:$EZ$55,Points_MP!$C5,FALSE)),"",IF(HLOOKUP(BM$1,Monitoring_MP!$AK$1:$EZ$55,Points_MP!$C5,FALSE)=$J5,$AB5,IF(HLOOKUP(BM$1,Monitoring_MP!$AK$1:$EZ$55,Points_MP!$C5,FALSE)=$L5,$AC5,IF(HLOOKUP(BM$1,Monitoring_MP!$AK$1:$EZ$55,Points_MP!$C5,FALSE)=$N5,$AD5,IF(HLOOKUP(BM$1,Monitoring_MP!$AK$1:$EZ$55,Points_MP!$C5,FALSE)=$P5,$AE5,IF(HLOOKUP(BM$1,Monitoring_MP!$AK$1:$EZ$55,Points_MP!$C5,FALSE)=$R5,$AF5,IF(HLOOKUP(BM$1,Monitoring_MP!$AK$1:$EZ$55,Points_MP!$C5,FALSE)=$T5,$AG5,IF(HLOOKUP(BM$1,Monitoring_MP!$AK$1:$EZ$55,Points_MP!$C5,FALSE)=$V5,$AH5,IF(HLOOKUP(BM$1,Monitoring_MP!$AK$1:$EZ$55,Points_MP!$C5,FALSE)=$X5,$AI5,"ERROR")))))))))</f>
        <v>0.6</v>
      </c>
      <c r="BN5" s="142">
        <f>IF(ISBLANK(HLOOKUP(BN$1,Monitoring_MP!$AK$1:$EZ$55,Points_MP!$C5,FALSE)),"",IF(HLOOKUP(BN$1,Monitoring_MP!$AK$1:$EZ$55,Points_MP!$C5,FALSE)=$J5,$AB5,IF(HLOOKUP(BN$1,Monitoring_MP!$AK$1:$EZ$55,Points_MP!$C5,FALSE)=$L5,$AC5,IF(HLOOKUP(BN$1,Monitoring_MP!$AK$1:$EZ$55,Points_MP!$C5,FALSE)=$N5,$AD5,IF(HLOOKUP(BN$1,Monitoring_MP!$AK$1:$EZ$55,Points_MP!$C5,FALSE)=$P5,$AE5,IF(HLOOKUP(BN$1,Monitoring_MP!$AK$1:$EZ$55,Points_MP!$C5,FALSE)=$R5,$AF5,IF(HLOOKUP(BN$1,Monitoring_MP!$AK$1:$EZ$55,Points_MP!$C5,FALSE)=$T5,$AG5,IF(HLOOKUP(BN$1,Monitoring_MP!$AK$1:$EZ$55,Points_MP!$C5,FALSE)=$V5,$AH5,IF(HLOOKUP(BN$1,Monitoring_MP!$AK$1:$EZ$55,Points_MP!$C5,FALSE)=$X5,$AI5,"ERROR")))))))))</f>
        <v>0</v>
      </c>
      <c r="BO5" s="142">
        <f>IF(ISBLANK(HLOOKUP(BO$1,Monitoring_MP!$AK$1:$EZ$55,Points_MP!$C5,FALSE)),"",IF(HLOOKUP(BO$1,Monitoring_MP!$AK$1:$EZ$55,Points_MP!$C5,FALSE)=$J5,$AB5,IF(HLOOKUP(BO$1,Monitoring_MP!$AK$1:$EZ$55,Points_MP!$C5,FALSE)=$L5,$AC5,IF(HLOOKUP(BO$1,Monitoring_MP!$AK$1:$EZ$55,Points_MP!$C5,FALSE)=$N5,$AD5,IF(HLOOKUP(BO$1,Monitoring_MP!$AK$1:$EZ$55,Points_MP!$C5,FALSE)=$P5,$AE5,IF(HLOOKUP(BO$1,Monitoring_MP!$AK$1:$EZ$55,Points_MP!$C5,FALSE)=$R5,$AF5,IF(HLOOKUP(BO$1,Monitoring_MP!$AK$1:$EZ$55,Points_MP!$C5,FALSE)=$T5,$AG5,IF(HLOOKUP(BO$1,Monitoring_MP!$AK$1:$EZ$55,Points_MP!$C5,FALSE)=$V5,$AH5,IF(HLOOKUP(BO$1,Monitoring_MP!$AK$1:$EZ$55,Points_MP!$C5,FALSE)=$X5,$AI5,"ERROR")))))))))</f>
        <v>0.5</v>
      </c>
      <c r="BP5" s="142">
        <f>IF(ISBLANK(HLOOKUP(BP$1,Monitoring_MP!$AK$1:$EZ$55,Points_MP!$C5,FALSE)),"",IF(HLOOKUP(BP$1,Monitoring_MP!$AK$1:$EZ$55,Points_MP!$C5,FALSE)=$J5,$AB5,IF(HLOOKUP(BP$1,Monitoring_MP!$AK$1:$EZ$55,Points_MP!$C5,FALSE)=$L5,$AC5,IF(HLOOKUP(BP$1,Monitoring_MP!$AK$1:$EZ$55,Points_MP!$C5,FALSE)=$N5,$AD5,IF(HLOOKUP(BP$1,Monitoring_MP!$AK$1:$EZ$55,Points_MP!$C5,FALSE)=$P5,$AE5,IF(HLOOKUP(BP$1,Monitoring_MP!$AK$1:$EZ$55,Points_MP!$C5,FALSE)=$R5,$AF5,IF(HLOOKUP(BP$1,Monitoring_MP!$AK$1:$EZ$55,Points_MP!$C5,FALSE)=$T5,$AG5,IF(HLOOKUP(BP$1,Monitoring_MP!$AK$1:$EZ$55,Points_MP!$C5,FALSE)=$V5,$AH5,IF(HLOOKUP(BP$1,Monitoring_MP!$AK$1:$EZ$55,Points_MP!$C5,FALSE)=$X5,$AI5,"ERROR")))))))))</f>
        <v>0.6</v>
      </c>
      <c r="BQ5" s="142">
        <f>IF(ISBLANK(HLOOKUP(BQ$1,Monitoring_MP!$AK$1:$EZ$55,Points_MP!$C5,FALSE)),"",IF(HLOOKUP(BQ$1,Monitoring_MP!$AK$1:$EZ$55,Points_MP!$C5,FALSE)=$J5,$AB5,IF(HLOOKUP(BQ$1,Monitoring_MP!$AK$1:$EZ$55,Points_MP!$C5,FALSE)=$L5,$AC5,IF(HLOOKUP(BQ$1,Monitoring_MP!$AK$1:$EZ$55,Points_MP!$C5,FALSE)=$N5,$AD5,IF(HLOOKUP(BQ$1,Monitoring_MP!$AK$1:$EZ$55,Points_MP!$C5,FALSE)=$P5,$AE5,IF(HLOOKUP(BQ$1,Monitoring_MP!$AK$1:$EZ$55,Points_MP!$C5,FALSE)=$R5,$AF5,IF(HLOOKUP(BQ$1,Monitoring_MP!$AK$1:$EZ$55,Points_MP!$C5,FALSE)=$T5,$AG5,IF(HLOOKUP(BQ$1,Monitoring_MP!$AK$1:$EZ$55,Points_MP!$C5,FALSE)=$V5,$AH5,IF(HLOOKUP(BQ$1,Monitoring_MP!$AK$1:$EZ$55,Points_MP!$C5,FALSE)=$X5,$AI5,"ERROR")))))))))</f>
        <v>0</v>
      </c>
      <c r="BR5" s="142">
        <f>IF(ISBLANK(HLOOKUP(BR$1,Monitoring_MP!$AK$1:$EZ$55,Points_MP!$C5,FALSE)),"",IF(HLOOKUP(BR$1,Monitoring_MP!$AK$1:$EZ$55,Points_MP!$C5,FALSE)=$J5,$AB5,IF(HLOOKUP(BR$1,Monitoring_MP!$AK$1:$EZ$55,Points_MP!$C5,FALSE)=$L5,$AC5,IF(HLOOKUP(BR$1,Monitoring_MP!$AK$1:$EZ$55,Points_MP!$C5,FALSE)=$N5,$AD5,IF(HLOOKUP(BR$1,Monitoring_MP!$AK$1:$EZ$55,Points_MP!$C5,FALSE)=$P5,$AE5,IF(HLOOKUP(BR$1,Monitoring_MP!$AK$1:$EZ$55,Points_MP!$C5,FALSE)=$R5,$AF5,IF(HLOOKUP(BR$1,Monitoring_MP!$AK$1:$EZ$55,Points_MP!$C5,FALSE)=$T5,$AG5,IF(HLOOKUP(BR$1,Monitoring_MP!$AK$1:$EZ$55,Points_MP!$C5,FALSE)=$V5,$AH5,IF(HLOOKUP(BR$1,Monitoring_MP!$AK$1:$EZ$55,Points_MP!$C5,FALSE)=$X5,$AI5,"ERROR")))))))))</f>
        <v>0.6</v>
      </c>
      <c r="BS5" s="142">
        <f>IF(ISBLANK(HLOOKUP(BS$1,Monitoring_MP!$AK$1:$EZ$55,Points_MP!$C5,FALSE)),"",IF(HLOOKUP(BS$1,Monitoring_MP!$AK$1:$EZ$55,Points_MP!$C5,FALSE)=$J5,$AB5,IF(HLOOKUP(BS$1,Monitoring_MP!$AK$1:$EZ$55,Points_MP!$C5,FALSE)=$L5,$AC5,IF(HLOOKUP(BS$1,Monitoring_MP!$AK$1:$EZ$55,Points_MP!$C5,FALSE)=$N5,$AD5,IF(HLOOKUP(BS$1,Monitoring_MP!$AK$1:$EZ$55,Points_MP!$C5,FALSE)=$P5,$AE5,IF(HLOOKUP(BS$1,Monitoring_MP!$AK$1:$EZ$55,Points_MP!$C5,FALSE)=$R5,$AF5,IF(HLOOKUP(BS$1,Monitoring_MP!$AK$1:$EZ$55,Points_MP!$C5,FALSE)=$T5,$AG5,IF(HLOOKUP(BS$1,Monitoring_MP!$AK$1:$EZ$55,Points_MP!$C5,FALSE)=$V5,$AH5,IF(HLOOKUP(BS$1,Monitoring_MP!$AK$1:$EZ$55,Points_MP!$C5,FALSE)=$X5,$AI5,"ERROR")))))))))</f>
        <v>0.6</v>
      </c>
      <c r="BT5" s="142">
        <f>IF(ISBLANK(HLOOKUP(BT$1,Monitoring_MP!$AK$1:$EZ$55,Points_MP!$C5,FALSE)),"",IF(HLOOKUP(BT$1,Monitoring_MP!$AK$1:$EZ$55,Points_MP!$C5,FALSE)=$J5,$AB5,IF(HLOOKUP(BT$1,Monitoring_MP!$AK$1:$EZ$55,Points_MP!$C5,FALSE)=$L5,$AC5,IF(HLOOKUP(BT$1,Monitoring_MP!$AK$1:$EZ$55,Points_MP!$C5,FALSE)=$N5,$AD5,IF(HLOOKUP(BT$1,Monitoring_MP!$AK$1:$EZ$55,Points_MP!$C5,FALSE)=$P5,$AE5,IF(HLOOKUP(BT$1,Monitoring_MP!$AK$1:$EZ$55,Points_MP!$C5,FALSE)=$R5,$AF5,IF(HLOOKUP(BT$1,Monitoring_MP!$AK$1:$EZ$55,Points_MP!$C5,FALSE)=$T5,$AG5,IF(HLOOKUP(BT$1,Monitoring_MP!$AK$1:$EZ$55,Points_MP!$C5,FALSE)=$V5,$AH5,IF(HLOOKUP(BT$1,Monitoring_MP!$AK$1:$EZ$55,Points_MP!$C5,FALSE)=$X5,$AI5,"ERROR")))))))))</f>
        <v>0.8</v>
      </c>
      <c r="BU5" s="142">
        <f>IF(ISBLANK(HLOOKUP(BU$1,Monitoring_MP!$AK$1:$EZ$55,Points_MP!$C5,FALSE)),"",IF(HLOOKUP(BU$1,Monitoring_MP!$AK$1:$EZ$55,Points_MP!$C5,FALSE)=$J5,$AB5,IF(HLOOKUP(BU$1,Monitoring_MP!$AK$1:$EZ$55,Points_MP!$C5,FALSE)=$L5,$AC5,IF(HLOOKUP(BU$1,Monitoring_MP!$AK$1:$EZ$55,Points_MP!$C5,FALSE)=$N5,$AD5,IF(HLOOKUP(BU$1,Monitoring_MP!$AK$1:$EZ$55,Points_MP!$C5,FALSE)=$P5,$AE5,IF(HLOOKUP(BU$1,Monitoring_MP!$AK$1:$EZ$55,Points_MP!$C5,FALSE)=$R5,$AF5,IF(HLOOKUP(BU$1,Monitoring_MP!$AK$1:$EZ$55,Points_MP!$C5,FALSE)=$T5,$AG5,IF(HLOOKUP(BU$1,Monitoring_MP!$AK$1:$EZ$55,Points_MP!$C5,FALSE)=$V5,$AH5,IF(HLOOKUP(BU$1,Monitoring_MP!$AK$1:$EZ$55,Points_MP!$C5,FALSE)=$X5,$AI5,"ERROR")))))))))</f>
        <v>0</v>
      </c>
      <c r="BV5" s="142">
        <f>IF(ISBLANK(HLOOKUP(BV$1,Monitoring_MP!$AK$1:$EZ$55,Points_MP!$C5,FALSE)),"",IF(HLOOKUP(BV$1,Monitoring_MP!$AK$1:$EZ$55,Points_MP!$C5,FALSE)=$J5,$AB5,IF(HLOOKUP(BV$1,Monitoring_MP!$AK$1:$EZ$55,Points_MP!$C5,FALSE)=$L5,$AC5,IF(HLOOKUP(BV$1,Monitoring_MP!$AK$1:$EZ$55,Points_MP!$C5,FALSE)=$N5,$AD5,IF(HLOOKUP(BV$1,Monitoring_MP!$AK$1:$EZ$55,Points_MP!$C5,FALSE)=$P5,$AE5,IF(HLOOKUP(BV$1,Monitoring_MP!$AK$1:$EZ$55,Points_MP!$C5,FALSE)=$R5,$AF5,IF(HLOOKUP(BV$1,Monitoring_MP!$AK$1:$EZ$55,Points_MP!$C5,FALSE)=$T5,$AG5,IF(HLOOKUP(BV$1,Monitoring_MP!$AK$1:$EZ$55,Points_MP!$C5,FALSE)=$V5,$AH5,IF(HLOOKUP(BV$1,Monitoring_MP!$AK$1:$EZ$55,Points_MP!$C5,FALSE)=$X5,$AI5,"ERROR")))))))))</f>
        <v>0.6</v>
      </c>
      <c r="BW5" s="142">
        <f>IF(ISBLANK(HLOOKUP(BW$1,Monitoring_MP!$AK$1:$EZ$55,Points_MP!$C5,FALSE)),"",IF(HLOOKUP(BW$1,Monitoring_MP!$AK$1:$EZ$55,Points_MP!$C5,FALSE)=$J5,$AB5,IF(HLOOKUP(BW$1,Monitoring_MP!$AK$1:$EZ$55,Points_MP!$C5,FALSE)=$L5,$AC5,IF(HLOOKUP(BW$1,Monitoring_MP!$AK$1:$EZ$55,Points_MP!$C5,FALSE)=$N5,$AD5,IF(HLOOKUP(BW$1,Monitoring_MP!$AK$1:$EZ$55,Points_MP!$C5,FALSE)=$P5,$AE5,IF(HLOOKUP(BW$1,Monitoring_MP!$AK$1:$EZ$55,Points_MP!$C5,FALSE)=$R5,$AF5,IF(HLOOKUP(BW$1,Monitoring_MP!$AK$1:$EZ$55,Points_MP!$C5,FALSE)=$T5,$AG5,IF(HLOOKUP(BW$1,Monitoring_MP!$AK$1:$EZ$55,Points_MP!$C5,FALSE)=$V5,$AH5,IF(HLOOKUP(BW$1,Monitoring_MP!$AK$1:$EZ$55,Points_MP!$C5,FALSE)=$X5,$AI5,"ERROR")))))))))</f>
        <v>0</v>
      </c>
      <c r="BX5" s="142">
        <f>IF(ISBLANK(HLOOKUP(BX$1,Monitoring_MP!$AK$1:$EZ$55,Points_MP!$C5,FALSE)),"",IF(HLOOKUP(BX$1,Monitoring_MP!$AK$1:$EZ$55,Points_MP!$C5,FALSE)=$J5,$AB5,IF(HLOOKUP(BX$1,Monitoring_MP!$AK$1:$EZ$55,Points_MP!$C5,FALSE)=$L5,$AC5,IF(HLOOKUP(BX$1,Monitoring_MP!$AK$1:$EZ$55,Points_MP!$C5,FALSE)=$N5,$AD5,IF(HLOOKUP(BX$1,Monitoring_MP!$AK$1:$EZ$55,Points_MP!$C5,FALSE)=$P5,$AE5,IF(HLOOKUP(BX$1,Monitoring_MP!$AK$1:$EZ$55,Points_MP!$C5,FALSE)=$R5,$AF5,IF(HLOOKUP(BX$1,Monitoring_MP!$AK$1:$EZ$55,Points_MP!$C5,FALSE)=$T5,$AG5,IF(HLOOKUP(BX$1,Monitoring_MP!$AK$1:$EZ$55,Points_MP!$C5,FALSE)=$V5,$AH5,IF(HLOOKUP(BX$1,Monitoring_MP!$AK$1:$EZ$55,Points_MP!$C5,FALSE)=$X5,$AI5,"ERROR")))))))))</f>
        <v>0.2</v>
      </c>
      <c r="BY5" s="142">
        <f>IF(ISBLANK(HLOOKUP(BY$1,Monitoring_MP!$AK$1:$EZ$55,Points_MP!$C5,FALSE)),"",IF(HLOOKUP(BY$1,Monitoring_MP!$AK$1:$EZ$55,Points_MP!$C5,FALSE)=$J5,$AB5,IF(HLOOKUP(BY$1,Monitoring_MP!$AK$1:$EZ$55,Points_MP!$C5,FALSE)=$L5,$AC5,IF(HLOOKUP(BY$1,Monitoring_MP!$AK$1:$EZ$55,Points_MP!$C5,FALSE)=$N5,$AD5,IF(HLOOKUP(BY$1,Monitoring_MP!$AK$1:$EZ$55,Points_MP!$C5,FALSE)=$P5,$AE5,IF(HLOOKUP(BY$1,Monitoring_MP!$AK$1:$EZ$55,Points_MP!$C5,FALSE)=$R5,$AF5,IF(HLOOKUP(BY$1,Monitoring_MP!$AK$1:$EZ$55,Points_MP!$C5,FALSE)=$T5,$AG5,IF(HLOOKUP(BY$1,Monitoring_MP!$AK$1:$EZ$55,Points_MP!$C5,FALSE)=$V5,$AH5,IF(HLOOKUP(BY$1,Monitoring_MP!$AK$1:$EZ$55,Points_MP!$C5,FALSE)=$X5,$AI5,"ERROR")))))))))</f>
        <v>0</v>
      </c>
      <c r="BZ5" s="142">
        <f>IF(ISBLANK(HLOOKUP(BZ$1,Monitoring_MP!$AK$1:$EZ$55,Points_MP!$C5,FALSE)),"",IF(HLOOKUP(BZ$1,Monitoring_MP!$AK$1:$EZ$55,Points_MP!$C5,FALSE)=$J5,$AB5,IF(HLOOKUP(BZ$1,Monitoring_MP!$AK$1:$EZ$55,Points_MP!$C5,FALSE)=$L5,$AC5,IF(HLOOKUP(BZ$1,Monitoring_MP!$AK$1:$EZ$55,Points_MP!$C5,FALSE)=$N5,$AD5,IF(HLOOKUP(BZ$1,Monitoring_MP!$AK$1:$EZ$55,Points_MP!$C5,FALSE)=$P5,$AE5,IF(HLOOKUP(BZ$1,Monitoring_MP!$AK$1:$EZ$55,Points_MP!$C5,FALSE)=$R5,$AF5,IF(HLOOKUP(BZ$1,Monitoring_MP!$AK$1:$EZ$55,Points_MP!$C5,FALSE)=$T5,$AG5,IF(HLOOKUP(BZ$1,Monitoring_MP!$AK$1:$EZ$55,Points_MP!$C5,FALSE)=$V5,$AH5,IF(HLOOKUP(BZ$1,Monitoring_MP!$AK$1:$EZ$55,Points_MP!$C5,FALSE)=$X5,$AI5,"ERROR")))))))))</f>
        <v>0</v>
      </c>
      <c r="CA5" s="142">
        <f>IF(ISBLANK(HLOOKUP(CA$1,Monitoring_MP!$AK$1:$EZ$55,Points_MP!$C5,FALSE)),"",IF(HLOOKUP(CA$1,Monitoring_MP!$AK$1:$EZ$55,Points_MP!$C5,FALSE)=$J5,$AB5,IF(HLOOKUP(CA$1,Monitoring_MP!$AK$1:$EZ$55,Points_MP!$C5,FALSE)=$L5,$AC5,IF(HLOOKUP(CA$1,Monitoring_MP!$AK$1:$EZ$55,Points_MP!$C5,FALSE)=$N5,$AD5,IF(HLOOKUP(CA$1,Monitoring_MP!$AK$1:$EZ$55,Points_MP!$C5,FALSE)=$P5,$AE5,IF(HLOOKUP(CA$1,Monitoring_MP!$AK$1:$EZ$55,Points_MP!$C5,FALSE)=$R5,$AF5,IF(HLOOKUP(CA$1,Monitoring_MP!$AK$1:$EZ$55,Points_MP!$C5,FALSE)=$T5,$AG5,IF(HLOOKUP(CA$1,Monitoring_MP!$AK$1:$EZ$55,Points_MP!$C5,FALSE)=$V5,$AH5,IF(HLOOKUP(CA$1,Monitoring_MP!$AK$1:$EZ$55,Points_MP!$C5,FALSE)=$X5,$AI5,"ERROR")))))))))</f>
        <v>0</v>
      </c>
      <c r="CB5" s="142">
        <f>IF(ISBLANK(HLOOKUP(CB$1,Monitoring_MP!$AK$1:$EZ$55,Points_MP!$C5,FALSE)),"",IF(HLOOKUP(CB$1,Monitoring_MP!$AK$1:$EZ$55,Points_MP!$C5,FALSE)=$J5,$AB5,IF(HLOOKUP(CB$1,Monitoring_MP!$AK$1:$EZ$55,Points_MP!$C5,FALSE)=$L5,$AC5,IF(HLOOKUP(CB$1,Monitoring_MP!$AK$1:$EZ$55,Points_MP!$C5,FALSE)=$N5,$AD5,IF(HLOOKUP(CB$1,Monitoring_MP!$AK$1:$EZ$55,Points_MP!$C5,FALSE)=$P5,$AE5,IF(HLOOKUP(CB$1,Monitoring_MP!$AK$1:$EZ$55,Points_MP!$C5,FALSE)=$R5,$AF5,IF(HLOOKUP(CB$1,Monitoring_MP!$AK$1:$EZ$55,Points_MP!$C5,FALSE)=$T5,$AG5,IF(HLOOKUP(CB$1,Monitoring_MP!$AK$1:$EZ$55,Points_MP!$C5,FALSE)=$V5,$AH5,IF(HLOOKUP(CB$1,Monitoring_MP!$AK$1:$EZ$55,Points_MP!$C5,FALSE)=$X5,$AI5,"ERROR")))))))))</f>
        <v>0</v>
      </c>
      <c r="CC5" s="142">
        <f>IF(ISBLANK(HLOOKUP(CC$1,Monitoring_MP!$AK$1:$EZ$55,Points_MP!$C5,FALSE)),"",IF(HLOOKUP(CC$1,Monitoring_MP!$AK$1:$EZ$55,Points_MP!$C5,FALSE)=$J5,$AB5,IF(HLOOKUP(CC$1,Monitoring_MP!$AK$1:$EZ$55,Points_MP!$C5,FALSE)=$L5,$AC5,IF(HLOOKUP(CC$1,Monitoring_MP!$AK$1:$EZ$55,Points_MP!$C5,FALSE)=$N5,$AD5,IF(HLOOKUP(CC$1,Monitoring_MP!$AK$1:$EZ$55,Points_MP!$C5,FALSE)=$P5,$AE5,IF(HLOOKUP(CC$1,Monitoring_MP!$AK$1:$EZ$55,Points_MP!$C5,FALSE)=$R5,$AF5,IF(HLOOKUP(CC$1,Monitoring_MP!$AK$1:$EZ$55,Points_MP!$C5,FALSE)=$T5,$AG5,IF(HLOOKUP(CC$1,Monitoring_MP!$AK$1:$EZ$55,Points_MP!$C5,FALSE)=$V5,$AH5,IF(HLOOKUP(CC$1,Monitoring_MP!$AK$1:$EZ$55,Points_MP!$C5,FALSE)=$X5,$AI5,"ERROR")))))))))</f>
        <v>0</v>
      </c>
      <c r="CD5" s="142">
        <f>IF(ISBLANK(HLOOKUP(CD$1,Monitoring_MP!$AK$1:$EZ$55,Points_MP!$C5,FALSE)),"",IF(HLOOKUP(CD$1,Monitoring_MP!$AK$1:$EZ$55,Points_MP!$C5,FALSE)=$J5,$AB5,IF(HLOOKUP(CD$1,Monitoring_MP!$AK$1:$EZ$55,Points_MP!$C5,FALSE)=$L5,$AC5,IF(HLOOKUP(CD$1,Monitoring_MP!$AK$1:$EZ$55,Points_MP!$C5,FALSE)=$N5,$AD5,IF(HLOOKUP(CD$1,Monitoring_MP!$AK$1:$EZ$55,Points_MP!$C5,FALSE)=$P5,$AE5,IF(HLOOKUP(CD$1,Monitoring_MP!$AK$1:$EZ$55,Points_MP!$C5,FALSE)=$R5,$AF5,IF(HLOOKUP(CD$1,Monitoring_MP!$AK$1:$EZ$55,Points_MP!$C5,FALSE)=$T5,$AG5,IF(HLOOKUP(CD$1,Monitoring_MP!$AK$1:$EZ$55,Points_MP!$C5,FALSE)=$V5,$AH5,IF(HLOOKUP(CD$1,Monitoring_MP!$AK$1:$EZ$55,Points_MP!$C5,FALSE)=$X5,$AI5,"ERROR")))))))))</f>
        <v>0.8</v>
      </c>
      <c r="CE5" s="142">
        <f>IF(ISBLANK(HLOOKUP(CE$1,Monitoring_MP!$AK$1:$EZ$55,Points_MP!$C5,FALSE)),"",IF(HLOOKUP(CE$1,Monitoring_MP!$AK$1:$EZ$55,Points_MP!$C5,FALSE)=$J5,$AB5,IF(HLOOKUP(CE$1,Monitoring_MP!$AK$1:$EZ$55,Points_MP!$C5,FALSE)=$L5,$AC5,IF(HLOOKUP(CE$1,Monitoring_MP!$AK$1:$EZ$55,Points_MP!$C5,FALSE)=$N5,$AD5,IF(HLOOKUP(CE$1,Monitoring_MP!$AK$1:$EZ$55,Points_MP!$C5,FALSE)=$P5,$AE5,IF(HLOOKUP(CE$1,Monitoring_MP!$AK$1:$EZ$55,Points_MP!$C5,FALSE)=$R5,$AF5,IF(HLOOKUP(CE$1,Monitoring_MP!$AK$1:$EZ$55,Points_MP!$C5,FALSE)=$T5,$AG5,IF(HLOOKUP(CE$1,Monitoring_MP!$AK$1:$EZ$55,Points_MP!$C5,FALSE)=$V5,$AH5,IF(HLOOKUP(CE$1,Monitoring_MP!$AK$1:$EZ$55,Points_MP!$C5,FALSE)=$X5,$AI5,"ERROR")))))))))</f>
        <v>0</v>
      </c>
      <c r="CF5" s="142">
        <f>IF(ISBLANK(HLOOKUP(CF$1,Monitoring_MP!$AK$1:$EZ$55,Points_MP!$C5,FALSE)),"",IF(HLOOKUP(CF$1,Monitoring_MP!$AK$1:$EZ$55,Points_MP!$C5,FALSE)=$J5,$AB5,IF(HLOOKUP(CF$1,Monitoring_MP!$AK$1:$EZ$55,Points_MP!$C5,FALSE)=$L5,$AC5,IF(HLOOKUP(CF$1,Monitoring_MP!$AK$1:$EZ$55,Points_MP!$C5,FALSE)=$N5,$AD5,IF(HLOOKUP(CF$1,Monitoring_MP!$AK$1:$EZ$55,Points_MP!$C5,FALSE)=$P5,$AE5,IF(HLOOKUP(CF$1,Monitoring_MP!$AK$1:$EZ$55,Points_MP!$C5,FALSE)=$R5,$AF5,IF(HLOOKUP(CF$1,Monitoring_MP!$AK$1:$EZ$55,Points_MP!$C5,FALSE)=$T5,$AG5,IF(HLOOKUP(CF$1,Monitoring_MP!$AK$1:$EZ$55,Points_MP!$C5,FALSE)=$V5,$AH5,IF(HLOOKUP(CF$1,Monitoring_MP!$AK$1:$EZ$55,Points_MP!$C5,FALSE)=$X5,$AI5,"ERROR")))))))))</f>
        <v>0</v>
      </c>
      <c r="CG5" s="142">
        <f>IF(ISBLANK(HLOOKUP(CG$1,Monitoring_MP!$AK$1:$EZ$55,Points_MP!$C5,FALSE)),"",IF(HLOOKUP(CG$1,Monitoring_MP!$AK$1:$EZ$55,Points_MP!$C5,FALSE)=$J5,$AB5,IF(HLOOKUP(CG$1,Monitoring_MP!$AK$1:$EZ$55,Points_MP!$C5,FALSE)=$L5,$AC5,IF(HLOOKUP(CG$1,Monitoring_MP!$AK$1:$EZ$55,Points_MP!$C5,FALSE)=$N5,$AD5,IF(HLOOKUP(CG$1,Monitoring_MP!$AK$1:$EZ$55,Points_MP!$C5,FALSE)=$P5,$AE5,IF(HLOOKUP(CG$1,Monitoring_MP!$AK$1:$EZ$55,Points_MP!$C5,FALSE)=$R5,$AF5,IF(HLOOKUP(CG$1,Monitoring_MP!$AK$1:$EZ$55,Points_MP!$C5,FALSE)=$T5,$AG5,IF(HLOOKUP(CG$1,Monitoring_MP!$AK$1:$EZ$55,Points_MP!$C5,FALSE)=$V5,$AH5,IF(HLOOKUP(CG$1,Monitoring_MP!$AK$1:$EZ$55,Points_MP!$C5,FALSE)=$X5,$AI5,"ERROR")))))))))</f>
        <v>0</v>
      </c>
      <c r="CH5" s="142">
        <f>IF(ISBLANK(HLOOKUP(CH$1,Monitoring_MP!$AK$1:$EZ$55,Points_MP!$C5,FALSE)),"",IF(HLOOKUP(CH$1,Monitoring_MP!$AK$1:$EZ$55,Points_MP!$C5,FALSE)=$J5,$AB5,IF(HLOOKUP(CH$1,Monitoring_MP!$AK$1:$EZ$55,Points_MP!$C5,FALSE)=$L5,$AC5,IF(HLOOKUP(CH$1,Monitoring_MP!$AK$1:$EZ$55,Points_MP!$C5,FALSE)=$N5,$AD5,IF(HLOOKUP(CH$1,Monitoring_MP!$AK$1:$EZ$55,Points_MP!$C5,FALSE)=$P5,$AE5,IF(HLOOKUP(CH$1,Monitoring_MP!$AK$1:$EZ$55,Points_MP!$C5,FALSE)=$R5,$AF5,IF(HLOOKUP(CH$1,Monitoring_MP!$AK$1:$EZ$55,Points_MP!$C5,FALSE)=$T5,$AG5,IF(HLOOKUP(CH$1,Monitoring_MP!$AK$1:$EZ$55,Points_MP!$C5,FALSE)=$V5,$AH5,IF(HLOOKUP(CH$1,Monitoring_MP!$AK$1:$EZ$55,Points_MP!$C5,FALSE)=$X5,$AI5,"ERROR")))))))))</f>
        <v>0.6</v>
      </c>
      <c r="CI5" s="142">
        <f>IF(ISBLANK(HLOOKUP(CI$1,Monitoring_MP!$AK$1:$EZ$55,Points_MP!$C5,FALSE)),"",IF(HLOOKUP(CI$1,Monitoring_MP!$AK$1:$EZ$55,Points_MP!$C5,FALSE)=$J5,$AB5,IF(HLOOKUP(CI$1,Monitoring_MP!$AK$1:$EZ$55,Points_MP!$C5,FALSE)=$L5,$AC5,IF(HLOOKUP(CI$1,Monitoring_MP!$AK$1:$EZ$55,Points_MP!$C5,FALSE)=$N5,$AD5,IF(HLOOKUP(CI$1,Monitoring_MP!$AK$1:$EZ$55,Points_MP!$C5,FALSE)=$P5,$AE5,IF(HLOOKUP(CI$1,Monitoring_MP!$AK$1:$EZ$55,Points_MP!$C5,FALSE)=$R5,$AF5,IF(HLOOKUP(CI$1,Monitoring_MP!$AK$1:$EZ$55,Points_MP!$C5,FALSE)=$T5,$AG5,IF(HLOOKUP(CI$1,Monitoring_MP!$AK$1:$EZ$55,Points_MP!$C5,FALSE)=$V5,$AH5,IF(HLOOKUP(CI$1,Monitoring_MP!$AK$1:$EZ$55,Points_MP!$C5,FALSE)=$X5,$AI5,"ERROR")))))))))</f>
        <v>0.4</v>
      </c>
      <c r="CJ5" s="142">
        <f>IF(ISBLANK(HLOOKUP(CJ$1,Monitoring_MP!$AK$1:$EZ$55,Points_MP!$C5,FALSE)),"",IF(HLOOKUP(CJ$1,Monitoring_MP!$AK$1:$EZ$55,Points_MP!$C5,FALSE)=$J5,$AB5,IF(HLOOKUP(CJ$1,Monitoring_MP!$AK$1:$EZ$55,Points_MP!$C5,FALSE)=$L5,$AC5,IF(HLOOKUP(CJ$1,Monitoring_MP!$AK$1:$EZ$55,Points_MP!$C5,FALSE)=$N5,$AD5,IF(HLOOKUP(CJ$1,Monitoring_MP!$AK$1:$EZ$55,Points_MP!$C5,FALSE)=$P5,$AE5,IF(HLOOKUP(CJ$1,Monitoring_MP!$AK$1:$EZ$55,Points_MP!$C5,FALSE)=$R5,$AF5,IF(HLOOKUP(CJ$1,Monitoring_MP!$AK$1:$EZ$55,Points_MP!$C5,FALSE)=$T5,$AG5,IF(HLOOKUP(CJ$1,Monitoring_MP!$AK$1:$EZ$55,Points_MP!$C5,FALSE)=$V5,$AH5,IF(HLOOKUP(CJ$1,Monitoring_MP!$AK$1:$EZ$55,Points_MP!$C5,FALSE)=$X5,$AI5,"ERROR")))))))))</f>
        <v>0.8</v>
      </c>
      <c r="CK5" s="142">
        <f>IF(ISBLANK(HLOOKUP(CK$1,Monitoring_MP!$AK$1:$EZ$55,Points_MP!$C5,FALSE)),"",IF(HLOOKUP(CK$1,Monitoring_MP!$AK$1:$EZ$55,Points_MP!$C5,FALSE)=$J5,$AB5,IF(HLOOKUP(CK$1,Monitoring_MP!$AK$1:$EZ$55,Points_MP!$C5,FALSE)=$L5,$AC5,IF(HLOOKUP(CK$1,Monitoring_MP!$AK$1:$EZ$55,Points_MP!$C5,FALSE)=$N5,$AD5,IF(HLOOKUP(CK$1,Monitoring_MP!$AK$1:$EZ$55,Points_MP!$C5,FALSE)=$P5,$AE5,IF(HLOOKUP(CK$1,Monitoring_MP!$AK$1:$EZ$55,Points_MP!$C5,FALSE)=$R5,$AF5,IF(HLOOKUP(CK$1,Monitoring_MP!$AK$1:$EZ$55,Points_MP!$C5,FALSE)=$T5,$AG5,IF(HLOOKUP(CK$1,Monitoring_MP!$AK$1:$EZ$55,Points_MP!$C5,FALSE)=$V5,$AH5,IF(HLOOKUP(CK$1,Monitoring_MP!$AK$1:$EZ$55,Points_MP!$C5,FALSE)=$X5,$AI5,"ERROR")))))))))</f>
        <v>0.2</v>
      </c>
      <c r="CL5" s="142">
        <f>IF(ISBLANK(HLOOKUP(CL$1,Monitoring_MP!$AK$1:$EZ$55,Points_MP!$C5,FALSE)),"",IF(HLOOKUP(CL$1,Monitoring_MP!$AK$1:$EZ$55,Points_MP!$C5,FALSE)=$J5,$AB5,IF(HLOOKUP(CL$1,Monitoring_MP!$AK$1:$EZ$55,Points_MP!$C5,FALSE)=$L5,$AC5,IF(HLOOKUP(CL$1,Monitoring_MP!$AK$1:$EZ$55,Points_MP!$C5,FALSE)=$N5,$AD5,IF(HLOOKUP(CL$1,Monitoring_MP!$AK$1:$EZ$55,Points_MP!$C5,FALSE)=$P5,$AE5,IF(HLOOKUP(CL$1,Monitoring_MP!$AK$1:$EZ$55,Points_MP!$C5,FALSE)=$R5,$AF5,IF(HLOOKUP(CL$1,Monitoring_MP!$AK$1:$EZ$55,Points_MP!$C5,FALSE)=$T5,$AG5,IF(HLOOKUP(CL$1,Monitoring_MP!$AK$1:$EZ$55,Points_MP!$C5,FALSE)=$V5,$AH5,IF(HLOOKUP(CL$1,Monitoring_MP!$AK$1:$EZ$55,Points_MP!$C5,FALSE)=$X5,$AI5,"ERROR")))))))))</f>
        <v>1</v>
      </c>
      <c r="CM5" s="142">
        <f>IF(ISBLANK(HLOOKUP(CM$1,Monitoring_MP!$AK$1:$EZ$55,Points_MP!$C5,FALSE)),"",IF(HLOOKUP(CM$1,Monitoring_MP!$AK$1:$EZ$55,Points_MP!$C5,FALSE)=$J5,$AB5,IF(HLOOKUP(CM$1,Monitoring_MP!$AK$1:$EZ$55,Points_MP!$C5,FALSE)=$L5,$AC5,IF(HLOOKUP(CM$1,Monitoring_MP!$AK$1:$EZ$55,Points_MP!$C5,FALSE)=$N5,$AD5,IF(HLOOKUP(CM$1,Monitoring_MP!$AK$1:$EZ$55,Points_MP!$C5,FALSE)=$P5,$AE5,IF(HLOOKUP(CM$1,Monitoring_MP!$AK$1:$EZ$55,Points_MP!$C5,FALSE)=$R5,$AF5,IF(HLOOKUP(CM$1,Monitoring_MP!$AK$1:$EZ$55,Points_MP!$C5,FALSE)=$T5,$AG5,IF(HLOOKUP(CM$1,Monitoring_MP!$AK$1:$EZ$55,Points_MP!$C5,FALSE)=$V5,$AH5,IF(HLOOKUP(CM$1,Monitoring_MP!$AK$1:$EZ$55,Points_MP!$C5,FALSE)=$X5,$AI5,"ERROR")))))))))</f>
        <v>0.8</v>
      </c>
      <c r="CN5" s="142">
        <f>IF(ISBLANK(HLOOKUP(CN$1,Monitoring_MP!$AK$1:$EZ$55,Points_MP!$C5,FALSE)),"",IF(HLOOKUP(CN$1,Monitoring_MP!$AK$1:$EZ$55,Points_MP!$C5,FALSE)=$J5,$AB5,IF(HLOOKUP(CN$1,Monitoring_MP!$AK$1:$EZ$55,Points_MP!$C5,FALSE)=$L5,$AC5,IF(HLOOKUP(CN$1,Monitoring_MP!$AK$1:$EZ$55,Points_MP!$C5,FALSE)=$N5,$AD5,IF(HLOOKUP(CN$1,Monitoring_MP!$AK$1:$EZ$55,Points_MP!$C5,FALSE)=$P5,$AE5,IF(HLOOKUP(CN$1,Monitoring_MP!$AK$1:$EZ$55,Points_MP!$C5,FALSE)=$R5,$AF5,IF(HLOOKUP(CN$1,Monitoring_MP!$AK$1:$EZ$55,Points_MP!$C5,FALSE)=$T5,$AG5,IF(HLOOKUP(CN$1,Monitoring_MP!$AK$1:$EZ$55,Points_MP!$C5,FALSE)=$V5,$AH5,IF(HLOOKUP(CN$1,Monitoring_MP!$AK$1:$EZ$55,Points_MP!$C5,FALSE)=$X5,$AI5,"ERROR")))))))))</f>
        <v>0</v>
      </c>
      <c r="CO5" s="142">
        <f>IF(ISBLANK(HLOOKUP(CO$1,Monitoring_MP!$AK$1:$EZ$55,Points_MP!$C5,FALSE)),"",IF(HLOOKUP(CO$1,Monitoring_MP!$AK$1:$EZ$55,Points_MP!$C5,FALSE)=$J5,$AB5,IF(HLOOKUP(CO$1,Monitoring_MP!$AK$1:$EZ$55,Points_MP!$C5,FALSE)=$L5,$AC5,IF(HLOOKUP(CO$1,Monitoring_MP!$AK$1:$EZ$55,Points_MP!$C5,FALSE)=$N5,$AD5,IF(HLOOKUP(CO$1,Monitoring_MP!$AK$1:$EZ$55,Points_MP!$C5,FALSE)=$P5,$AE5,IF(HLOOKUP(CO$1,Monitoring_MP!$AK$1:$EZ$55,Points_MP!$C5,FALSE)=$R5,$AF5,IF(HLOOKUP(CO$1,Monitoring_MP!$AK$1:$EZ$55,Points_MP!$C5,FALSE)=$T5,$AG5,IF(HLOOKUP(CO$1,Monitoring_MP!$AK$1:$EZ$55,Points_MP!$C5,FALSE)=$V5,$AH5,IF(HLOOKUP(CO$1,Monitoring_MP!$AK$1:$EZ$55,Points_MP!$C5,FALSE)=$X5,$AI5,"ERROR")))))))))</f>
        <v>0</v>
      </c>
      <c r="CP5" s="142">
        <f>IF(ISBLANK(HLOOKUP(CP$1,Monitoring_MP!$AK$1:$EZ$55,Points_MP!$C5,FALSE)),"",IF(HLOOKUP(CP$1,Monitoring_MP!$AK$1:$EZ$55,Points_MP!$C5,FALSE)=$J5,$AB5,IF(HLOOKUP(CP$1,Monitoring_MP!$AK$1:$EZ$55,Points_MP!$C5,FALSE)=$L5,$AC5,IF(HLOOKUP(CP$1,Monitoring_MP!$AK$1:$EZ$55,Points_MP!$C5,FALSE)=$N5,$AD5,IF(HLOOKUP(CP$1,Monitoring_MP!$AK$1:$EZ$55,Points_MP!$C5,FALSE)=$P5,$AE5,IF(HLOOKUP(CP$1,Monitoring_MP!$AK$1:$EZ$55,Points_MP!$C5,FALSE)=$R5,$AF5,IF(HLOOKUP(CP$1,Monitoring_MP!$AK$1:$EZ$55,Points_MP!$C5,FALSE)=$T5,$AG5,IF(HLOOKUP(CP$1,Monitoring_MP!$AK$1:$EZ$55,Points_MP!$C5,FALSE)=$V5,$AH5,IF(HLOOKUP(CP$1,Monitoring_MP!$AK$1:$EZ$55,Points_MP!$C5,FALSE)=$X5,$AI5,"ERROR")))))))))</f>
        <v>0</v>
      </c>
      <c r="CQ5" s="142">
        <f>IF(ISBLANK(HLOOKUP(CQ$1,Monitoring_MP!$AK$1:$EZ$55,Points_MP!$C5,FALSE)),"",IF(HLOOKUP(CQ$1,Monitoring_MP!$AK$1:$EZ$55,Points_MP!$C5,FALSE)=$J5,$AB5,IF(HLOOKUP(CQ$1,Monitoring_MP!$AK$1:$EZ$55,Points_MP!$C5,FALSE)=$L5,$AC5,IF(HLOOKUP(CQ$1,Monitoring_MP!$AK$1:$EZ$55,Points_MP!$C5,FALSE)=$N5,$AD5,IF(HLOOKUP(CQ$1,Monitoring_MP!$AK$1:$EZ$55,Points_MP!$C5,FALSE)=$P5,$AE5,IF(HLOOKUP(CQ$1,Monitoring_MP!$AK$1:$EZ$55,Points_MP!$C5,FALSE)=$R5,$AF5,IF(HLOOKUP(CQ$1,Monitoring_MP!$AK$1:$EZ$55,Points_MP!$C5,FALSE)=$T5,$AG5,IF(HLOOKUP(CQ$1,Monitoring_MP!$AK$1:$EZ$55,Points_MP!$C5,FALSE)=$V5,$AH5,IF(HLOOKUP(CQ$1,Monitoring_MP!$AK$1:$EZ$55,Points_MP!$C5,FALSE)=$X5,$AI5,"ERROR")))))))))</f>
        <v>0.2</v>
      </c>
      <c r="CR5" s="142">
        <f>IF(ISBLANK(HLOOKUP(CR$1,Monitoring_MP!$AK$1:$EZ$55,Points_MP!$C5,FALSE)),"",IF(HLOOKUP(CR$1,Monitoring_MP!$AK$1:$EZ$55,Points_MP!$C5,FALSE)=$J5,$AB5,IF(HLOOKUP(CR$1,Monitoring_MP!$AK$1:$EZ$55,Points_MP!$C5,FALSE)=$L5,$AC5,IF(HLOOKUP(CR$1,Monitoring_MP!$AK$1:$EZ$55,Points_MP!$C5,FALSE)=$N5,$AD5,IF(HLOOKUP(CR$1,Monitoring_MP!$AK$1:$EZ$55,Points_MP!$C5,FALSE)=$P5,$AE5,IF(HLOOKUP(CR$1,Monitoring_MP!$AK$1:$EZ$55,Points_MP!$C5,FALSE)=$R5,$AF5,IF(HLOOKUP(CR$1,Monitoring_MP!$AK$1:$EZ$55,Points_MP!$C5,FALSE)=$T5,$AG5,IF(HLOOKUP(CR$1,Monitoring_MP!$AK$1:$EZ$55,Points_MP!$C5,FALSE)=$V5,$AH5,IF(HLOOKUP(CR$1,Monitoring_MP!$AK$1:$EZ$55,Points_MP!$C5,FALSE)=$X5,$AI5,"ERROR")))))))))</f>
        <v>0</v>
      </c>
    </row>
    <row r="6" spans="1:96" ht="15" customHeight="1" x14ac:dyDescent="0.35">
      <c r="A6" s="18" t="str">
        <f>IF(ISBLANK(Monitoring_MP!A6),"",Monitoring_MP!A6)</f>
        <v>Q5</v>
      </c>
      <c r="B6" s="18" t="str">
        <f>IF(ISBLANK(Monitoring_MP!B6),"",Monitoring_MP!B6)</f>
        <v>C20005</v>
      </c>
      <c r="C6" s="18">
        <f>IF(ISBLANK(Monitoring_MP!C6),"",Monitoring_MP!C6)</f>
        <v>6</v>
      </c>
      <c r="D6" s="5" t="str">
        <f>IF(ISBLANK(Monitoring_MP!D6),"",Monitoring_MP!D6)</f>
        <v>Cuprind anunțurile referitor la desfăşurarea şedinţei publice data, ora, locul desfăşurării şedinţei şi ordinea de zi a acesteia ?</v>
      </c>
      <c r="E6" s="5" t="str">
        <f>IF(ISBLANK(Monitoring_MP!E6),"",Monitoring_MP!E6)</f>
        <v>Does the announcements related to the public session contains information about the hour, place, date, and the agenda?</v>
      </c>
      <c r="F6" s="5" t="str">
        <f>IF(ISBLANK(Monitoring_MP!F6),"",Monitoring_MP!F6)</f>
        <v>acc</v>
      </c>
      <c r="G6" s="8" t="str">
        <f>IF(ISBLANK(Monitoring_MP!G6),"",Monitoring_MP!G6)</f>
        <v>acc5</v>
      </c>
      <c r="H6" s="52" t="str">
        <f>IF(ISBLANK(Monitoring_MP!H6),"",Monitoring_MP!H6)</f>
        <v>acc5k</v>
      </c>
      <c r="I6" s="8">
        <f>IF(ISBLANK(Monitoring_MP!I6),"",Monitoring_MP!I6)</f>
        <v>1</v>
      </c>
      <c r="J6" s="8" t="str">
        <f>IF(ISBLANK(Monitoring_MP!J6),"",Monitoring_MP!J6)</f>
        <v>da</v>
      </c>
      <c r="K6" s="8" t="str">
        <f>IF(ISBLANK(Monitoring_MP!K6),"",Monitoring_MP!K6)</f>
        <v>yes</v>
      </c>
      <c r="L6" s="8" t="str">
        <f>IF(ISBLANK(Monitoring_MP!L6),"",Monitoring_MP!L6)</f>
        <v>nu</v>
      </c>
      <c r="M6" s="8" t="str">
        <f>IF(ISBLANK(Monitoring_MP!M6),"",Monitoring_MP!M6)</f>
        <v>no</v>
      </c>
      <c r="N6" s="8" t="str">
        <f>IF(ISBLANK(Monitoring_MP!N6),"",Monitoring_MP!N6)</f>
        <v>partial</v>
      </c>
      <c r="O6" s="8" t="str">
        <f>IF(ISBLANK(Monitoring_MP!O6),"",Monitoring_MP!O6)</f>
        <v>partially</v>
      </c>
      <c r="P6" s="8" t="str">
        <f>IF(ISBLANK(Monitoring_MP!P6),"",Monitoring_MP!P6)</f>
        <v>0-10%</v>
      </c>
      <c r="Q6" s="8" t="str">
        <f>IF(ISBLANK(Monitoring_MP!Q6),"",Monitoring_MP!Q6)</f>
        <v>0-10%</v>
      </c>
      <c r="R6" s="8" t="str">
        <f>IF(ISBLANK(Monitoring_MP!R6),"",Monitoring_MP!R6)</f>
        <v>10-30%</v>
      </c>
      <c r="S6" s="8" t="str">
        <f>IF(ISBLANK(Monitoring_MP!S6),"",Monitoring_MP!S6)</f>
        <v>10-30%</v>
      </c>
      <c r="T6" s="8" t="str">
        <f>IF(ISBLANK(Monitoring_MP!T6),"",Monitoring_MP!T6)</f>
        <v>30-60%</v>
      </c>
      <c r="U6" s="8" t="str">
        <f>IF(ISBLANK(Monitoring_MP!U6),"",Monitoring_MP!U6)</f>
        <v>30-60%</v>
      </c>
      <c r="V6" s="8" t="str">
        <f>IF(ISBLANK(Monitoring_MP!V6),"",Monitoring_MP!V6)</f>
        <v>60-90%</v>
      </c>
      <c r="W6" s="8" t="str">
        <f>IF(ISBLANK(Monitoring_MP!W6),"",Monitoring_MP!W6)</f>
        <v>60-90%</v>
      </c>
      <c r="X6" s="8" t="str">
        <f>IF(ISBLANK(Monitoring_MP!X6),"",Monitoring_MP!X6)</f>
        <v>N/A</v>
      </c>
      <c r="Y6" s="8" t="str">
        <f>IF(ISBLANK(Monitoring_MP!Y6),"",Monitoring_MP!Y6)</f>
        <v>N/A</v>
      </c>
      <c r="Z6" s="8" t="str">
        <f>IF(ISBLANK(Monitoring_MP!Z6),"",Monitoring_MP!Z6)</f>
        <v>--------</v>
      </c>
      <c r="AA6" s="74" t="str">
        <f>IF(ISBLANK(Monitoring_MP!AA6),"",Monitoring_MP!AA6)</f>
        <v>--------</v>
      </c>
      <c r="AB6" s="63">
        <f>IF(ISBLANK(Monitoring_MP!AB6),"",Monitoring_MP!AB6)</f>
        <v>1</v>
      </c>
      <c r="AC6" s="8">
        <f>IF(ISBLANK(Monitoring_MP!AC6),"",Monitoring_MP!AC6)</f>
        <v>0</v>
      </c>
      <c r="AD6" s="63">
        <f>IF(ISBLANK(Monitoring_MP!AD6),"",Monitoring_MP!AD6)</f>
        <v>0.5</v>
      </c>
      <c r="AE6" s="63">
        <f>IF(ISBLANK(Monitoring_MP!AE6),"",Monitoring_MP!AE6)</f>
        <v>0.2</v>
      </c>
      <c r="AF6" s="63">
        <f>IF(ISBLANK(Monitoring_MP!AF6),"",Monitoring_MP!AF6)</f>
        <v>0.4</v>
      </c>
      <c r="AG6" s="63">
        <f>IF(ISBLANK(Monitoring_MP!AG6),"",Monitoring_MP!AG6)</f>
        <v>0.6</v>
      </c>
      <c r="AH6" s="63">
        <f>IF(ISBLANK(Monitoring_MP!AH6),"",Monitoring_MP!AH6)</f>
        <v>0.8</v>
      </c>
      <c r="AI6" s="8" t="str">
        <f>IF(ISBLANK(Monitoring_MP!AI6),"",Monitoring_MP!AI6)</f>
        <v>N/A</v>
      </c>
      <c r="AJ6" s="7" t="str">
        <f>IF(ISBLANK(Monitoring_MP!AJ6),"",Monitoring_MP!AJ6)</f>
        <v/>
      </c>
      <c r="AK6" s="142">
        <f>IF(ISBLANK(HLOOKUP(AK$1,Monitoring_MP!$AK$1:$EZ$55,Points_MP!$C6,FALSE)),"",IF(HLOOKUP(AK$1,Monitoring_MP!$AK$1:$EZ$55,Points_MP!$C6,FALSE)=$J6,$AB6,IF(HLOOKUP(AK$1,Monitoring_MP!$AK$1:$EZ$55,Points_MP!$C6,FALSE)=$L6,$AC6,IF(HLOOKUP(AK$1,Monitoring_MP!$AK$1:$EZ$55,Points_MP!$C6,FALSE)=$N6,$AD6,IF(HLOOKUP(AK$1,Monitoring_MP!$AK$1:$EZ$55,Points_MP!$C6,FALSE)=$P6,$AE6,IF(HLOOKUP(AK$1,Monitoring_MP!$AK$1:$EZ$55,Points_MP!$C6,FALSE)=$R6,$AF6,IF(HLOOKUP(AK$1,Monitoring_MP!$AK$1:$EZ$55,Points_MP!$C6,FALSE)=$T6,$AG6,IF(HLOOKUP(AK$1,Monitoring_MP!$AK$1:$EZ$55,Points_MP!$C6,FALSE)=$V6,$AH6,IF(HLOOKUP(AK$1,Monitoring_MP!$AK$1:$EZ$55,Points_MP!$C6,FALSE)=$X6,$AI6,"ERROR")))))))))</f>
        <v>1</v>
      </c>
      <c r="AL6" s="142">
        <f>IF(ISBLANK(HLOOKUP(AL$1,Monitoring_MP!$AK$1:$EZ$55,Points_MP!$C6,FALSE)),"",IF(HLOOKUP(AL$1,Monitoring_MP!$AK$1:$EZ$55,Points_MP!$C6,FALSE)=$J6,$AB6,IF(HLOOKUP(AL$1,Monitoring_MP!$AK$1:$EZ$55,Points_MP!$C6,FALSE)=$L6,$AC6,IF(HLOOKUP(AL$1,Monitoring_MP!$AK$1:$EZ$55,Points_MP!$C6,FALSE)=$N6,$AD6,IF(HLOOKUP(AL$1,Monitoring_MP!$AK$1:$EZ$55,Points_MP!$C6,FALSE)=$P6,$AE6,IF(HLOOKUP(AL$1,Monitoring_MP!$AK$1:$EZ$55,Points_MP!$C6,FALSE)=$R6,$AF6,IF(HLOOKUP(AL$1,Monitoring_MP!$AK$1:$EZ$55,Points_MP!$C6,FALSE)=$T6,$AG6,IF(HLOOKUP(AL$1,Monitoring_MP!$AK$1:$EZ$55,Points_MP!$C6,FALSE)=$V6,$AH6,IF(HLOOKUP(AL$1,Monitoring_MP!$AK$1:$EZ$55,Points_MP!$C6,FALSE)=$X6,$AI6,"ERROR")))))))))</f>
        <v>1</v>
      </c>
      <c r="AM6" s="142">
        <f>IF(ISBLANK(HLOOKUP(AM$1,Monitoring_MP!$AK$1:$EZ$55,Points_MP!$C6,FALSE)),"",IF(HLOOKUP(AM$1,Monitoring_MP!$AK$1:$EZ$55,Points_MP!$C6,FALSE)=$J6,$AB6,IF(HLOOKUP(AM$1,Monitoring_MP!$AK$1:$EZ$55,Points_MP!$C6,FALSE)=$L6,$AC6,IF(HLOOKUP(AM$1,Monitoring_MP!$AK$1:$EZ$55,Points_MP!$C6,FALSE)=$N6,$AD6,IF(HLOOKUP(AM$1,Monitoring_MP!$AK$1:$EZ$55,Points_MP!$C6,FALSE)=$P6,$AE6,IF(HLOOKUP(AM$1,Monitoring_MP!$AK$1:$EZ$55,Points_MP!$C6,FALSE)=$R6,$AF6,IF(HLOOKUP(AM$1,Monitoring_MP!$AK$1:$EZ$55,Points_MP!$C6,FALSE)=$T6,$AG6,IF(HLOOKUP(AM$1,Monitoring_MP!$AK$1:$EZ$55,Points_MP!$C6,FALSE)=$V6,$AH6,IF(HLOOKUP(AM$1,Monitoring_MP!$AK$1:$EZ$55,Points_MP!$C6,FALSE)=$X6,$AI6,"ERROR")))))))))</f>
        <v>1</v>
      </c>
      <c r="AN6" s="142">
        <f>IF(ISBLANK(HLOOKUP(AN$1,Monitoring_MP!$AK$1:$EZ$55,Points_MP!$C6,FALSE)),"",IF(HLOOKUP(AN$1,Monitoring_MP!$AK$1:$EZ$55,Points_MP!$C6,FALSE)=$J6,$AB6,IF(HLOOKUP(AN$1,Monitoring_MP!$AK$1:$EZ$55,Points_MP!$C6,FALSE)=$L6,$AC6,IF(HLOOKUP(AN$1,Monitoring_MP!$AK$1:$EZ$55,Points_MP!$C6,FALSE)=$N6,$AD6,IF(HLOOKUP(AN$1,Monitoring_MP!$AK$1:$EZ$55,Points_MP!$C6,FALSE)=$P6,$AE6,IF(HLOOKUP(AN$1,Monitoring_MP!$AK$1:$EZ$55,Points_MP!$C6,FALSE)=$R6,$AF6,IF(HLOOKUP(AN$1,Monitoring_MP!$AK$1:$EZ$55,Points_MP!$C6,FALSE)=$T6,$AG6,IF(HLOOKUP(AN$1,Monitoring_MP!$AK$1:$EZ$55,Points_MP!$C6,FALSE)=$V6,$AH6,IF(HLOOKUP(AN$1,Monitoring_MP!$AK$1:$EZ$55,Points_MP!$C6,FALSE)=$X6,$AI6,"ERROR")))))))))</f>
        <v>0</v>
      </c>
      <c r="AO6" s="142">
        <f>IF(ISBLANK(HLOOKUP(AO$1,Monitoring_MP!$AK$1:$EZ$55,Points_MP!$C6,FALSE)),"",IF(HLOOKUP(AO$1,Monitoring_MP!$AK$1:$EZ$55,Points_MP!$C6,FALSE)=$J6,$AB6,IF(HLOOKUP(AO$1,Monitoring_MP!$AK$1:$EZ$55,Points_MP!$C6,FALSE)=$L6,$AC6,IF(HLOOKUP(AO$1,Monitoring_MP!$AK$1:$EZ$55,Points_MP!$C6,FALSE)=$N6,$AD6,IF(HLOOKUP(AO$1,Monitoring_MP!$AK$1:$EZ$55,Points_MP!$C6,FALSE)=$P6,$AE6,IF(HLOOKUP(AO$1,Monitoring_MP!$AK$1:$EZ$55,Points_MP!$C6,FALSE)=$R6,$AF6,IF(HLOOKUP(AO$1,Monitoring_MP!$AK$1:$EZ$55,Points_MP!$C6,FALSE)=$T6,$AG6,IF(HLOOKUP(AO$1,Monitoring_MP!$AK$1:$EZ$55,Points_MP!$C6,FALSE)=$V6,$AH6,IF(HLOOKUP(AO$1,Monitoring_MP!$AK$1:$EZ$55,Points_MP!$C6,FALSE)=$X6,$AI6,"ERROR")))))))))</f>
        <v>1</v>
      </c>
      <c r="AP6" s="142">
        <f>IF(ISBLANK(HLOOKUP(AP$1,Monitoring_MP!$AK$1:$EZ$55,Points_MP!$C6,FALSE)),"",IF(HLOOKUP(AP$1,Monitoring_MP!$AK$1:$EZ$55,Points_MP!$C6,FALSE)=$J6,$AB6,IF(HLOOKUP(AP$1,Monitoring_MP!$AK$1:$EZ$55,Points_MP!$C6,FALSE)=$L6,$AC6,IF(HLOOKUP(AP$1,Monitoring_MP!$AK$1:$EZ$55,Points_MP!$C6,FALSE)=$N6,$AD6,IF(HLOOKUP(AP$1,Monitoring_MP!$AK$1:$EZ$55,Points_MP!$C6,FALSE)=$P6,$AE6,IF(HLOOKUP(AP$1,Monitoring_MP!$AK$1:$EZ$55,Points_MP!$C6,FALSE)=$R6,$AF6,IF(HLOOKUP(AP$1,Monitoring_MP!$AK$1:$EZ$55,Points_MP!$C6,FALSE)=$T6,$AG6,IF(HLOOKUP(AP$1,Monitoring_MP!$AK$1:$EZ$55,Points_MP!$C6,FALSE)=$V6,$AH6,IF(HLOOKUP(AP$1,Monitoring_MP!$AK$1:$EZ$55,Points_MP!$C6,FALSE)=$X6,$AI6,"ERROR")))))))))</f>
        <v>1</v>
      </c>
      <c r="AQ6" s="142">
        <f>IF(ISBLANK(HLOOKUP(AQ$1,Monitoring_MP!$AK$1:$EZ$55,Points_MP!$C6,FALSE)),"",IF(HLOOKUP(AQ$1,Monitoring_MP!$AK$1:$EZ$55,Points_MP!$C6,FALSE)=$J6,$AB6,IF(HLOOKUP(AQ$1,Monitoring_MP!$AK$1:$EZ$55,Points_MP!$C6,FALSE)=$L6,$AC6,IF(HLOOKUP(AQ$1,Monitoring_MP!$AK$1:$EZ$55,Points_MP!$C6,FALSE)=$N6,$AD6,IF(HLOOKUP(AQ$1,Monitoring_MP!$AK$1:$EZ$55,Points_MP!$C6,FALSE)=$P6,$AE6,IF(HLOOKUP(AQ$1,Monitoring_MP!$AK$1:$EZ$55,Points_MP!$C6,FALSE)=$R6,$AF6,IF(HLOOKUP(AQ$1,Monitoring_MP!$AK$1:$EZ$55,Points_MP!$C6,FALSE)=$T6,$AG6,IF(HLOOKUP(AQ$1,Monitoring_MP!$AK$1:$EZ$55,Points_MP!$C6,FALSE)=$V6,$AH6,IF(HLOOKUP(AQ$1,Monitoring_MP!$AK$1:$EZ$55,Points_MP!$C6,FALSE)=$X6,$AI6,"ERROR")))))))))</f>
        <v>0.5</v>
      </c>
      <c r="AR6" s="142">
        <f>IF(ISBLANK(HLOOKUP(AR$1,Monitoring_MP!$AK$1:$EZ$55,Points_MP!$C6,FALSE)),"",IF(HLOOKUP(AR$1,Monitoring_MP!$AK$1:$EZ$55,Points_MP!$C6,FALSE)=$J6,$AB6,IF(HLOOKUP(AR$1,Monitoring_MP!$AK$1:$EZ$55,Points_MP!$C6,FALSE)=$L6,$AC6,IF(HLOOKUP(AR$1,Monitoring_MP!$AK$1:$EZ$55,Points_MP!$C6,FALSE)=$N6,$AD6,IF(HLOOKUP(AR$1,Monitoring_MP!$AK$1:$EZ$55,Points_MP!$C6,FALSE)=$P6,$AE6,IF(HLOOKUP(AR$1,Monitoring_MP!$AK$1:$EZ$55,Points_MP!$C6,FALSE)=$R6,$AF6,IF(HLOOKUP(AR$1,Monitoring_MP!$AK$1:$EZ$55,Points_MP!$C6,FALSE)=$T6,$AG6,IF(HLOOKUP(AR$1,Monitoring_MP!$AK$1:$EZ$55,Points_MP!$C6,FALSE)=$V6,$AH6,IF(HLOOKUP(AR$1,Monitoring_MP!$AK$1:$EZ$55,Points_MP!$C6,FALSE)=$X6,$AI6,"ERROR")))))))))</f>
        <v>1</v>
      </c>
      <c r="AS6" s="142">
        <f>IF(ISBLANK(HLOOKUP(AS$1,Monitoring_MP!$AK$1:$EZ$55,Points_MP!$C6,FALSE)),"",IF(HLOOKUP(AS$1,Monitoring_MP!$AK$1:$EZ$55,Points_MP!$C6,FALSE)=$J6,$AB6,IF(HLOOKUP(AS$1,Monitoring_MP!$AK$1:$EZ$55,Points_MP!$C6,FALSE)=$L6,$AC6,IF(HLOOKUP(AS$1,Monitoring_MP!$AK$1:$EZ$55,Points_MP!$C6,FALSE)=$N6,$AD6,IF(HLOOKUP(AS$1,Monitoring_MP!$AK$1:$EZ$55,Points_MP!$C6,FALSE)=$P6,$AE6,IF(HLOOKUP(AS$1,Monitoring_MP!$AK$1:$EZ$55,Points_MP!$C6,FALSE)=$R6,$AF6,IF(HLOOKUP(AS$1,Monitoring_MP!$AK$1:$EZ$55,Points_MP!$C6,FALSE)=$T6,$AG6,IF(HLOOKUP(AS$1,Monitoring_MP!$AK$1:$EZ$55,Points_MP!$C6,FALSE)=$V6,$AH6,IF(HLOOKUP(AS$1,Monitoring_MP!$AK$1:$EZ$55,Points_MP!$C6,FALSE)=$X6,$AI6,"ERROR")))))))))</f>
        <v>0</v>
      </c>
      <c r="AT6" s="142">
        <f>IF(ISBLANK(HLOOKUP(AT$1,Monitoring_MP!$AK$1:$EZ$55,Points_MP!$C6,FALSE)),"",IF(HLOOKUP(AT$1,Monitoring_MP!$AK$1:$EZ$55,Points_MP!$C6,FALSE)=$J6,$AB6,IF(HLOOKUP(AT$1,Monitoring_MP!$AK$1:$EZ$55,Points_MP!$C6,FALSE)=$L6,$AC6,IF(HLOOKUP(AT$1,Monitoring_MP!$AK$1:$EZ$55,Points_MP!$C6,FALSE)=$N6,$AD6,IF(HLOOKUP(AT$1,Monitoring_MP!$AK$1:$EZ$55,Points_MP!$C6,FALSE)=$P6,$AE6,IF(HLOOKUP(AT$1,Monitoring_MP!$AK$1:$EZ$55,Points_MP!$C6,FALSE)=$R6,$AF6,IF(HLOOKUP(AT$1,Monitoring_MP!$AK$1:$EZ$55,Points_MP!$C6,FALSE)=$T6,$AG6,IF(HLOOKUP(AT$1,Monitoring_MP!$AK$1:$EZ$55,Points_MP!$C6,FALSE)=$V6,$AH6,IF(HLOOKUP(AT$1,Monitoring_MP!$AK$1:$EZ$55,Points_MP!$C6,FALSE)=$X6,$AI6,"ERROR")))))))))</f>
        <v>1</v>
      </c>
      <c r="AU6" s="142">
        <f>IF(ISBLANK(HLOOKUP(AU$1,Monitoring_MP!$AK$1:$EZ$55,Points_MP!$C6,FALSE)),"",IF(HLOOKUP(AU$1,Monitoring_MP!$AK$1:$EZ$55,Points_MP!$C6,FALSE)=$J6,$AB6,IF(HLOOKUP(AU$1,Monitoring_MP!$AK$1:$EZ$55,Points_MP!$C6,FALSE)=$L6,$AC6,IF(HLOOKUP(AU$1,Monitoring_MP!$AK$1:$EZ$55,Points_MP!$C6,FALSE)=$N6,$AD6,IF(HLOOKUP(AU$1,Monitoring_MP!$AK$1:$EZ$55,Points_MP!$C6,FALSE)=$P6,$AE6,IF(HLOOKUP(AU$1,Monitoring_MP!$AK$1:$EZ$55,Points_MP!$C6,FALSE)=$R6,$AF6,IF(HLOOKUP(AU$1,Monitoring_MP!$AK$1:$EZ$55,Points_MP!$C6,FALSE)=$T6,$AG6,IF(HLOOKUP(AU$1,Monitoring_MP!$AK$1:$EZ$55,Points_MP!$C6,FALSE)=$V6,$AH6,IF(HLOOKUP(AU$1,Monitoring_MP!$AK$1:$EZ$55,Points_MP!$C6,FALSE)=$X6,$AI6,"ERROR")))))))))</f>
        <v>1</v>
      </c>
      <c r="AV6" s="142">
        <f>IF(ISBLANK(HLOOKUP(AV$1,Monitoring_MP!$AK$1:$EZ$55,Points_MP!$C6,FALSE)),"",IF(HLOOKUP(AV$1,Monitoring_MP!$AK$1:$EZ$55,Points_MP!$C6,FALSE)=$J6,$AB6,IF(HLOOKUP(AV$1,Monitoring_MP!$AK$1:$EZ$55,Points_MP!$C6,FALSE)=$L6,$AC6,IF(HLOOKUP(AV$1,Monitoring_MP!$AK$1:$EZ$55,Points_MP!$C6,FALSE)=$N6,$AD6,IF(HLOOKUP(AV$1,Monitoring_MP!$AK$1:$EZ$55,Points_MP!$C6,FALSE)=$P6,$AE6,IF(HLOOKUP(AV$1,Monitoring_MP!$AK$1:$EZ$55,Points_MP!$C6,FALSE)=$R6,$AF6,IF(HLOOKUP(AV$1,Monitoring_MP!$AK$1:$EZ$55,Points_MP!$C6,FALSE)=$T6,$AG6,IF(HLOOKUP(AV$1,Monitoring_MP!$AK$1:$EZ$55,Points_MP!$C6,FALSE)=$V6,$AH6,IF(HLOOKUP(AV$1,Monitoring_MP!$AK$1:$EZ$55,Points_MP!$C6,FALSE)=$X6,$AI6,"ERROR")))))))))</f>
        <v>1</v>
      </c>
      <c r="AW6" s="142">
        <f>IF(ISBLANK(HLOOKUP(AW$1,Monitoring_MP!$AK$1:$EZ$55,Points_MP!$C6,FALSE)),"",IF(HLOOKUP(AW$1,Monitoring_MP!$AK$1:$EZ$55,Points_MP!$C6,FALSE)=$J6,$AB6,IF(HLOOKUP(AW$1,Monitoring_MP!$AK$1:$EZ$55,Points_MP!$C6,FALSE)=$L6,$AC6,IF(HLOOKUP(AW$1,Monitoring_MP!$AK$1:$EZ$55,Points_MP!$C6,FALSE)=$N6,$AD6,IF(HLOOKUP(AW$1,Monitoring_MP!$AK$1:$EZ$55,Points_MP!$C6,FALSE)=$P6,$AE6,IF(HLOOKUP(AW$1,Monitoring_MP!$AK$1:$EZ$55,Points_MP!$C6,FALSE)=$R6,$AF6,IF(HLOOKUP(AW$1,Monitoring_MP!$AK$1:$EZ$55,Points_MP!$C6,FALSE)=$T6,$AG6,IF(HLOOKUP(AW$1,Monitoring_MP!$AK$1:$EZ$55,Points_MP!$C6,FALSE)=$V6,$AH6,IF(HLOOKUP(AW$1,Monitoring_MP!$AK$1:$EZ$55,Points_MP!$C6,FALSE)=$X6,$AI6,"ERROR")))))))))</f>
        <v>0</v>
      </c>
      <c r="AX6" s="142">
        <f>IF(ISBLANK(HLOOKUP(AX$1,Monitoring_MP!$AK$1:$EZ$55,Points_MP!$C6,FALSE)),"",IF(HLOOKUP(AX$1,Monitoring_MP!$AK$1:$EZ$55,Points_MP!$C6,FALSE)=$J6,$AB6,IF(HLOOKUP(AX$1,Monitoring_MP!$AK$1:$EZ$55,Points_MP!$C6,FALSE)=$L6,$AC6,IF(HLOOKUP(AX$1,Monitoring_MP!$AK$1:$EZ$55,Points_MP!$C6,FALSE)=$N6,$AD6,IF(HLOOKUP(AX$1,Monitoring_MP!$AK$1:$EZ$55,Points_MP!$C6,FALSE)=$P6,$AE6,IF(HLOOKUP(AX$1,Monitoring_MP!$AK$1:$EZ$55,Points_MP!$C6,FALSE)=$R6,$AF6,IF(HLOOKUP(AX$1,Monitoring_MP!$AK$1:$EZ$55,Points_MP!$C6,FALSE)=$T6,$AG6,IF(HLOOKUP(AX$1,Monitoring_MP!$AK$1:$EZ$55,Points_MP!$C6,FALSE)=$V6,$AH6,IF(HLOOKUP(AX$1,Monitoring_MP!$AK$1:$EZ$55,Points_MP!$C6,FALSE)=$X6,$AI6,"ERROR")))))))))</f>
        <v>0</v>
      </c>
      <c r="AY6" s="142">
        <f>IF(ISBLANK(HLOOKUP(AY$1,Monitoring_MP!$AK$1:$EZ$55,Points_MP!$C6,FALSE)),"",IF(HLOOKUP(AY$1,Monitoring_MP!$AK$1:$EZ$55,Points_MP!$C6,FALSE)=$J6,$AB6,IF(HLOOKUP(AY$1,Monitoring_MP!$AK$1:$EZ$55,Points_MP!$C6,FALSE)=$L6,$AC6,IF(HLOOKUP(AY$1,Monitoring_MP!$AK$1:$EZ$55,Points_MP!$C6,FALSE)=$N6,$AD6,IF(HLOOKUP(AY$1,Monitoring_MP!$AK$1:$EZ$55,Points_MP!$C6,FALSE)=$P6,$AE6,IF(HLOOKUP(AY$1,Monitoring_MP!$AK$1:$EZ$55,Points_MP!$C6,FALSE)=$R6,$AF6,IF(HLOOKUP(AY$1,Monitoring_MP!$AK$1:$EZ$55,Points_MP!$C6,FALSE)=$T6,$AG6,IF(HLOOKUP(AY$1,Monitoring_MP!$AK$1:$EZ$55,Points_MP!$C6,FALSE)=$V6,$AH6,IF(HLOOKUP(AY$1,Monitoring_MP!$AK$1:$EZ$55,Points_MP!$C6,FALSE)=$X6,$AI6,"ERROR")))))))))</f>
        <v>1</v>
      </c>
      <c r="AZ6" s="142">
        <f>IF(ISBLANK(HLOOKUP(AZ$1,Monitoring_MP!$AK$1:$EZ$55,Points_MP!$C6,FALSE)),"",IF(HLOOKUP(AZ$1,Monitoring_MP!$AK$1:$EZ$55,Points_MP!$C6,FALSE)=$J6,$AB6,IF(HLOOKUP(AZ$1,Monitoring_MP!$AK$1:$EZ$55,Points_MP!$C6,FALSE)=$L6,$AC6,IF(HLOOKUP(AZ$1,Monitoring_MP!$AK$1:$EZ$55,Points_MP!$C6,FALSE)=$N6,$AD6,IF(HLOOKUP(AZ$1,Monitoring_MP!$AK$1:$EZ$55,Points_MP!$C6,FALSE)=$P6,$AE6,IF(HLOOKUP(AZ$1,Monitoring_MP!$AK$1:$EZ$55,Points_MP!$C6,FALSE)=$R6,$AF6,IF(HLOOKUP(AZ$1,Monitoring_MP!$AK$1:$EZ$55,Points_MP!$C6,FALSE)=$T6,$AG6,IF(HLOOKUP(AZ$1,Monitoring_MP!$AK$1:$EZ$55,Points_MP!$C6,FALSE)=$V6,$AH6,IF(HLOOKUP(AZ$1,Monitoring_MP!$AK$1:$EZ$55,Points_MP!$C6,FALSE)=$X6,$AI6,"ERROR")))))))))</f>
        <v>1</v>
      </c>
      <c r="BA6" s="142">
        <f>IF(ISBLANK(HLOOKUP(BA$1,Monitoring_MP!$AK$1:$EZ$55,Points_MP!$C6,FALSE)),"",IF(HLOOKUP(BA$1,Monitoring_MP!$AK$1:$EZ$55,Points_MP!$C6,FALSE)=$J6,$AB6,IF(HLOOKUP(BA$1,Monitoring_MP!$AK$1:$EZ$55,Points_MP!$C6,FALSE)=$L6,$AC6,IF(HLOOKUP(BA$1,Monitoring_MP!$AK$1:$EZ$55,Points_MP!$C6,FALSE)=$N6,$AD6,IF(HLOOKUP(BA$1,Monitoring_MP!$AK$1:$EZ$55,Points_MP!$C6,FALSE)=$P6,$AE6,IF(HLOOKUP(BA$1,Monitoring_MP!$AK$1:$EZ$55,Points_MP!$C6,FALSE)=$R6,$AF6,IF(HLOOKUP(BA$1,Monitoring_MP!$AK$1:$EZ$55,Points_MP!$C6,FALSE)=$T6,$AG6,IF(HLOOKUP(BA$1,Monitoring_MP!$AK$1:$EZ$55,Points_MP!$C6,FALSE)=$V6,$AH6,IF(HLOOKUP(BA$1,Monitoring_MP!$AK$1:$EZ$55,Points_MP!$C6,FALSE)=$X6,$AI6,"ERROR")))))))))</f>
        <v>0.4</v>
      </c>
      <c r="BB6" s="142">
        <f>IF(ISBLANK(HLOOKUP(BB$1,Monitoring_MP!$AK$1:$EZ$55,Points_MP!$C6,FALSE)),"",IF(HLOOKUP(BB$1,Monitoring_MP!$AK$1:$EZ$55,Points_MP!$C6,FALSE)=$J6,$AB6,IF(HLOOKUP(BB$1,Monitoring_MP!$AK$1:$EZ$55,Points_MP!$C6,FALSE)=$L6,$AC6,IF(HLOOKUP(BB$1,Monitoring_MP!$AK$1:$EZ$55,Points_MP!$C6,FALSE)=$N6,$AD6,IF(HLOOKUP(BB$1,Monitoring_MP!$AK$1:$EZ$55,Points_MP!$C6,FALSE)=$P6,$AE6,IF(HLOOKUP(BB$1,Monitoring_MP!$AK$1:$EZ$55,Points_MP!$C6,FALSE)=$R6,$AF6,IF(HLOOKUP(BB$1,Monitoring_MP!$AK$1:$EZ$55,Points_MP!$C6,FALSE)=$T6,$AG6,IF(HLOOKUP(BB$1,Monitoring_MP!$AK$1:$EZ$55,Points_MP!$C6,FALSE)=$V6,$AH6,IF(HLOOKUP(BB$1,Monitoring_MP!$AK$1:$EZ$55,Points_MP!$C6,FALSE)=$X6,$AI6,"ERROR")))))))))</f>
        <v>0.2</v>
      </c>
      <c r="BC6" s="142">
        <f>IF(ISBLANK(HLOOKUP(BC$1,Monitoring_MP!$AK$1:$EZ$55,Points_MP!$C6,FALSE)),"",IF(HLOOKUP(BC$1,Monitoring_MP!$AK$1:$EZ$55,Points_MP!$C6,FALSE)=$J6,$AB6,IF(HLOOKUP(BC$1,Monitoring_MP!$AK$1:$EZ$55,Points_MP!$C6,FALSE)=$L6,$AC6,IF(HLOOKUP(BC$1,Monitoring_MP!$AK$1:$EZ$55,Points_MP!$C6,FALSE)=$N6,$AD6,IF(HLOOKUP(BC$1,Monitoring_MP!$AK$1:$EZ$55,Points_MP!$C6,FALSE)=$P6,$AE6,IF(HLOOKUP(BC$1,Monitoring_MP!$AK$1:$EZ$55,Points_MP!$C6,FALSE)=$R6,$AF6,IF(HLOOKUP(BC$1,Monitoring_MP!$AK$1:$EZ$55,Points_MP!$C6,FALSE)=$T6,$AG6,IF(HLOOKUP(BC$1,Monitoring_MP!$AK$1:$EZ$55,Points_MP!$C6,FALSE)=$V6,$AH6,IF(HLOOKUP(BC$1,Monitoring_MP!$AK$1:$EZ$55,Points_MP!$C6,FALSE)=$X6,$AI6,"ERROR")))))))))</f>
        <v>1</v>
      </c>
      <c r="BD6" s="142">
        <f>IF(ISBLANK(HLOOKUP(BD$1,Monitoring_MP!$AK$1:$EZ$55,Points_MP!$C6,FALSE)),"",IF(HLOOKUP(BD$1,Monitoring_MP!$AK$1:$EZ$55,Points_MP!$C6,FALSE)=$J6,$AB6,IF(HLOOKUP(BD$1,Monitoring_MP!$AK$1:$EZ$55,Points_MP!$C6,FALSE)=$L6,$AC6,IF(HLOOKUP(BD$1,Monitoring_MP!$AK$1:$EZ$55,Points_MP!$C6,FALSE)=$N6,$AD6,IF(HLOOKUP(BD$1,Monitoring_MP!$AK$1:$EZ$55,Points_MP!$C6,FALSE)=$P6,$AE6,IF(HLOOKUP(BD$1,Monitoring_MP!$AK$1:$EZ$55,Points_MP!$C6,FALSE)=$R6,$AF6,IF(HLOOKUP(BD$1,Monitoring_MP!$AK$1:$EZ$55,Points_MP!$C6,FALSE)=$T6,$AG6,IF(HLOOKUP(BD$1,Monitoring_MP!$AK$1:$EZ$55,Points_MP!$C6,FALSE)=$V6,$AH6,IF(HLOOKUP(BD$1,Monitoring_MP!$AK$1:$EZ$55,Points_MP!$C6,FALSE)=$X6,$AI6,"ERROR")))))))))</f>
        <v>0.6</v>
      </c>
      <c r="BE6" s="142">
        <f>IF(ISBLANK(HLOOKUP(BE$1,Monitoring_MP!$AK$1:$EZ$55,Points_MP!$C6,FALSE)),"",IF(HLOOKUP(BE$1,Monitoring_MP!$AK$1:$EZ$55,Points_MP!$C6,FALSE)=$J6,$AB6,IF(HLOOKUP(BE$1,Monitoring_MP!$AK$1:$EZ$55,Points_MP!$C6,FALSE)=$L6,$AC6,IF(HLOOKUP(BE$1,Monitoring_MP!$AK$1:$EZ$55,Points_MP!$C6,FALSE)=$N6,$AD6,IF(HLOOKUP(BE$1,Monitoring_MP!$AK$1:$EZ$55,Points_MP!$C6,FALSE)=$P6,$AE6,IF(HLOOKUP(BE$1,Monitoring_MP!$AK$1:$EZ$55,Points_MP!$C6,FALSE)=$R6,$AF6,IF(HLOOKUP(BE$1,Monitoring_MP!$AK$1:$EZ$55,Points_MP!$C6,FALSE)=$T6,$AG6,IF(HLOOKUP(BE$1,Monitoring_MP!$AK$1:$EZ$55,Points_MP!$C6,FALSE)=$V6,$AH6,IF(HLOOKUP(BE$1,Monitoring_MP!$AK$1:$EZ$55,Points_MP!$C6,FALSE)=$X6,$AI6,"ERROR")))))))))</f>
        <v>0</v>
      </c>
      <c r="BF6" s="142">
        <f>IF(ISBLANK(HLOOKUP(BF$1,Monitoring_MP!$AK$1:$EZ$55,Points_MP!$C6,FALSE)),"",IF(HLOOKUP(BF$1,Monitoring_MP!$AK$1:$EZ$55,Points_MP!$C6,FALSE)=$J6,$AB6,IF(HLOOKUP(BF$1,Monitoring_MP!$AK$1:$EZ$55,Points_MP!$C6,FALSE)=$L6,$AC6,IF(HLOOKUP(BF$1,Monitoring_MP!$AK$1:$EZ$55,Points_MP!$C6,FALSE)=$N6,$AD6,IF(HLOOKUP(BF$1,Monitoring_MP!$AK$1:$EZ$55,Points_MP!$C6,FALSE)=$P6,$AE6,IF(HLOOKUP(BF$1,Monitoring_MP!$AK$1:$EZ$55,Points_MP!$C6,FALSE)=$R6,$AF6,IF(HLOOKUP(BF$1,Monitoring_MP!$AK$1:$EZ$55,Points_MP!$C6,FALSE)=$T6,$AG6,IF(HLOOKUP(BF$1,Monitoring_MP!$AK$1:$EZ$55,Points_MP!$C6,FALSE)=$V6,$AH6,IF(HLOOKUP(BF$1,Monitoring_MP!$AK$1:$EZ$55,Points_MP!$C6,FALSE)=$X6,$AI6,"ERROR")))))))))</f>
        <v>1</v>
      </c>
      <c r="BG6" s="142">
        <f>IF(ISBLANK(HLOOKUP(BG$1,Monitoring_MP!$AK$1:$EZ$55,Points_MP!$C6,FALSE)),"",IF(HLOOKUP(BG$1,Monitoring_MP!$AK$1:$EZ$55,Points_MP!$C6,FALSE)=$J6,$AB6,IF(HLOOKUP(BG$1,Monitoring_MP!$AK$1:$EZ$55,Points_MP!$C6,FALSE)=$L6,$AC6,IF(HLOOKUP(BG$1,Monitoring_MP!$AK$1:$EZ$55,Points_MP!$C6,FALSE)=$N6,$AD6,IF(HLOOKUP(BG$1,Monitoring_MP!$AK$1:$EZ$55,Points_MP!$C6,FALSE)=$P6,$AE6,IF(HLOOKUP(BG$1,Monitoring_MP!$AK$1:$EZ$55,Points_MP!$C6,FALSE)=$R6,$AF6,IF(HLOOKUP(BG$1,Monitoring_MP!$AK$1:$EZ$55,Points_MP!$C6,FALSE)=$T6,$AG6,IF(HLOOKUP(BG$1,Monitoring_MP!$AK$1:$EZ$55,Points_MP!$C6,FALSE)=$V6,$AH6,IF(HLOOKUP(BG$1,Monitoring_MP!$AK$1:$EZ$55,Points_MP!$C6,FALSE)=$X6,$AI6,"ERROR")))))))))</f>
        <v>1</v>
      </c>
      <c r="BH6" s="142">
        <f>IF(ISBLANK(HLOOKUP(BH$1,Monitoring_MP!$AK$1:$EZ$55,Points_MP!$C6,FALSE)),"",IF(HLOOKUP(BH$1,Monitoring_MP!$AK$1:$EZ$55,Points_MP!$C6,FALSE)=$J6,$AB6,IF(HLOOKUP(BH$1,Monitoring_MP!$AK$1:$EZ$55,Points_MP!$C6,FALSE)=$L6,$AC6,IF(HLOOKUP(BH$1,Monitoring_MP!$AK$1:$EZ$55,Points_MP!$C6,FALSE)=$N6,$AD6,IF(HLOOKUP(BH$1,Monitoring_MP!$AK$1:$EZ$55,Points_MP!$C6,FALSE)=$P6,$AE6,IF(HLOOKUP(BH$1,Monitoring_MP!$AK$1:$EZ$55,Points_MP!$C6,FALSE)=$R6,$AF6,IF(HLOOKUP(BH$1,Monitoring_MP!$AK$1:$EZ$55,Points_MP!$C6,FALSE)=$T6,$AG6,IF(HLOOKUP(BH$1,Monitoring_MP!$AK$1:$EZ$55,Points_MP!$C6,FALSE)=$V6,$AH6,IF(HLOOKUP(BH$1,Monitoring_MP!$AK$1:$EZ$55,Points_MP!$C6,FALSE)=$X6,$AI6,"ERROR")))))))))</f>
        <v>1</v>
      </c>
      <c r="BI6" s="142">
        <f>IF(ISBLANK(HLOOKUP(BI$1,Monitoring_MP!$AK$1:$EZ$55,Points_MP!$C6,FALSE)),"",IF(HLOOKUP(BI$1,Monitoring_MP!$AK$1:$EZ$55,Points_MP!$C6,FALSE)=$J6,$AB6,IF(HLOOKUP(BI$1,Monitoring_MP!$AK$1:$EZ$55,Points_MP!$C6,FALSE)=$L6,$AC6,IF(HLOOKUP(BI$1,Monitoring_MP!$AK$1:$EZ$55,Points_MP!$C6,FALSE)=$N6,$AD6,IF(HLOOKUP(BI$1,Monitoring_MP!$AK$1:$EZ$55,Points_MP!$C6,FALSE)=$P6,$AE6,IF(HLOOKUP(BI$1,Monitoring_MP!$AK$1:$EZ$55,Points_MP!$C6,FALSE)=$R6,$AF6,IF(HLOOKUP(BI$1,Monitoring_MP!$AK$1:$EZ$55,Points_MP!$C6,FALSE)=$T6,$AG6,IF(HLOOKUP(BI$1,Monitoring_MP!$AK$1:$EZ$55,Points_MP!$C6,FALSE)=$V6,$AH6,IF(HLOOKUP(BI$1,Monitoring_MP!$AK$1:$EZ$55,Points_MP!$C6,FALSE)=$X6,$AI6,"ERROR")))))))))</f>
        <v>0</v>
      </c>
      <c r="BJ6" s="142">
        <f>IF(ISBLANK(HLOOKUP(BJ$1,Monitoring_MP!$AK$1:$EZ$55,Points_MP!$C6,FALSE)),"",IF(HLOOKUP(BJ$1,Monitoring_MP!$AK$1:$EZ$55,Points_MP!$C6,FALSE)=$J6,$AB6,IF(HLOOKUP(BJ$1,Monitoring_MP!$AK$1:$EZ$55,Points_MP!$C6,FALSE)=$L6,$AC6,IF(HLOOKUP(BJ$1,Monitoring_MP!$AK$1:$EZ$55,Points_MP!$C6,FALSE)=$N6,$AD6,IF(HLOOKUP(BJ$1,Monitoring_MP!$AK$1:$EZ$55,Points_MP!$C6,FALSE)=$P6,$AE6,IF(HLOOKUP(BJ$1,Monitoring_MP!$AK$1:$EZ$55,Points_MP!$C6,FALSE)=$R6,$AF6,IF(HLOOKUP(BJ$1,Monitoring_MP!$AK$1:$EZ$55,Points_MP!$C6,FALSE)=$T6,$AG6,IF(HLOOKUP(BJ$1,Monitoring_MP!$AK$1:$EZ$55,Points_MP!$C6,FALSE)=$V6,$AH6,IF(HLOOKUP(BJ$1,Monitoring_MP!$AK$1:$EZ$55,Points_MP!$C6,FALSE)=$X6,$AI6,"ERROR")))))))))</f>
        <v>0.6</v>
      </c>
      <c r="BK6" s="142">
        <f>IF(ISBLANK(HLOOKUP(BK$1,Monitoring_MP!$AK$1:$EZ$55,Points_MP!$C6,FALSE)),"",IF(HLOOKUP(BK$1,Monitoring_MP!$AK$1:$EZ$55,Points_MP!$C6,FALSE)=$J6,$AB6,IF(HLOOKUP(BK$1,Monitoring_MP!$AK$1:$EZ$55,Points_MP!$C6,FALSE)=$L6,$AC6,IF(HLOOKUP(BK$1,Monitoring_MP!$AK$1:$EZ$55,Points_MP!$C6,FALSE)=$N6,$AD6,IF(HLOOKUP(BK$1,Monitoring_MP!$AK$1:$EZ$55,Points_MP!$C6,FALSE)=$P6,$AE6,IF(HLOOKUP(BK$1,Monitoring_MP!$AK$1:$EZ$55,Points_MP!$C6,FALSE)=$R6,$AF6,IF(HLOOKUP(BK$1,Monitoring_MP!$AK$1:$EZ$55,Points_MP!$C6,FALSE)=$T6,$AG6,IF(HLOOKUP(BK$1,Monitoring_MP!$AK$1:$EZ$55,Points_MP!$C6,FALSE)=$V6,$AH6,IF(HLOOKUP(BK$1,Monitoring_MP!$AK$1:$EZ$55,Points_MP!$C6,FALSE)=$X6,$AI6,"ERROR")))))))))</f>
        <v>0</v>
      </c>
      <c r="BL6" s="142">
        <f>IF(ISBLANK(HLOOKUP(BL$1,Monitoring_MP!$AK$1:$EZ$55,Points_MP!$C6,FALSE)),"",IF(HLOOKUP(BL$1,Monitoring_MP!$AK$1:$EZ$55,Points_MP!$C6,FALSE)=$J6,$AB6,IF(HLOOKUP(BL$1,Monitoring_MP!$AK$1:$EZ$55,Points_MP!$C6,FALSE)=$L6,$AC6,IF(HLOOKUP(BL$1,Monitoring_MP!$AK$1:$EZ$55,Points_MP!$C6,FALSE)=$N6,$AD6,IF(HLOOKUP(BL$1,Monitoring_MP!$AK$1:$EZ$55,Points_MP!$C6,FALSE)=$P6,$AE6,IF(HLOOKUP(BL$1,Monitoring_MP!$AK$1:$EZ$55,Points_MP!$C6,FALSE)=$R6,$AF6,IF(HLOOKUP(BL$1,Monitoring_MP!$AK$1:$EZ$55,Points_MP!$C6,FALSE)=$T6,$AG6,IF(HLOOKUP(BL$1,Monitoring_MP!$AK$1:$EZ$55,Points_MP!$C6,FALSE)=$V6,$AH6,IF(HLOOKUP(BL$1,Monitoring_MP!$AK$1:$EZ$55,Points_MP!$C6,FALSE)=$X6,$AI6,"ERROR")))))))))</f>
        <v>0.6</v>
      </c>
      <c r="BM6" s="142">
        <f>IF(ISBLANK(HLOOKUP(BM$1,Monitoring_MP!$AK$1:$EZ$55,Points_MP!$C6,FALSE)),"",IF(HLOOKUP(BM$1,Monitoring_MP!$AK$1:$EZ$55,Points_MP!$C6,FALSE)=$J6,$AB6,IF(HLOOKUP(BM$1,Monitoring_MP!$AK$1:$EZ$55,Points_MP!$C6,FALSE)=$L6,$AC6,IF(HLOOKUP(BM$1,Monitoring_MP!$AK$1:$EZ$55,Points_MP!$C6,FALSE)=$N6,$AD6,IF(HLOOKUP(BM$1,Monitoring_MP!$AK$1:$EZ$55,Points_MP!$C6,FALSE)=$P6,$AE6,IF(HLOOKUP(BM$1,Monitoring_MP!$AK$1:$EZ$55,Points_MP!$C6,FALSE)=$R6,$AF6,IF(HLOOKUP(BM$1,Monitoring_MP!$AK$1:$EZ$55,Points_MP!$C6,FALSE)=$T6,$AG6,IF(HLOOKUP(BM$1,Monitoring_MP!$AK$1:$EZ$55,Points_MP!$C6,FALSE)=$V6,$AH6,IF(HLOOKUP(BM$1,Monitoring_MP!$AK$1:$EZ$55,Points_MP!$C6,FALSE)=$X6,$AI6,"ERROR")))))))))</f>
        <v>0.6</v>
      </c>
      <c r="BN6" s="142">
        <f>IF(ISBLANK(HLOOKUP(BN$1,Monitoring_MP!$AK$1:$EZ$55,Points_MP!$C6,FALSE)),"",IF(HLOOKUP(BN$1,Monitoring_MP!$AK$1:$EZ$55,Points_MP!$C6,FALSE)=$J6,$AB6,IF(HLOOKUP(BN$1,Monitoring_MP!$AK$1:$EZ$55,Points_MP!$C6,FALSE)=$L6,$AC6,IF(HLOOKUP(BN$1,Monitoring_MP!$AK$1:$EZ$55,Points_MP!$C6,FALSE)=$N6,$AD6,IF(HLOOKUP(BN$1,Monitoring_MP!$AK$1:$EZ$55,Points_MP!$C6,FALSE)=$P6,$AE6,IF(HLOOKUP(BN$1,Monitoring_MP!$AK$1:$EZ$55,Points_MP!$C6,FALSE)=$R6,$AF6,IF(HLOOKUP(BN$1,Monitoring_MP!$AK$1:$EZ$55,Points_MP!$C6,FALSE)=$T6,$AG6,IF(HLOOKUP(BN$1,Monitoring_MP!$AK$1:$EZ$55,Points_MP!$C6,FALSE)=$V6,$AH6,IF(HLOOKUP(BN$1,Monitoring_MP!$AK$1:$EZ$55,Points_MP!$C6,FALSE)=$X6,$AI6,"ERROR")))))))))</f>
        <v>0</v>
      </c>
      <c r="BO6" s="142">
        <f>IF(ISBLANK(HLOOKUP(BO$1,Monitoring_MP!$AK$1:$EZ$55,Points_MP!$C6,FALSE)),"",IF(HLOOKUP(BO$1,Monitoring_MP!$AK$1:$EZ$55,Points_MP!$C6,FALSE)=$J6,$AB6,IF(HLOOKUP(BO$1,Monitoring_MP!$AK$1:$EZ$55,Points_MP!$C6,FALSE)=$L6,$AC6,IF(HLOOKUP(BO$1,Monitoring_MP!$AK$1:$EZ$55,Points_MP!$C6,FALSE)=$N6,$AD6,IF(HLOOKUP(BO$1,Monitoring_MP!$AK$1:$EZ$55,Points_MP!$C6,FALSE)=$P6,$AE6,IF(HLOOKUP(BO$1,Monitoring_MP!$AK$1:$EZ$55,Points_MP!$C6,FALSE)=$R6,$AF6,IF(HLOOKUP(BO$1,Monitoring_MP!$AK$1:$EZ$55,Points_MP!$C6,FALSE)=$T6,$AG6,IF(HLOOKUP(BO$1,Monitoring_MP!$AK$1:$EZ$55,Points_MP!$C6,FALSE)=$V6,$AH6,IF(HLOOKUP(BO$1,Monitoring_MP!$AK$1:$EZ$55,Points_MP!$C6,FALSE)=$X6,$AI6,"ERROR")))))))))</f>
        <v>0</v>
      </c>
      <c r="BP6" s="142">
        <f>IF(ISBLANK(HLOOKUP(BP$1,Monitoring_MP!$AK$1:$EZ$55,Points_MP!$C6,FALSE)),"",IF(HLOOKUP(BP$1,Monitoring_MP!$AK$1:$EZ$55,Points_MP!$C6,FALSE)=$J6,$AB6,IF(HLOOKUP(BP$1,Monitoring_MP!$AK$1:$EZ$55,Points_MP!$C6,FALSE)=$L6,$AC6,IF(HLOOKUP(BP$1,Monitoring_MP!$AK$1:$EZ$55,Points_MP!$C6,FALSE)=$N6,$AD6,IF(HLOOKUP(BP$1,Monitoring_MP!$AK$1:$EZ$55,Points_MP!$C6,FALSE)=$P6,$AE6,IF(HLOOKUP(BP$1,Monitoring_MP!$AK$1:$EZ$55,Points_MP!$C6,FALSE)=$R6,$AF6,IF(HLOOKUP(BP$1,Monitoring_MP!$AK$1:$EZ$55,Points_MP!$C6,FALSE)=$T6,$AG6,IF(HLOOKUP(BP$1,Monitoring_MP!$AK$1:$EZ$55,Points_MP!$C6,FALSE)=$V6,$AH6,IF(HLOOKUP(BP$1,Monitoring_MP!$AK$1:$EZ$55,Points_MP!$C6,FALSE)=$X6,$AI6,"ERROR")))))))))</f>
        <v>0.6</v>
      </c>
      <c r="BQ6" s="142">
        <f>IF(ISBLANK(HLOOKUP(BQ$1,Monitoring_MP!$AK$1:$EZ$55,Points_MP!$C6,FALSE)),"",IF(HLOOKUP(BQ$1,Monitoring_MP!$AK$1:$EZ$55,Points_MP!$C6,FALSE)=$J6,$AB6,IF(HLOOKUP(BQ$1,Monitoring_MP!$AK$1:$EZ$55,Points_MP!$C6,FALSE)=$L6,$AC6,IF(HLOOKUP(BQ$1,Monitoring_MP!$AK$1:$EZ$55,Points_MP!$C6,FALSE)=$N6,$AD6,IF(HLOOKUP(BQ$1,Monitoring_MP!$AK$1:$EZ$55,Points_MP!$C6,FALSE)=$P6,$AE6,IF(HLOOKUP(BQ$1,Monitoring_MP!$AK$1:$EZ$55,Points_MP!$C6,FALSE)=$R6,$AF6,IF(HLOOKUP(BQ$1,Monitoring_MP!$AK$1:$EZ$55,Points_MP!$C6,FALSE)=$T6,$AG6,IF(HLOOKUP(BQ$1,Monitoring_MP!$AK$1:$EZ$55,Points_MP!$C6,FALSE)=$V6,$AH6,IF(HLOOKUP(BQ$1,Monitoring_MP!$AK$1:$EZ$55,Points_MP!$C6,FALSE)=$X6,$AI6,"ERROR")))))))))</f>
        <v>0</v>
      </c>
      <c r="BR6" s="142">
        <f>IF(ISBLANK(HLOOKUP(BR$1,Monitoring_MP!$AK$1:$EZ$55,Points_MP!$C6,FALSE)),"",IF(HLOOKUP(BR$1,Monitoring_MP!$AK$1:$EZ$55,Points_MP!$C6,FALSE)=$J6,$AB6,IF(HLOOKUP(BR$1,Monitoring_MP!$AK$1:$EZ$55,Points_MP!$C6,FALSE)=$L6,$AC6,IF(HLOOKUP(BR$1,Monitoring_MP!$AK$1:$EZ$55,Points_MP!$C6,FALSE)=$N6,$AD6,IF(HLOOKUP(BR$1,Monitoring_MP!$AK$1:$EZ$55,Points_MP!$C6,FALSE)=$P6,$AE6,IF(HLOOKUP(BR$1,Monitoring_MP!$AK$1:$EZ$55,Points_MP!$C6,FALSE)=$R6,$AF6,IF(HLOOKUP(BR$1,Monitoring_MP!$AK$1:$EZ$55,Points_MP!$C6,FALSE)=$T6,$AG6,IF(HLOOKUP(BR$1,Monitoring_MP!$AK$1:$EZ$55,Points_MP!$C6,FALSE)=$V6,$AH6,IF(HLOOKUP(BR$1,Monitoring_MP!$AK$1:$EZ$55,Points_MP!$C6,FALSE)=$X6,$AI6,"ERROR")))))))))</f>
        <v>0.6</v>
      </c>
      <c r="BS6" s="142">
        <f>IF(ISBLANK(HLOOKUP(BS$1,Monitoring_MP!$AK$1:$EZ$55,Points_MP!$C6,FALSE)),"",IF(HLOOKUP(BS$1,Monitoring_MP!$AK$1:$EZ$55,Points_MP!$C6,FALSE)=$J6,$AB6,IF(HLOOKUP(BS$1,Monitoring_MP!$AK$1:$EZ$55,Points_MP!$C6,FALSE)=$L6,$AC6,IF(HLOOKUP(BS$1,Monitoring_MP!$AK$1:$EZ$55,Points_MP!$C6,FALSE)=$N6,$AD6,IF(HLOOKUP(BS$1,Monitoring_MP!$AK$1:$EZ$55,Points_MP!$C6,FALSE)=$P6,$AE6,IF(HLOOKUP(BS$1,Monitoring_MP!$AK$1:$EZ$55,Points_MP!$C6,FALSE)=$R6,$AF6,IF(HLOOKUP(BS$1,Monitoring_MP!$AK$1:$EZ$55,Points_MP!$C6,FALSE)=$T6,$AG6,IF(HLOOKUP(BS$1,Monitoring_MP!$AK$1:$EZ$55,Points_MP!$C6,FALSE)=$V6,$AH6,IF(HLOOKUP(BS$1,Monitoring_MP!$AK$1:$EZ$55,Points_MP!$C6,FALSE)=$X6,$AI6,"ERROR")))))))))</f>
        <v>0.6</v>
      </c>
      <c r="BT6" s="142">
        <f>IF(ISBLANK(HLOOKUP(BT$1,Monitoring_MP!$AK$1:$EZ$55,Points_MP!$C6,FALSE)),"",IF(HLOOKUP(BT$1,Monitoring_MP!$AK$1:$EZ$55,Points_MP!$C6,FALSE)=$J6,$AB6,IF(HLOOKUP(BT$1,Monitoring_MP!$AK$1:$EZ$55,Points_MP!$C6,FALSE)=$L6,$AC6,IF(HLOOKUP(BT$1,Monitoring_MP!$AK$1:$EZ$55,Points_MP!$C6,FALSE)=$N6,$AD6,IF(HLOOKUP(BT$1,Monitoring_MP!$AK$1:$EZ$55,Points_MP!$C6,FALSE)=$P6,$AE6,IF(HLOOKUP(BT$1,Monitoring_MP!$AK$1:$EZ$55,Points_MP!$C6,FALSE)=$R6,$AF6,IF(HLOOKUP(BT$1,Monitoring_MP!$AK$1:$EZ$55,Points_MP!$C6,FALSE)=$T6,$AG6,IF(HLOOKUP(BT$1,Monitoring_MP!$AK$1:$EZ$55,Points_MP!$C6,FALSE)=$V6,$AH6,IF(HLOOKUP(BT$1,Monitoring_MP!$AK$1:$EZ$55,Points_MP!$C6,FALSE)=$X6,$AI6,"ERROR")))))))))</f>
        <v>0.8</v>
      </c>
      <c r="BU6" s="142">
        <f>IF(ISBLANK(HLOOKUP(BU$1,Monitoring_MP!$AK$1:$EZ$55,Points_MP!$C6,FALSE)),"",IF(HLOOKUP(BU$1,Monitoring_MP!$AK$1:$EZ$55,Points_MP!$C6,FALSE)=$J6,$AB6,IF(HLOOKUP(BU$1,Monitoring_MP!$AK$1:$EZ$55,Points_MP!$C6,FALSE)=$L6,$AC6,IF(HLOOKUP(BU$1,Monitoring_MP!$AK$1:$EZ$55,Points_MP!$C6,FALSE)=$N6,$AD6,IF(HLOOKUP(BU$1,Monitoring_MP!$AK$1:$EZ$55,Points_MP!$C6,FALSE)=$P6,$AE6,IF(HLOOKUP(BU$1,Monitoring_MP!$AK$1:$EZ$55,Points_MP!$C6,FALSE)=$R6,$AF6,IF(HLOOKUP(BU$1,Monitoring_MP!$AK$1:$EZ$55,Points_MP!$C6,FALSE)=$T6,$AG6,IF(HLOOKUP(BU$1,Monitoring_MP!$AK$1:$EZ$55,Points_MP!$C6,FALSE)=$V6,$AH6,IF(HLOOKUP(BU$1,Monitoring_MP!$AK$1:$EZ$55,Points_MP!$C6,FALSE)=$X6,$AI6,"ERROR")))))))))</f>
        <v>0</v>
      </c>
      <c r="BV6" s="142">
        <f>IF(ISBLANK(HLOOKUP(BV$1,Monitoring_MP!$AK$1:$EZ$55,Points_MP!$C6,FALSE)),"",IF(HLOOKUP(BV$1,Monitoring_MP!$AK$1:$EZ$55,Points_MP!$C6,FALSE)=$J6,$AB6,IF(HLOOKUP(BV$1,Monitoring_MP!$AK$1:$EZ$55,Points_MP!$C6,FALSE)=$L6,$AC6,IF(HLOOKUP(BV$1,Monitoring_MP!$AK$1:$EZ$55,Points_MP!$C6,FALSE)=$N6,$AD6,IF(HLOOKUP(BV$1,Monitoring_MP!$AK$1:$EZ$55,Points_MP!$C6,FALSE)=$P6,$AE6,IF(HLOOKUP(BV$1,Monitoring_MP!$AK$1:$EZ$55,Points_MP!$C6,FALSE)=$R6,$AF6,IF(HLOOKUP(BV$1,Monitoring_MP!$AK$1:$EZ$55,Points_MP!$C6,FALSE)=$T6,$AG6,IF(HLOOKUP(BV$1,Monitoring_MP!$AK$1:$EZ$55,Points_MP!$C6,FALSE)=$V6,$AH6,IF(HLOOKUP(BV$1,Monitoring_MP!$AK$1:$EZ$55,Points_MP!$C6,FALSE)=$X6,$AI6,"ERROR")))))))))</f>
        <v>0.6</v>
      </c>
      <c r="BW6" s="142">
        <f>IF(ISBLANK(HLOOKUP(BW$1,Monitoring_MP!$AK$1:$EZ$55,Points_MP!$C6,FALSE)),"",IF(HLOOKUP(BW$1,Monitoring_MP!$AK$1:$EZ$55,Points_MP!$C6,FALSE)=$J6,$AB6,IF(HLOOKUP(BW$1,Monitoring_MP!$AK$1:$EZ$55,Points_MP!$C6,FALSE)=$L6,$AC6,IF(HLOOKUP(BW$1,Monitoring_MP!$AK$1:$EZ$55,Points_MP!$C6,FALSE)=$N6,$AD6,IF(HLOOKUP(BW$1,Monitoring_MP!$AK$1:$EZ$55,Points_MP!$C6,FALSE)=$P6,$AE6,IF(HLOOKUP(BW$1,Monitoring_MP!$AK$1:$EZ$55,Points_MP!$C6,FALSE)=$R6,$AF6,IF(HLOOKUP(BW$1,Monitoring_MP!$AK$1:$EZ$55,Points_MP!$C6,FALSE)=$T6,$AG6,IF(HLOOKUP(BW$1,Monitoring_MP!$AK$1:$EZ$55,Points_MP!$C6,FALSE)=$V6,$AH6,IF(HLOOKUP(BW$1,Monitoring_MP!$AK$1:$EZ$55,Points_MP!$C6,FALSE)=$X6,$AI6,"ERROR")))))))))</f>
        <v>0</v>
      </c>
      <c r="BX6" s="142">
        <f>IF(ISBLANK(HLOOKUP(BX$1,Monitoring_MP!$AK$1:$EZ$55,Points_MP!$C6,FALSE)),"",IF(HLOOKUP(BX$1,Monitoring_MP!$AK$1:$EZ$55,Points_MP!$C6,FALSE)=$J6,$AB6,IF(HLOOKUP(BX$1,Monitoring_MP!$AK$1:$EZ$55,Points_MP!$C6,FALSE)=$L6,$AC6,IF(HLOOKUP(BX$1,Monitoring_MP!$AK$1:$EZ$55,Points_MP!$C6,FALSE)=$N6,$AD6,IF(HLOOKUP(BX$1,Monitoring_MP!$AK$1:$EZ$55,Points_MP!$C6,FALSE)=$P6,$AE6,IF(HLOOKUP(BX$1,Monitoring_MP!$AK$1:$EZ$55,Points_MP!$C6,FALSE)=$R6,$AF6,IF(HLOOKUP(BX$1,Monitoring_MP!$AK$1:$EZ$55,Points_MP!$C6,FALSE)=$T6,$AG6,IF(HLOOKUP(BX$1,Monitoring_MP!$AK$1:$EZ$55,Points_MP!$C6,FALSE)=$V6,$AH6,IF(HLOOKUP(BX$1,Monitoring_MP!$AK$1:$EZ$55,Points_MP!$C6,FALSE)=$X6,$AI6,"ERROR")))))))))</f>
        <v>0.2</v>
      </c>
      <c r="BY6" s="142">
        <f>IF(ISBLANK(HLOOKUP(BY$1,Monitoring_MP!$AK$1:$EZ$55,Points_MP!$C6,FALSE)),"",IF(HLOOKUP(BY$1,Monitoring_MP!$AK$1:$EZ$55,Points_MP!$C6,FALSE)=$J6,$AB6,IF(HLOOKUP(BY$1,Monitoring_MP!$AK$1:$EZ$55,Points_MP!$C6,FALSE)=$L6,$AC6,IF(HLOOKUP(BY$1,Monitoring_MP!$AK$1:$EZ$55,Points_MP!$C6,FALSE)=$N6,$AD6,IF(HLOOKUP(BY$1,Monitoring_MP!$AK$1:$EZ$55,Points_MP!$C6,FALSE)=$P6,$AE6,IF(HLOOKUP(BY$1,Monitoring_MP!$AK$1:$EZ$55,Points_MP!$C6,FALSE)=$R6,$AF6,IF(HLOOKUP(BY$1,Monitoring_MP!$AK$1:$EZ$55,Points_MP!$C6,FALSE)=$T6,$AG6,IF(HLOOKUP(BY$1,Monitoring_MP!$AK$1:$EZ$55,Points_MP!$C6,FALSE)=$V6,$AH6,IF(HLOOKUP(BY$1,Monitoring_MP!$AK$1:$EZ$55,Points_MP!$C6,FALSE)=$X6,$AI6,"ERROR")))))))))</f>
        <v>0</v>
      </c>
      <c r="BZ6" s="142">
        <f>IF(ISBLANK(HLOOKUP(BZ$1,Monitoring_MP!$AK$1:$EZ$55,Points_MP!$C6,FALSE)),"",IF(HLOOKUP(BZ$1,Monitoring_MP!$AK$1:$EZ$55,Points_MP!$C6,FALSE)=$J6,$AB6,IF(HLOOKUP(BZ$1,Monitoring_MP!$AK$1:$EZ$55,Points_MP!$C6,FALSE)=$L6,$AC6,IF(HLOOKUP(BZ$1,Monitoring_MP!$AK$1:$EZ$55,Points_MP!$C6,FALSE)=$N6,$AD6,IF(HLOOKUP(BZ$1,Monitoring_MP!$AK$1:$EZ$55,Points_MP!$C6,FALSE)=$P6,$AE6,IF(HLOOKUP(BZ$1,Monitoring_MP!$AK$1:$EZ$55,Points_MP!$C6,FALSE)=$R6,$AF6,IF(HLOOKUP(BZ$1,Monitoring_MP!$AK$1:$EZ$55,Points_MP!$C6,FALSE)=$T6,$AG6,IF(HLOOKUP(BZ$1,Monitoring_MP!$AK$1:$EZ$55,Points_MP!$C6,FALSE)=$V6,$AH6,IF(HLOOKUP(BZ$1,Monitoring_MP!$AK$1:$EZ$55,Points_MP!$C6,FALSE)=$X6,$AI6,"ERROR")))))))))</f>
        <v>0</v>
      </c>
      <c r="CA6" s="142">
        <f>IF(ISBLANK(HLOOKUP(CA$1,Monitoring_MP!$AK$1:$EZ$55,Points_MP!$C6,FALSE)),"",IF(HLOOKUP(CA$1,Monitoring_MP!$AK$1:$EZ$55,Points_MP!$C6,FALSE)=$J6,$AB6,IF(HLOOKUP(CA$1,Monitoring_MP!$AK$1:$EZ$55,Points_MP!$C6,FALSE)=$L6,$AC6,IF(HLOOKUP(CA$1,Monitoring_MP!$AK$1:$EZ$55,Points_MP!$C6,FALSE)=$N6,$AD6,IF(HLOOKUP(CA$1,Monitoring_MP!$AK$1:$EZ$55,Points_MP!$C6,FALSE)=$P6,$AE6,IF(HLOOKUP(CA$1,Monitoring_MP!$AK$1:$EZ$55,Points_MP!$C6,FALSE)=$R6,$AF6,IF(HLOOKUP(CA$1,Monitoring_MP!$AK$1:$EZ$55,Points_MP!$C6,FALSE)=$T6,$AG6,IF(HLOOKUP(CA$1,Monitoring_MP!$AK$1:$EZ$55,Points_MP!$C6,FALSE)=$V6,$AH6,IF(HLOOKUP(CA$1,Monitoring_MP!$AK$1:$EZ$55,Points_MP!$C6,FALSE)=$X6,$AI6,"ERROR")))))))))</f>
        <v>0</v>
      </c>
      <c r="CB6" s="142">
        <f>IF(ISBLANK(HLOOKUP(CB$1,Monitoring_MP!$AK$1:$EZ$55,Points_MP!$C6,FALSE)),"",IF(HLOOKUP(CB$1,Monitoring_MP!$AK$1:$EZ$55,Points_MP!$C6,FALSE)=$J6,$AB6,IF(HLOOKUP(CB$1,Monitoring_MP!$AK$1:$EZ$55,Points_MP!$C6,FALSE)=$L6,$AC6,IF(HLOOKUP(CB$1,Monitoring_MP!$AK$1:$EZ$55,Points_MP!$C6,FALSE)=$N6,$AD6,IF(HLOOKUP(CB$1,Monitoring_MP!$AK$1:$EZ$55,Points_MP!$C6,FALSE)=$P6,$AE6,IF(HLOOKUP(CB$1,Monitoring_MP!$AK$1:$EZ$55,Points_MP!$C6,FALSE)=$R6,$AF6,IF(HLOOKUP(CB$1,Monitoring_MP!$AK$1:$EZ$55,Points_MP!$C6,FALSE)=$T6,$AG6,IF(HLOOKUP(CB$1,Monitoring_MP!$AK$1:$EZ$55,Points_MP!$C6,FALSE)=$V6,$AH6,IF(HLOOKUP(CB$1,Monitoring_MP!$AK$1:$EZ$55,Points_MP!$C6,FALSE)=$X6,$AI6,"ERROR")))))))))</f>
        <v>0</v>
      </c>
      <c r="CC6" s="142">
        <f>IF(ISBLANK(HLOOKUP(CC$1,Monitoring_MP!$AK$1:$EZ$55,Points_MP!$C6,FALSE)),"",IF(HLOOKUP(CC$1,Monitoring_MP!$AK$1:$EZ$55,Points_MP!$C6,FALSE)=$J6,$AB6,IF(HLOOKUP(CC$1,Monitoring_MP!$AK$1:$EZ$55,Points_MP!$C6,FALSE)=$L6,$AC6,IF(HLOOKUP(CC$1,Monitoring_MP!$AK$1:$EZ$55,Points_MP!$C6,FALSE)=$N6,$AD6,IF(HLOOKUP(CC$1,Monitoring_MP!$AK$1:$EZ$55,Points_MP!$C6,FALSE)=$P6,$AE6,IF(HLOOKUP(CC$1,Monitoring_MP!$AK$1:$EZ$55,Points_MP!$C6,FALSE)=$R6,$AF6,IF(HLOOKUP(CC$1,Monitoring_MP!$AK$1:$EZ$55,Points_MP!$C6,FALSE)=$T6,$AG6,IF(HLOOKUP(CC$1,Monitoring_MP!$AK$1:$EZ$55,Points_MP!$C6,FALSE)=$V6,$AH6,IF(HLOOKUP(CC$1,Monitoring_MP!$AK$1:$EZ$55,Points_MP!$C6,FALSE)=$X6,$AI6,"ERROR")))))))))</f>
        <v>0</v>
      </c>
      <c r="CD6" s="142">
        <f>IF(ISBLANK(HLOOKUP(CD$1,Monitoring_MP!$AK$1:$EZ$55,Points_MP!$C6,FALSE)),"",IF(HLOOKUP(CD$1,Monitoring_MP!$AK$1:$EZ$55,Points_MP!$C6,FALSE)=$J6,$AB6,IF(HLOOKUP(CD$1,Monitoring_MP!$AK$1:$EZ$55,Points_MP!$C6,FALSE)=$L6,$AC6,IF(HLOOKUP(CD$1,Monitoring_MP!$AK$1:$EZ$55,Points_MP!$C6,FALSE)=$N6,$AD6,IF(HLOOKUP(CD$1,Monitoring_MP!$AK$1:$EZ$55,Points_MP!$C6,FALSE)=$P6,$AE6,IF(HLOOKUP(CD$1,Monitoring_MP!$AK$1:$EZ$55,Points_MP!$C6,FALSE)=$R6,$AF6,IF(HLOOKUP(CD$1,Monitoring_MP!$AK$1:$EZ$55,Points_MP!$C6,FALSE)=$T6,$AG6,IF(HLOOKUP(CD$1,Monitoring_MP!$AK$1:$EZ$55,Points_MP!$C6,FALSE)=$V6,$AH6,IF(HLOOKUP(CD$1,Monitoring_MP!$AK$1:$EZ$55,Points_MP!$C6,FALSE)=$X6,$AI6,"ERROR")))))))))</f>
        <v>0.8</v>
      </c>
      <c r="CE6" s="142">
        <f>IF(ISBLANK(HLOOKUP(CE$1,Monitoring_MP!$AK$1:$EZ$55,Points_MP!$C6,FALSE)),"",IF(HLOOKUP(CE$1,Monitoring_MP!$AK$1:$EZ$55,Points_MP!$C6,FALSE)=$J6,$AB6,IF(HLOOKUP(CE$1,Monitoring_MP!$AK$1:$EZ$55,Points_MP!$C6,FALSE)=$L6,$AC6,IF(HLOOKUP(CE$1,Monitoring_MP!$AK$1:$EZ$55,Points_MP!$C6,FALSE)=$N6,$AD6,IF(HLOOKUP(CE$1,Monitoring_MP!$AK$1:$EZ$55,Points_MP!$C6,FALSE)=$P6,$AE6,IF(HLOOKUP(CE$1,Monitoring_MP!$AK$1:$EZ$55,Points_MP!$C6,FALSE)=$R6,$AF6,IF(HLOOKUP(CE$1,Monitoring_MP!$AK$1:$EZ$55,Points_MP!$C6,FALSE)=$T6,$AG6,IF(HLOOKUP(CE$1,Monitoring_MP!$AK$1:$EZ$55,Points_MP!$C6,FALSE)=$V6,$AH6,IF(HLOOKUP(CE$1,Monitoring_MP!$AK$1:$EZ$55,Points_MP!$C6,FALSE)=$X6,$AI6,"ERROR")))))))))</f>
        <v>0</v>
      </c>
      <c r="CF6" s="142">
        <f>IF(ISBLANK(HLOOKUP(CF$1,Monitoring_MP!$AK$1:$EZ$55,Points_MP!$C6,FALSE)),"",IF(HLOOKUP(CF$1,Monitoring_MP!$AK$1:$EZ$55,Points_MP!$C6,FALSE)=$J6,$AB6,IF(HLOOKUP(CF$1,Monitoring_MP!$AK$1:$EZ$55,Points_MP!$C6,FALSE)=$L6,$AC6,IF(HLOOKUP(CF$1,Monitoring_MP!$AK$1:$EZ$55,Points_MP!$C6,FALSE)=$N6,$AD6,IF(HLOOKUP(CF$1,Monitoring_MP!$AK$1:$EZ$55,Points_MP!$C6,FALSE)=$P6,$AE6,IF(HLOOKUP(CF$1,Monitoring_MP!$AK$1:$EZ$55,Points_MP!$C6,FALSE)=$R6,$AF6,IF(HLOOKUP(CF$1,Monitoring_MP!$AK$1:$EZ$55,Points_MP!$C6,FALSE)=$T6,$AG6,IF(HLOOKUP(CF$1,Monitoring_MP!$AK$1:$EZ$55,Points_MP!$C6,FALSE)=$V6,$AH6,IF(HLOOKUP(CF$1,Monitoring_MP!$AK$1:$EZ$55,Points_MP!$C6,FALSE)=$X6,$AI6,"ERROR")))))))))</f>
        <v>0</v>
      </c>
      <c r="CG6" s="142">
        <f>IF(ISBLANK(HLOOKUP(CG$1,Monitoring_MP!$AK$1:$EZ$55,Points_MP!$C6,FALSE)),"",IF(HLOOKUP(CG$1,Monitoring_MP!$AK$1:$EZ$55,Points_MP!$C6,FALSE)=$J6,$AB6,IF(HLOOKUP(CG$1,Monitoring_MP!$AK$1:$EZ$55,Points_MP!$C6,FALSE)=$L6,$AC6,IF(HLOOKUP(CG$1,Monitoring_MP!$AK$1:$EZ$55,Points_MP!$C6,FALSE)=$N6,$AD6,IF(HLOOKUP(CG$1,Monitoring_MP!$AK$1:$EZ$55,Points_MP!$C6,FALSE)=$P6,$AE6,IF(HLOOKUP(CG$1,Monitoring_MP!$AK$1:$EZ$55,Points_MP!$C6,FALSE)=$R6,$AF6,IF(HLOOKUP(CG$1,Monitoring_MP!$AK$1:$EZ$55,Points_MP!$C6,FALSE)=$T6,$AG6,IF(HLOOKUP(CG$1,Monitoring_MP!$AK$1:$EZ$55,Points_MP!$C6,FALSE)=$V6,$AH6,IF(HLOOKUP(CG$1,Monitoring_MP!$AK$1:$EZ$55,Points_MP!$C6,FALSE)=$X6,$AI6,"ERROR")))))))))</f>
        <v>0</v>
      </c>
      <c r="CH6" s="142">
        <f>IF(ISBLANK(HLOOKUP(CH$1,Monitoring_MP!$AK$1:$EZ$55,Points_MP!$C6,FALSE)),"",IF(HLOOKUP(CH$1,Monitoring_MP!$AK$1:$EZ$55,Points_MP!$C6,FALSE)=$J6,$AB6,IF(HLOOKUP(CH$1,Monitoring_MP!$AK$1:$EZ$55,Points_MP!$C6,FALSE)=$L6,$AC6,IF(HLOOKUP(CH$1,Monitoring_MP!$AK$1:$EZ$55,Points_MP!$C6,FALSE)=$N6,$AD6,IF(HLOOKUP(CH$1,Monitoring_MP!$AK$1:$EZ$55,Points_MP!$C6,FALSE)=$P6,$AE6,IF(HLOOKUP(CH$1,Monitoring_MP!$AK$1:$EZ$55,Points_MP!$C6,FALSE)=$R6,$AF6,IF(HLOOKUP(CH$1,Monitoring_MP!$AK$1:$EZ$55,Points_MP!$C6,FALSE)=$T6,$AG6,IF(HLOOKUP(CH$1,Monitoring_MP!$AK$1:$EZ$55,Points_MP!$C6,FALSE)=$V6,$AH6,IF(HLOOKUP(CH$1,Monitoring_MP!$AK$1:$EZ$55,Points_MP!$C6,FALSE)=$X6,$AI6,"ERROR")))))))))</f>
        <v>0.6</v>
      </c>
      <c r="CI6" s="142">
        <f>IF(ISBLANK(HLOOKUP(CI$1,Monitoring_MP!$AK$1:$EZ$55,Points_MP!$C6,FALSE)),"",IF(HLOOKUP(CI$1,Monitoring_MP!$AK$1:$EZ$55,Points_MP!$C6,FALSE)=$J6,$AB6,IF(HLOOKUP(CI$1,Monitoring_MP!$AK$1:$EZ$55,Points_MP!$C6,FALSE)=$L6,$AC6,IF(HLOOKUP(CI$1,Monitoring_MP!$AK$1:$EZ$55,Points_MP!$C6,FALSE)=$N6,$AD6,IF(HLOOKUP(CI$1,Monitoring_MP!$AK$1:$EZ$55,Points_MP!$C6,FALSE)=$P6,$AE6,IF(HLOOKUP(CI$1,Monitoring_MP!$AK$1:$EZ$55,Points_MP!$C6,FALSE)=$R6,$AF6,IF(HLOOKUP(CI$1,Monitoring_MP!$AK$1:$EZ$55,Points_MP!$C6,FALSE)=$T6,$AG6,IF(HLOOKUP(CI$1,Monitoring_MP!$AK$1:$EZ$55,Points_MP!$C6,FALSE)=$V6,$AH6,IF(HLOOKUP(CI$1,Monitoring_MP!$AK$1:$EZ$55,Points_MP!$C6,FALSE)=$X6,$AI6,"ERROR")))))))))</f>
        <v>0.4</v>
      </c>
      <c r="CJ6" s="142">
        <f>IF(ISBLANK(HLOOKUP(CJ$1,Monitoring_MP!$AK$1:$EZ$55,Points_MP!$C6,FALSE)),"",IF(HLOOKUP(CJ$1,Monitoring_MP!$AK$1:$EZ$55,Points_MP!$C6,FALSE)=$J6,$AB6,IF(HLOOKUP(CJ$1,Monitoring_MP!$AK$1:$EZ$55,Points_MP!$C6,FALSE)=$L6,$AC6,IF(HLOOKUP(CJ$1,Monitoring_MP!$AK$1:$EZ$55,Points_MP!$C6,FALSE)=$N6,$AD6,IF(HLOOKUP(CJ$1,Monitoring_MP!$AK$1:$EZ$55,Points_MP!$C6,FALSE)=$P6,$AE6,IF(HLOOKUP(CJ$1,Monitoring_MP!$AK$1:$EZ$55,Points_MP!$C6,FALSE)=$R6,$AF6,IF(HLOOKUP(CJ$1,Monitoring_MP!$AK$1:$EZ$55,Points_MP!$C6,FALSE)=$T6,$AG6,IF(HLOOKUP(CJ$1,Monitoring_MP!$AK$1:$EZ$55,Points_MP!$C6,FALSE)=$V6,$AH6,IF(HLOOKUP(CJ$1,Monitoring_MP!$AK$1:$EZ$55,Points_MP!$C6,FALSE)=$X6,$AI6,"ERROR")))))))))</f>
        <v>0.8</v>
      </c>
      <c r="CK6" s="142">
        <f>IF(ISBLANK(HLOOKUP(CK$1,Monitoring_MP!$AK$1:$EZ$55,Points_MP!$C6,FALSE)),"",IF(HLOOKUP(CK$1,Monitoring_MP!$AK$1:$EZ$55,Points_MP!$C6,FALSE)=$J6,$AB6,IF(HLOOKUP(CK$1,Monitoring_MP!$AK$1:$EZ$55,Points_MP!$C6,FALSE)=$L6,$AC6,IF(HLOOKUP(CK$1,Monitoring_MP!$AK$1:$EZ$55,Points_MP!$C6,FALSE)=$N6,$AD6,IF(HLOOKUP(CK$1,Monitoring_MP!$AK$1:$EZ$55,Points_MP!$C6,FALSE)=$P6,$AE6,IF(HLOOKUP(CK$1,Monitoring_MP!$AK$1:$EZ$55,Points_MP!$C6,FALSE)=$R6,$AF6,IF(HLOOKUP(CK$1,Monitoring_MP!$AK$1:$EZ$55,Points_MP!$C6,FALSE)=$T6,$AG6,IF(HLOOKUP(CK$1,Monitoring_MP!$AK$1:$EZ$55,Points_MP!$C6,FALSE)=$V6,$AH6,IF(HLOOKUP(CK$1,Monitoring_MP!$AK$1:$EZ$55,Points_MP!$C6,FALSE)=$X6,$AI6,"ERROR")))))))))</f>
        <v>0.2</v>
      </c>
      <c r="CL6" s="142">
        <f>IF(ISBLANK(HLOOKUP(CL$1,Monitoring_MP!$AK$1:$EZ$55,Points_MP!$C6,FALSE)),"",IF(HLOOKUP(CL$1,Monitoring_MP!$AK$1:$EZ$55,Points_MP!$C6,FALSE)=$J6,$AB6,IF(HLOOKUP(CL$1,Monitoring_MP!$AK$1:$EZ$55,Points_MP!$C6,FALSE)=$L6,$AC6,IF(HLOOKUP(CL$1,Monitoring_MP!$AK$1:$EZ$55,Points_MP!$C6,FALSE)=$N6,$AD6,IF(HLOOKUP(CL$1,Monitoring_MP!$AK$1:$EZ$55,Points_MP!$C6,FALSE)=$P6,$AE6,IF(HLOOKUP(CL$1,Monitoring_MP!$AK$1:$EZ$55,Points_MP!$C6,FALSE)=$R6,$AF6,IF(HLOOKUP(CL$1,Monitoring_MP!$AK$1:$EZ$55,Points_MP!$C6,FALSE)=$T6,$AG6,IF(HLOOKUP(CL$1,Monitoring_MP!$AK$1:$EZ$55,Points_MP!$C6,FALSE)=$V6,$AH6,IF(HLOOKUP(CL$1,Monitoring_MP!$AK$1:$EZ$55,Points_MP!$C6,FALSE)=$X6,$AI6,"ERROR")))))))))</f>
        <v>1</v>
      </c>
      <c r="CM6" s="142">
        <f>IF(ISBLANK(HLOOKUP(CM$1,Monitoring_MP!$AK$1:$EZ$55,Points_MP!$C6,FALSE)),"",IF(HLOOKUP(CM$1,Monitoring_MP!$AK$1:$EZ$55,Points_MP!$C6,FALSE)=$J6,$AB6,IF(HLOOKUP(CM$1,Monitoring_MP!$AK$1:$EZ$55,Points_MP!$C6,FALSE)=$L6,$AC6,IF(HLOOKUP(CM$1,Monitoring_MP!$AK$1:$EZ$55,Points_MP!$C6,FALSE)=$N6,$AD6,IF(HLOOKUP(CM$1,Monitoring_MP!$AK$1:$EZ$55,Points_MP!$C6,FALSE)=$P6,$AE6,IF(HLOOKUP(CM$1,Monitoring_MP!$AK$1:$EZ$55,Points_MP!$C6,FALSE)=$R6,$AF6,IF(HLOOKUP(CM$1,Monitoring_MP!$AK$1:$EZ$55,Points_MP!$C6,FALSE)=$T6,$AG6,IF(HLOOKUP(CM$1,Monitoring_MP!$AK$1:$EZ$55,Points_MP!$C6,FALSE)=$V6,$AH6,IF(HLOOKUP(CM$1,Monitoring_MP!$AK$1:$EZ$55,Points_MP!$C6,FALSE)=$X6,$AI6,"ERROR")))))))))</f>
        <v>0.8</v>
      </c>
      <c r="CN6" s="142">
        <f>IF(ISBLANK(HLOOKUP(CN$1,Monitoring_MP!$AK$1:$EZ$55,Points_MP!$C6,FALSE)),"",IF(HLOOKUP(CN$1,Monitoring_MP!$AK$1:$EZ$55,Points_MP!$C6,FALSE)=$J6,$AB6,IF(HLOOKUP(CN$1,Monitoring_MP!$AK$1:$EZ$55,Points_MP!$C6,FALSE)=$L6,$AC6,IF(HLOOKUP(CN$1,Monitoring_MP!$AK$1:$EZ$55,Points_MP!$C6,FALSE)=$N6,$AD6,IF(HLOOKUP(CN$1,Monitoring_MP!$AK$1:$EZ$55,Points_MP!$C6,FALSE)=$P6,$AE6,IF(HLOOKUP(CN$1,Monitoring_MP!$AK$1:$EZ$55,Points_MP!$C6,FALSE)=$R6,$AF6,IF(HLOOKUP(CN$1,Monitoring_MP!$AK$1:$EZ$55,Points_MP!$C6,FALSE)=$T6,$AG6,IF(HLOOKUP(CN$1,Monitoring_MP!$AK$1:$EZ$55,Points_MP!$C6,FALSE)=$V6,$AH6,IF(HLOOKUP(CN$1,Monitoring_MP!$AK$1:$EZ$55,Points_MP!$C6,FALSE)=$X6,$AI6,"ERROR")))))))))</f>
        <v>0</v>
      </c>
      <c r="CO6" s="142">
        <f>IF(ISBLANK(HLOOKUP(CO$1,Monitoring_MP!$AK$1:$EZ$55,Points_MP!$C6,FALSE)),"",IF(HLOOKUP(CO$1,Monitoring_MP!$AK$1:$EZ$55,Points_MP!$C6,FALSE)=$J6,$AB6,IF(HLOOKUP(CO$1,Monitoring_MP!$AK$1:$EZ$55,Points_MP!$C6,FALSE)=$L6,$AC6,IF(HLOOKUP(CO$1,Monitoring_MP!$AK$1:$EZ$55,Points_MP!$C6,FALSE)=$N6,$AD6,IF(HLOOKUP(CO$1,Monitoring_MP!$AK$1:$EZ$55,Points_MP!$C6,FALSE)=$P6,$AE6,IF(HLOOKUP(CO$1,Monitoring_MP!$AK$1:$EZ$55,Points_MP!$C6,FALSE)=$R6,$AF6,IF(HLOOKUP(CO$1,Monitoring_MP!$AK$1:$EZ$55,Points_MP!$C6,FALSE)=$T6,$AG6,IF(HLOOKUP(CO$1,Monitoring_MP!$AK$1:$EZ$55,Points_MP!$C6,FALSE)=$V6,$AH6,IF(HLOOKUP(CO$1,Monitoring_MP!$AK$1:$EZ$55,Points_MP!$C6,FALSE)=$X6,$AI6,"ERROR")))))))))</f>
        <v>0</v>
      </c>
      <c r="CP6" s="142">
        <f>IF(ISBLANK(HLOOKUP(CP$1,Monitoring_MP!$AK$1:$EZ$55,Points_MP!$C6,FALSE)),"",IF(HLOOKUP(CP$1,Monitoring_MP!$AK$1:$EZ$55,Points_MP!$C6,FALSE)=$J6,$AB6,IF(HLOOKUP(CP$1,Monitoring_MP!$AK$1:$EZ$55,Points_MP!$C6,FALSE)=$L6,$AC6,IF(HLOOKUP(CP$1,Monitoring_MP!$AK$1:$EZ$55,Points_MP!$C6,FALSE)=$N6,$AD6,IF(HLOOKUP(CP$1,Monitoring_MP!$AK$1:$EZ$55,Points_MP!$C6,FALSE)=$P6,$AE6,IF(HLOOKUP(CP$1,Monitoring_MP!$AK$1:$EZ$55,Points_MP!$C6,FALSE)=$R6,$AF6,IF(HLOOKUP(CP$1,Monitoring_MP!$AK$1:$EZ$55,Points_MP!$C6,FALSE)=$T6,$AG6,IF(HLOOKUP(CP$1,Monitoring_MP!$AK$1:$EZ$55,Points_MP!$C6,FALSE)=$V6,$AH6,IF(HLOOKUP(CP$1,Monitoring_MP!$AK$1:$EZ$55,Points_MP!$C6,FALSE)=$X6,$AI6,"ERROR")))))))))</f>
        <v>0</v>
      </c>
      <c r="CQ6" s="142">
        <f>IF(ISBLANK(HLOOKUP(CQ$1,Monitoring_MP!$AK$1:$EZ$55,Points_MP!$C6,FALSE)),"",IF(HLOOKUP(CQ$1,Monitoring_MP!$AK$1:$EZ$55,Points_MP!$C6,FALSE)=$J6,$AB6,IF(HLOOKUP(CQ$1,Monitoring_MP!$AK$1:$EZ$55,Points_MP!$C6,FALSE)=$L6,$AC6,IF(HLOOKUP(CQ$1,Monitoring_MP!$AK$1:$EZ$55,Points_MP!$C6,FALSE)=$N6,$AD6,IF(HLOOKUP(CQ$1,Monitoring_MP!$AK$1:$EZ$55,Points_MP!$C6,FALSE)=$P6,$AE6,IF(HLOOKUP(CQ$1,Monitoring_MP!$AK$1:$EZ$55,Points_MP!$C6,FALSE)=$R6,$AF6,IF(HLOOKUP(CQ$1,Monitoring_MP!$AK$1:$EZ$55,Points_MP!$C6,FALSE)=$T6,$AG6,IF(HLOOKUP(CQ$1,Monitoring_MP!$AK$1:$EZ$55,Points_MP!$C6,FALSE)=$V6,$AH6,IF(HLOOKUP(CQ$1,Monitoring_MP!$AK$1:$EZ$55,Points_MP!$C6,FALSE)=$X6,$AI6,"ERROR")))))))))</f>
        <v>0.2</v>
      </c>
      <c r="CR6" s="142">
        <f>IF(ISBLANK(HLOOKUP(CR$1,Monitoring_MP!$AK$1:$EZ$55,Points_MP!$C6,FALSE)),"",IF(HLOOKUP(CR$1,Monitoring_MP!$AK$1:$EZ$55,Points_MP!$C6,FALSE)=$J6,$AB6,IF(HLOOKUP(CR$1,Monitoring_MP!$AK$1:$EZ$55,Points_MP!$C6,FALSE)=$L6,$AC6,IF(HLOOKUP(CR$1,Monitoring_MP!$AK$1:$EZ$55,Points_MP!$C6,FALSE)=$N6,$AD6,IF(HLOOKUP(CR$1,Monitoring_MP!$AK$1:$EZ$55,Points_MP!$C6,FALSE)=$P6,$AE6,IF(HLOOKUP(CR$1,Monitoring_MP!$AK$1:$EZ$55,Points_MP!$C6,FALSE)=$R6,$AF6,IF(HLOOKUP(CR$1,Monitoring_MP!$AK$1:$EZ$55,Points_MP!$C6,FALSE)=$T6,$AG6,IF(HLOOKUP(CR$1,Monitoring_MP!$AK$1:$EZ$55,Points_MP!$C6,FALSE)=$V6,$AH6,IF(HLOOKUP(CR$1,Monitoring_MP!$AK$1:$EZ$55,Points_MP!$C6,FALSE)=$X6,$AI6,"ERROR")))))))))</f>
        <v>0</v>
      </c>
    </row>
    <row r="7" spans="1:96" ht="15" customHeight="1" x14ac:dyDescent="0.35">
      <c r="A7" s="18" t="str">
        <f>IF(ISBLANK(Monitoring_MP!A7),"",Monitoring_MP!A7)</f>
        <v>Q6</v>
      </c>
      <c r="B7" s="18" t="str">
        <f>IF(ISBLANK(Monitoring_MP!B7),"",Monitoring_MP!B7)</f>
        <v>C20006</v>
      </c>
      <c r="C7" s="18">
        <f>IF(ISBLANK(Monitoring_MP!C7),"",Monitoring_MP!C7)</f>
        <v>7</v>
      </c>
      <c r="D7" s="5" t="str">
        <f>IF(ISBLANK(Monitoring_MP!D7),"",Monitoring_MP!D7)</f>
        <v>Proiectele de decizii/dispoziţii şi materialele aferente acestora din anul 2019 au fost aduse la cunoștința publicului pînă la şedinţa autorităţii publice (cel puţin 3 zile lucrătoare înainte de data desfăşurării şedinţei)?</v>
      </c>
      <c r="E7" s="5" t="str">
        <f>IF(ISBLANK(Monitoring_MP!E7),"",Monitoring_MP!E7)</f>
        <v>Were the draft decisions/ provisions and relevant materials in 2019 of public hearings announced  before the public authority's meeting (at least 3 working days before the date of the meeting)?</v>
      </c>
      <c r="F7" s="5" t="str">
        <f>IF(ISBLANK(Monitoring_MP!F7),"",Monitoring_MP!F7)</f>
        <v>acc</v>
      </c>
      <c r="G7" s="8" t="str">
        <f>IF(ISBLANK(Monitoring_MP!G7),"",Monitoring_MP!G7)</f>
        <v>acc6</v>
      </c>
      <c r="H7" s="52" t="str">
        <f>IF(ISBLANK(Monitoring_MP!H7),"",Monitoring_MP!H7)</f>
        <v>acc6k</v>
      </c>
      <c r="I7" s="8">
        <f>IF(ISBLANK(Monitoring_MP!I7),"",Monitoring_MP!I7)</f>
        <v>2</v>
      </c>
      <c r="J7" s="8" t="str">
        <f>IF(ISBLANK(Monitoring_MP!J7),"",Monitoring_MP!J7)</f>
        <v>da</v>
      </c>
      <c r="K7" s="8" t="str">
        <f>IF(ISBLANK(Monitoring_MP!K7),"",Monitoring_MP!K7)</f>
        <v>yes</v>
      </c>
      <c r="L7" s="8" t="str">
        <f>IF(ISBLANK(Monitoring_MP!L7),"",Monitoring_MP!L7)</f>
        <v>nu</v>
      </c>
      <c r="M7" s="8" t="str">
        <f>IF(ISBLANK(Monitoring_MP!M7),"",Monitoring_MP!M7)</f>
        <v>no</v>
      </c>
      <c r="N7" s="111" t="str">
        <f>IF(ISBLANK(Monitoring_MP!N7),"",Monitoring_MP!N7)</f>
        <v>partial/panou informativ</v>
      </c>
      <c r="O7" s="8" t="str">
        <f>IF(ISBLANK(Monitoring_MP!O7),"",Monitoring_MP!O7)</f>
        <v xml:space="preserve">partially/bliboard </v>
      </c>
      <c r="P7" s="8" t="str">
        <f>IF(ISBLANK(Monitoring_MP!P7),"",Monitoring_MP!P7)</f>
        <v>0-10%</v>
      </c>
      <c r="Q7" s="8" t="str">
        <f>IF(ISBLANK(Monitoring_MP!Q7),"",Monitoring_MP!Q7)</f>
        <v>0-10%</v>
      </c>
      <c r="R7" s="8" t="str">
        <f>IF(ISBLANK(Monitoring_MP!R7),"",Monitoring_MP!R7)</f>
        <v>10-30%</v>
      </c>
      <c r="S7" s="8" t="str">
        <f>IF(ISBLANK(Monitoring_MP!S7),"",Monitoring_MP!S7)</f>
        <v>10-30%</v>
      </c>
      <c r="T7" s="8" t="str">
        <f>IF(ISBLANK(Monitoring_MP!T7),"",Monitoring_MP!T7)</f>
        <v>30-60%</v>
      </c>
      <c r="U7" s="8" t="str">
        <f>IF(ISBLANK(Monitoring_MP!U7),"",Monitoring_MP!U7)</f>
        <v>30-60%</v>
      </c>
      <c r="V7" s="8" t="str">
        <f>IF(ISBLANK(Monitoring_MP!V7),"",Monitoring_MP!V7)</f>
        <v>60-90%</v>
      </c>
      <c r="W7" s="8" t="str">
        <f>IF(ISBLANK(Monitoring_MP!W7),"",Monitoring_MP!W7)</f>
        <v>60-90%</v>
      </c>
      <c r="X7" s="8" t="str">
        <f>IF(ISBLANK(Monitoring_MP!X7),"",Monitoring_MP!X7)</f>
        <v>N/A</v>
      </c>
      <c r="Y7" s="8" t="str">
        <f>IF(ISBLANK(Monitoring_MP!Y7),"",Monitoring_MP!Y7)</f>
        <v>N/A</v>
      </c>
      <c r="Z7" s="8" t="str">
        <f>IF(ISBLANK(Monitoring_MP!Z7),"",Monitoring_MP!Z7)</f>
        <v>--------</v>
      </c>
      <c r="AA7" s="74" t="str">
        <f>IF(ISBLANK(Monitoring_MP!AA7),"",Monitoring_MP!AA7)</f>
        <v>--------</v>
      </c>
      <c r="AB7" s="63">
        <f>IF(ISBLANK(Monitoring_MP!AB7),"",Monitoring_MP!AB7)</f>
        <v>2</v>
      </c>
      <c r="AC7" s="8">
        <f>IF(ISBLANK(Monitoring_MP!AC7),"",Monitoring_MP!AC7)</f>
        <v>0</v>
      </c>
      <c r="AD7" s="63">
        <f>IF(ISBLANK(Monitoring_MP!AD7),"",Monitoring_MP!AD7)</f>
        <v>1</v>
      </c>
      <c r="AE7" s="63">
        <f>IF(ISBLANK(Monitoring_MP!AE7),"",Monitoring_MP!AE7)</f>
        <v>0.4</v>
      </c>
      <c r="AF7" s="63">
        <f>IF(ISBLANK(Monitoring_MP!AF7),"",Monitoring_MP!AF7)</f>
        <v>0.8</v>
      </c>
      <c r="AG7" s="63">
        <f>IF(ISBLANK(Monitoring_MP!AG7),"",Monitoring_MP!AG7)</f>
        <v>1.2</v>
      </c>
      <c r="AH7" s="63">
        <f>IF(ISBLANK(Monitoring_MP!AH7),"",Monitoring_MP!AH7)</f>
        <v>1.6</v>
      </c>
      <c r="AI7" s="8" t="str">
        <f>IF(ISBLANK(Monitoring_MP!AI7),"",Monitoring_MP!AI7)</f>
        <v>N/A</v>
      </c>
      <c r="AJ7" s="7" t="str">
        <f>IF(ISBLANK(Monitoring_MP!AJ7),"",Monitoring_MP!AJ7)</f>
        <v/>
      </c>
      <c r="AK7" s="142">
        <f>IF(ISBLANK(HLOOKUP(AK$1,Monitoring_MP!$AK$1:$EZ$55,Points_MP!$C7,FALSE)),"",IF(HLOOKUP(AK$1,Monitoring_MP!$AK$1:$EZ$55,Points_MP!$C7,FALSE)=$J7,$AB7,IF(HLOOKUP(AK$1,Monitoring_MP!$AK$1:$EZ$55,Points_MP!$C7,FALSE)=$L7,$AC7,IF(HLOOKUP(AK$1,Monitoring_MP!$AK$1:$EZ$55,Points_MP!$C7,FALSE)=$N7,$AD7,IF(HLOOKUP(AK$1,Monitoring_MP!$AK$1:$EZ$55,Points_MP!$C7,FALSE)=$P7,$AE7,IF(HLOOKUP(AK$1,Monitoring_MP!$AK$1:$EZ$55,Points_MP!$C7,FALSE)=$R7,$AF7,IF(HLOOKUP(AK$1,Monitoring_MP!$AK$1:$EZ$55,Points_MP!$C7,FALSE)=$T7,$AG7,IF(HLOOKUP(AK$1,Monitoring_MP!$AK$1:$EZ$55,Points_MP!$C7,FALSE)=$V7,$AH7,IF(HLOOKUP(AK$1,Monitoring_MP!$AK$1:$EZ$55,Points_MP!$C7,FALSE)=$X7,$AI7,"ERROR")))))))))</f>
        <v>1.2</v>
      </c>
      <c r="AL7" s="142">
        <f>IF(ISBLANK(HLOOKUP(AL$1,Monitoring_MP!$AK$1:$EZ$55,Points_MP!$C7,FALSE)),"",IF(HLOOKUP(AL$1,Monitoring_MP!$AK$1:$EZ$55,Points_MP!$C7,FALSE)=$J7,$AB7,IF(HLOOKUP(AL$1,Monitoring_MP!$AK$1:$EZ$55,Points_MP!$C7,FALSE)=$L7,$AC7,IF(HLOOKUP(AL$1,Monitoring_MP!$AK$1:$EZ$55,Points_MP!$C7,FALSE)=$N7,$AD7,IF(HLOOKUP(AL$1,Monitoring_MP!$AK$1:$EZ$55,Points_MP!$C7,FALSE)=$P7,$AE7,IF(HLOOKUP(AL$1,Monitoring_MP!$AK$1:$EZ$55,Points_MP!$C7,FALSE)=$R7,$AF7,IF(HLOOKUP(AL$1,Monitoring_MP!$AK$1:$EZ$55,Points_MP!$C7,FALSE)=$T7,$AG7,IF(HLOOKUP(AL$1,Monitoring_MP!$AK$1:$EZ$55,Points_MP!$C7,FALSE)=$V7,$AH7,IF(HLOOKUP(AL$1,Monitoring_MP!$AK$1:$EZ$55,Points_MP!$C7,FALSE)=$X7,$AI7,"ERROR")))))))))</f>
        <v>2</v>
      </c>
      <c r="AM7" s="142">
        <f>IF(ISBLANK(HLOOKUP(AM$1,Monitoring_MP!$AK$1:$EZ$55,Points_MP!$C7,FALSE)),"",IF(HLOOKUP(AM$1,Monitoring_MP!$AK$1:$EZ$55,Points_MP!$C7,FALSE)=$J7,$AB7,IF(HLOOKUP(AM$1,Monitoring_MP!$AK$1:$EZ$55,Points_MP!$C7,FALSE)=$L7,$AC7,IF(HLOOKUP(AM$1,Monitoring_MP!$AK$1:$EZ$55,Points_MP!$C7,FALSE)=$N7,$AD7,IF(HLOOKUP(AM$1,Monitoring_MP!$AK$1:$EZ$55,Points_MP!$C7,FALSE)=$P7,$AE7,IF(HLOOKUP(AM$1,Monitoring_MP!$AK$1:$EZ$55,Points_MP!$C7,FALSE)=$R7,$AF7,IF(HLOOKUP(AM$1,Monitoring_MP!$AK$1:$EZ$55,Points_MP!$C7,FALSE)=$T7,$AG7,IF(HLOOKUP(AM$1,Monitoring_MP!$AK$1:$EZ$55,Points_MP!$C7,FALSE)=$V7,$AH7,IF(HLOOKUP(AM$1,Monitoring_MP!$AK$1:$EZ$55,Points_MP!$C7,FALSE)=$X7,$AI7,"ERROR")))))))))</f>
        <v>2</v>
      </c>
      <c r="AN7" s="142">
        <f>IF(ISBLANK(HLOOKUP(AN$1,Monitoring_MP!$AK$1:$EZ$55,Points_MP!$C7,FALSE)),"",IF(HLOOKUP(AN$1,Monitoring_MP!$AK$1:$EZ$55,Points_MP!$C7,FALSE)=$J7,$AB7,IF(HLOOKUP(AN$1,Monitoring_MP!$AK$1:$EZ$55,Points_MP!$C7,FALSE)=$L7,$AC7,IF(HLOOKUP(AN$1,Monitoring_MP!$AK$1:$EZ$55,Points_MP!$C7,FALSE)=$N7,$AD7,IF(HLOOKUP(AN$1,Monitoring_MP!$AK$1:$EZ$55,Points_MP!$C7,FALSE)=$P7,$AE7,IF(HLOOKUP(AN$1,Monitoring_MP!$AK$1:$EZ$55,Points_MP!$C7,FALSE)=$R7,$AF7,IF(HLOOKUP(AN$1,Monitoring_MP!$AK$1:$EZ$55,Points_MP!$C7,FALSE)=$T7,$AG7,IF(HLOOKUP(AN$1,Monitoring_MP!$AK$1:$EZ$55,Points_MP!$C7,FALSE)=$V7,$AH7,IF(HLOOKUP(AN$1,Monitoring_MP!$AK$1:$EZ$55,Points_MP!$C7,FALSE)=$X7,$AI7,"ERROR")))))))))</f>
        <v>0</v>
      </c>
      <c r="AO7" s="142">
        <f>IF(ISBLANK(HLOOKUP(AO$1,Monitoring_MP!$AK$1:$EZ$55,Points_MP!$C7,FALSE)),"",IF(HLOOKUP(AO$1,Monitoring_MP!$AK$1:$EZ$55,Points_MP!$C7,FALSE)=$J7,$AB7,IF(HLOOKUP(AO$1,Monitoring_MP!$AK$1:$EZ$55,Points_MP!$C7,FALSE)=$L7,$AC7,IF(HLOOKUP(AO$1,Monitoring_MP!$AK$1:$EZ$55,Points_MP!$C7,FALSE)=$N7,$AD7,IF(HLOOKUP(AO$1,Monitoring_MP!$AK$1:$EZ$55,Points_MP!$C7,FALSE)=$P7,$AE7,IF(HLOOKUP(AO$1,Monitoring_MP!$AK$1:$EZ$55,Points_MP!$C7,FALSE)=$R7,$AF7,IF(HLOOKUP(AO$1,Monitoring_MP!$AK$1:$EZ$55,Points_MP!$C7,FALSE)=$T7,$AG7,IF(HLOOKUP(AO$1,Monitoring_MP!$AK$1:$EZ$55,Points_MP!$C7,FALSE)=$V7,$AH7,IF(HLOOKUP(AO$1,Monitoring_MP!$AK$1:$EZ$55,Points_MP!$C7,FALSE)=$X7,$AI7,"ERROR")))))))))</f>
        <v>2</v>
      </c>
      <c r="AP7" s="142">
        <f>IF(ISBLANK(HLOOKUP(AP$1,Monitoring_MP!$AK$1:$EZ$55,Points_MP!$C7,FALSE)),"",IF(HLOOKUP(AP$1,Monitoring_MP!$AK$1:$EZ$55,Points_MP!$C7,FALSE)=$J7,$AB7,IF(HLOOKUP(AP$1,Monitoring_MP!$AK$1:$EZ$55,Points_MP!$C7,FALSE)=$L7,$AC7,IF(HLOOKUP(AP$1,Monitoring_MP!$AK$1:$EZ$55,Points_MP!$C7,FALSE)=$N7,$AD7,IF(HLOOKUP(AP$1,Monitoring_MP!$AK$1:$EZ$55,Points_MP!$C7,FALSE)=$P7,$AE7,IF(HLOOKUP(AP$1,Monitoring_MP!$AK$1:$EZ$55,Points_MP!$C7,FALSE)=$R7,$AF7,IF(HLOOKUP(AP$1,Monitoring_MP!$AK$1:$EZ$55,Points_MP!$C7,FALSE)=$T7,$AG7,IF(HLOOKUP(AP$1,Monitoring_MP!$AK$1:$EZ$55,Points_MP!$C7,FALSE)=$V7,$AH7,IF(HLOOKUP(AP$1,Monitoring_MP!$AK$1:$EZ$55,Points_MP!$C7,FALSE)=$X7,$AI7,"ERROR")))))))))</f>
        <v>2</v>
      </c>
      <c r="AQ7" s="142">
        <f>IF(ISBLANK(HLOOKUP(AQ$1,Monitoring_MP!$AK$1:$EZ$55,Points_MP!$C7,FALSE)),"",IF(HLOOKUP(AQ$1,Monitoring_MP!$AK$1:$EZ$55,Points_MP!$C7,FALSE)=$J7,$AB7,IF(HLOOKUP(AQ$1,Monitoring_MP!$AK$1:$EZ$55,Points_MP!$C7,FALSE)=$L7,$AC7,IF(HLOOKUP(AQ$1,Monitoring_MP!$AK$1:$EZ$55,Points_MP!$C7,FALSE)=$N7,$AD7,IF(HLOOKUP(AQ$1,Monitoring_MP!$AK$1:$EZ$55,Points_MP!$C7,FALSE)=$P7,$AE7,IF(HLOOKUP(AQ$1,Monitoring_MP!$AK$1:$EZ$55,Points_MP!$C7,FALSE)=$R7,$AF7,IF(HLOOKUP(AQ$1,Monitoring_MP!$AK$1:$EZ$55,Points_MP!$C7,FALSE)=$T7,$AG7,IF(HLOOKUP(AQ$1,Monitoring_MP!$AK$1:$EZ$55,Points_MP!$C7,FALSE)=$V7,$AH7,IF(HLOOKUP(AQ$1,Monitoring_MP!$AK$1:$EZ$55,Points_MP!$C7,FALSE)=$X7,$AI7,"ERROR")))))))))</f>
        <v>0</v>
      </c>
      <c r="AR7" s="142">
        <f>IF(ISBLANK(HLOOKUP(AR$1,Monitoring_MP!$AK$1:$EZ$55,Points_MP!$C7,FALSE)),"",IF(HLOOKUP(AR$1,Monitoring_MP!$AK$1:$EZ$55,Points_MP!$C7,FALSE)=$J7,$AB7,IF(HLOOKUP(AR$1,Monitoring_MP!$AK$1:$EZ$55,Points_MP!$C7,FALSE)=$L7,$AC7,IF(HLOOKUP(AR$1,Monitoring_MP!$AK$1:$EZ$55,Points_MP!$C7,FALSE)=$N7,$AD7,IF(HLOOKUP(AR$1,Monitoring_MP!$AK$1:$EZ$55,Points_MP!$C7,FALSE)=$P7,$AE7,IF(HLOOKUP(AR$1,Monitoring_MP!$AK$1:$EZ$55,Points_MP!$C7,FALSE)=$R7,$AF7,IF(HLOOKUP(AR$1,Monitoring_MP!$AK$1:$EZ$55,Points_MP!$C7,FALSE)=$T7,$AG7,IF(HLOOKUP(AR$1,Monitoring_MP!$AK$1:$EZ$55,Points_MP!$C7,FALSE)=$V7,$AH7,IF(HLOOKUP(AR$1,Monitoring_MP!$AK$1:$EZ$55,Points_MP!$C7,FALSE)=$X7,$AI7,"ERROR")))))))))</f>
        <v>0</v>
      </c>
      <c r="AS7" s="142">
        <f>IF(ISBLANK(HLOOKUP(AS$1,Monitoring_MP!$AK$1:$EZ$55,Points_MP!$C7,FALSE)),"",IF(HLOOKUP(AS$1,Monitoring_MP!$AK$1:$EZ$55,Points_MP!$C7,FALSE)=$J7,$AB7,IF(HLOOKUP(AS$1,Monitoring_MP!$AK$1:$EZ$55,Points_MP!$C7,FALSE)=$L7,$AC7,IF(HLOOKUP(AS$1,Monitoring_MP!$AK$1:$EZ$55,Points_MP!$C7,FALSE)=$N7,$AD7,IF(HLOOKUP(AS$1,Monitoring_MP!$AK$1:$EZ$55,Points_MP!$C7,FALSE)=$P7,$AE7,IF(HLOOKUP(AS$1,Monitoring_MP!$AK$1:$EZ$55,Points_MP!$C7,FALSE)=$R7,$AF7,IF(HLOOKUP(AS$1,Monitoring_MP!$AK$1:$EZ$55,Points_MP!$C7,FALSE)=$T7,$AG7,IF(HLOOKUP(AS$1,Monitoring_MP!$AK$1:$EZ$55,Points_MP!$C7,FALSE)=$V7,$AH7,IF(HLOOKUP(AS$1,Monitoring_MP!$AK$1:$EZ$55,Points_MP!$C7,FALSE)=$X7,$AI7,"ERROR")))))))))</f>
        <v>0.4</v>
      </c>
      <c r="AT7" s="142">
        <f>IF(ISBLANK(HLOOKUP(AT$1,Monitoring_MP!$AK$1:$EZ$55,Points_MP!$C7,FALSE)),"",IF(HLOOKUP(AT$1,Monitoring_MP!$AK$1:$EZ$55,Points_MP!$C7,FALSE)=$J7,$AB7,IF(HLOOKUP(AT$1,Monitoring_MP!$AK$1:$EZ$55,Points_MP!$C7,FALSE)=$L7,$AC7,IF(HLOOKUP(AT$1,Monitoring_MP!$AK$1:$EZ$55,Points_MP!$C7,FALSE)=$N7,$AD7,IF(HLOOKUP(AT$1,Monitoring_MP!$AK$1:$EZ$55,Points_MP!$C7,FALSE)=$P7,$AE7,IF(HLOOKUP(AT$1,Monitoring_MP!$AK$1:$EZ$55,Points_MP!$C7,FALSE)=$R7,$AF7,IF(HLOOKUP(AT$1,Monitoring_MP!$AK$1:$EZ$55,Points_MP!$C7,FALSE)=$T7,$AG7,IF(HLOOKUP(AT$1,Monitoring_MP!$AK$1:$EZ$55,Points_MP!$C7,FALSE)=$V7,$AH7,IF(HLOOKUP(AT$1,Monitoring_MP!$AK$1:$EZ$55,Points_MP!$C7,FALSE)=$X7,$AI7,"ERROR")))))))))</f>
        <v>2</v>
      </c>
      <c r="AU7" s="142">
        <f>IF(ISBLANK(HLOOKUP(AU$1,Monitoring_MP!$AK$1:$EZ$55,Points_MP!$C7,FALSE)),"",IF(HLOOKUP(AU$1,Monitoring_MP!$AK$1:$EZ$55,Points_MP!$C7,FALSE)=$J7,$AB7,IF(HLOOKUP(AU$1,Monitoring_MP!$AK$1:$EZ$55,Points_MP!$C7,FALSE)=$L7,$AC7,IF(HLOOKUP(AU$1,Monitoring_MP!$AK$1:$EZ$55,Points_MP!$C7,FALSE)=$N7,$AD7,IF(HLOOKUP(AU$1,Monitoring_MP!$AK$1:$EZ$55,Points_MP!$C7,FALSE)=$P7,$AE7,IF(HLOOKUP(AU$1,Monitoring_MP!$AK$1:$EZ$55,Points_MP!$C7,FALSE)=$R7,$AF7,IF(HLOOKUP(AU$1,Monitoring_MP!$AK$1:$EZ$55,Points_MP!$C7,FALSE)=$T7,$AG7,IF(HLOOKUP(AU$1,Monitoring_MP!$AK$1:$EZ$55,Points_MP!$C7,FALSE)=$V7,$AH7,IF(HLOOKUP(AU$1,Monitoring_MP!$AK$1:$EZ$55,Points_MP!$C7,FALSE)=$X7,$AI7,"ERROR")))))))))</f>
        <v>1</v>
      </c>
      <c r="AV7" s="142">
        <f>IF(ISBLANK(HLOOKUP(AV$1,Monitoring_MP!$AK$1:$EZ$55,Points_MP!$C7,FALSE)),"",IF(HLOOKUP(AV$1,Monitoring_MP!$AK$1:$EZ$55,Points_MP!$C7,FALSE)=$J7,$AB7,IF(HLOOKUP(AV$1,Monitoring_MP!$AK$1:$EZ$55,Points_MP!$C7,FALSE)=$L7,$AC7,IF(HLOOKUP(AV$1,Monitoring_MP!$AK$1:$EZ$55,Points_MP!$C7,FALSE)=$N7,$AD7,IF(HLOOKUP(AV$1,Monitoring_MP!$AK$1:$EZ$55,Points_MP!$C7,FALSE)=$P7,$AE7,IF(HLOOKUP(AV$1,Monitoring_MP!$AK$1:$EZ$55,Points_MP!$C7,FALSE)=$R7,$AF7,IF(HLOOKUP(AV$1,Monitoring_MP!$AK$1:$EZ$55,Points_MP!$C7,FALSE)=$T7,$AG7,IF(HLOOKUP(AV$1,Monitoring_MP!$AK$1:$EZ$55,Points_MP!$C7,FALSE)=$V7,$AH7,IF(HLOOKUP(AV$1,Monitoring_MP!$AK$1:$EZ$55,Points_MP!$C7,FALSE)=$X7,$AI7,"ERROR")))))))))</f>
        <v>0</v>
      </c>
      <c r="AW7" s="142">
        <f>IF(ISBLANK(HLOOKUP(AW$1,Monitoring_MP!$AK$1:$EZ$55,Points_MP!$C7,FALSE)),"",IF(HLOOKUP(AW$1,Monitoring_MP!$AK$1:$EZ$55,Points_MP!$C7,FALSE)=$J7,$AB7,IF(HLOOKUP(AW$1,Monitoring_MP!$AK$1:$EZ$55,Points_MP!$C7,FALSE)=$L7,$AC7,IF(HLOOKUP(AW$1,Monitoring_MP!$AK$1:$EZ$55,Points_MP!$C7,FALSE)=$N7,$AD7,IF(HLOOKUP(AW$1,Monitoring_MP!$AK$1:$EZ$55,Points_MP!$C7,FALSE)=$P7,$AE7,IF(HLOOKUP(AW$1,Monitoring_MP!$AK$1:$EZ$55,Points_MP!$C7,FALSE)=$R7,$AF7,IF(HLOOKUP(AW$1,Monitoring_MP!$AK$1:$EZ$55,Points_MP!$C7,FALSE)=$T7,$AG7,IF(HLOOKUP(AW$1,Monitoring_MP!$AK$1:$EZ$55,Points_MP!$C7,FALSE)=$V7,$AH7,IF(HLOOKUP(AW$1,Monitoring_MP!$AK$1:$EZ$55,Points_MP!$C7,FALSE)=$X7,$AI7,"ERROR")))))))))</f>
        <v>0</v>
      </c>
      <c r="AX7" s="142">
        <f>IF(ISBLANK(HLOOKUP(AX$1,Monitoring_MP!$AK$1:$EZ$55,Points_MP!$C7,FALSE)),"",IF(HLOOKUP(AX$1,Monitoring_MP!$AK$1:$EZ$55,Points_MP!$C7,FALSE)=$J7,$AB7,IF(HLOOKUP(AX$1,Monitoring_MP!$AK$1:$EZ$55,Points_MP!$C7,FALSE)=$L7,$AC7,IF(HLOOKUP(AX$1,Monitoring_MP!$AK$1:$EZ$55,Points_MP!$C7,FALSE)=$N7,$AD7,IF(HLOOKUP(AX$1,Monitoring_MP!$AK$1:$EZ$55,Points_MP!$C7,FALSE)=$P7,$AE7,IF(HLOOKUP(AX$1,Monitoring_MP!$AK$1:$EZ$55,Points_MP!$C7,FALSE)=$R7,$AF7,IF(HLOOKUP(AX$1,Monitoring_MP!$AK$1:$EZ$55,Points_MP!$C7,FALSE)=$T7,$AG7,IF(HLOOKUP(AX$1,Monitoring_MP!$AK$1:$EZ$55,Points_MP!$C7,FALSE)=$V7,$AH7,IF(HLOOKUP(AX$1,Monitoring_MP!$AK$1:$EZ$55,Points_MP!$C7,FALSE)=$X7,$AI7,"ERROR")))))))))</f>
        <v>0</v>
      </c>
      <c r="AY7" s="142">
        <f>IF(ISBLANK(HLOOKUP(AY$1,Monitoring_MP!$AK$1:$EZ$55,Points_MP!$C7,FALSE)),"",IF(HLOOKUP(AY$1,Monitoring_MP!$AK$1:$EZ$55,Points_MP!$C7,FALSE)=$J7,$AB7,IF(HLOOKUP(AY$1,Monitoring_MP!$AK$1:$EZ$55,Points_MP!$C7,FALSE)=$L7,$AC7,IF(HLOOKUP(AY$1,Monitoring_MP!$AK$1:$EZ$55,Points_MP!$C7,FALSE)=$N7,$AD7,IF(HLOOKUP(AY$1,Monitoring_MP!$AK$1:$EZ$55,Points_MP!$C7,FALSE)=$P7,$AE7,IF(HLOOKUP(AY$1,Monitoring_MP!$AK$1:$EZ$55,Points_MP!$C7,FALSE)=$R7,$AF7,IF(HLOOKUP(AY$1,Monitoring_MP!$AK$1:$EZ$55,Points_MP!$C7,FALSE)=$T7,$AG7,IF(HLOOKUP(AY$1,Monitoring_MP!$AK$1:$EZ$55,Points_MP!$C7,FALSE)=$V7,$AH7,IF(HLOOKUP(AY$1,Monitoring_MP!$AK$1:$EZ$55,Points_MP!$C7,FALSE)=$X7,$AI7,"ERROR")))))))))</f>
        <v>1</v>
      </c>
      <c r="AZ7" s="142">
        <f>IF(ISBLANK(HLOOKUP(AZ$1,Monitoring_MP!$AK$1:$EZ$55,Points_MP!$C7,FALSE)),"",IF(HLOOKUP(AZ$1,Monitoring_MP!$AK$1:$EZ$55,Points_MP!$C7,FALSE)=$J7,$AB7,IF(HLOOKUP(AZ$1,Monitoring_MP!$AK$1:$EZ$55,Points_MP!$C7,FALSE)=$L7,$AC7,IF(HLOOKUP(AZ$1,Monitoring_MP!$AK$1:$EZ$55,Points_MP!$C7,FALSE)=$N7,$AD7,IF(HLOOKUP(AZ$1,Monitoring_MP!$AK$1:$EZ$55,Points_MP!$C7,FALSE)=$P7,$AE7,IF(HLOOKUP(AZ$1,Monitoring_MP!$AK$1:$EZ$55,Points_MP!$C7,FALSE)=$R7,$AF7,IF(HLOOKUP(AZ$1,Monitoring_MP!$AK$1:$EZ$55,Points_MP!$C7,FALSE)=$T7,$AG7,IF(HLOOKUP(AZ$1,Monitoring_MP!$AK$1:$EZ$55,Points_MP!$C7,FALSE)=$V7,$AH7,IF(HLOOKUP(AZ$1,Monitoring_MP!$AK$1:$EZ$55,Points_MP!$C7,FALSE)=$X7,$AI7,"ERROR")))))))))</f>
        <v>0</v>
      </c>
      <c r="BA7" s="142">
        <f>IF(ISBLANK(HLOOKUP(BA$1,Monitoring_MP!$AK$1:$EZ$55,Points_MP!$C7,FALSE)),"",IF(HLOOKUP(BA$1,Monitoring_MP!$AK$1:$EZ$55,Points_MP!$C7,FALSE)=$J7,$AB7,IF(HLOOKUP(BA$1,Monitoring_MP!$AK$1:$EZ$55,Points_MP!$C7,FALSE)=$L7,$AC7,IF(HLOOKUP(BA$1,Monitoring_MP!$AK$1:$EZ$55,Points_MP!$C7,FALSE)=$N7,$AD7,IF(HLOOKUP(BA$1,Monitoring_MP!$AK$1:$EZ$55,Points_MP!$C7,FALSE)=$P7,$AE7,IF(HLOOKUP(BA$1,Monitoring_MP!$AK$1:$EZ$55,Points_MP!$C7,FALSE)=$R7,$AF7,IF(HLOOKUP(BA$1,Monitoring_MP!$AK$1:$EZ$55,Points_MP!$C7,FALSE)=$T7,$AG7,IF(HLOOKUP(BA$1,Monitoring_MP!$AK$1:$EZ$55,Points_MP!$C7,FALSE)=$V7,$AH7,IF(HLOOKUP(BA$1,Monitoring_MP!$AK$1:$EZ$55,Points_MP!$C7,FALSE)=$X7,$AI7,"ERROR")))))))))</f>
        <v>0.4</v>
      </c>
      <c r="BB7" s="142">
        <f>IF(ISBLANK(HLOOKUP(BB$1,Monitoring_MP!$AK$1:$EZ$55,Points_MP!$C7,FALSE)),"",IF(HLOOKUP(BB$1,Monitoring_MP!$AK$1:$EZ$55,Points_MP!$C7,FALSE)=$J7,$AB7,IF(HLOOKUP(BB$1,Monitoring_MP!$AK$1:$EZ$55,Points_MP!$C7,FALSE)=$L7,$AC7,IF(HLOOKUP(BB$1,Monitoring_MP!$AK$1:$EZ$55,Points_MP!$C7,FALSE)=$N7,$AD7,IF(HLOOKUP(BB$1,Monitoring_MP!$AK$1:$EZ$55,Points_MP!$C7,FALSE)=$P7,$AE7,IF(HLOOKUP(BB$1,Monitoring_MP!$AK$1:$EZ$55,Points_MP!$C7,FALSE)=$R7,$AF7,IF(HLOOKUP(BB$1,Monitoring_MP!$AK$1:$EZ$55,Points_MP!$C7,FALSE)=$T7,$AG7,IF(HLOOKUP(BB$1,Monitoring_MP!$AK$1:$EZ$55,Points_MP!$C7,FALSE)=$V7,$AH7,IF(HLOOKUP(BB$1,Monitoring_MP!$AK$1:$EZ$55,Points_MP!$C7,FALSE)=$X7,$AI7,"ERROR")))))))))</f>
        <v>0</v>
      </c>
      <c r="BC7" s="142">
        <f>IF(ISBLANK(HLOOKUP(BC$1,Monitoring_MP!$AK$1:$EZ$55,Points_MP!$C7,FALSE)),"",IF(HLOOKUP(BC$1,Monitoring_MP!$AK$1:$EZ$55,Points_MP!$C7,FALSE)=$J7,$AB7,IF(HLOOKUP(BC$1,Monitoring_MP!$AK$1:$EZ$55,Points_MP!$C7,FALSE)=$L7,$AC7,IF(HLOOKUP(BC$1,Monitoring_MP!$AK$1:$EZ$55,Points_MP!$C7,FALSE)=$N7,$AD7,IF(HLOOKUP(BC$1,Monitoring_MP!$AK$1:$EZ$55,Points_MP!$C7,FALSE)=$P7,$AE7,IF(HLOOKUP(BC$1,Monitoring_MP!$AK$1:$EZ$55,Points_MP!$C7,FALSE)=$R7,$AF7,IF(HLOOKUP(BC$1,Monitoring_MP!$AK$1:$EZ$55,Points_MP!$C7,FALSE)=$T7,$AG7,IF(HLOOKUP(BC$1,Monitoring_MP!$AK$1:$EZ$55,Points_MP!$C7,FALSE)=$V7,$AH7,IF(HLOOKUP(BC$1,Monitoring_MP!$AK$1:$EZ$55,Points_MP!$C7,FALSE)=$X7,$AI7,"ERROR")))))))))</f>
        <v>2</v>
      </c>
      <c r="BD7" s="142">
        <f>IF(ISBLANK(HLOOKUP(BD$1,Monitoring_MP!$AK$1:$EZ$55,Points_MP!$C7,FALSE)),"",IF(HLOOKUP(BD$1,Monitoring_MP!$AK$1:$EZ$55,Points_MP!$C7,FALSE)=$J7,$AB7,IF(HLOOKUP(BD$1,Monitoring_MP!$AK$1:$EZ$55,Points_MP!$C7,FALSE)=$L7,$AC7,IF(HLOOKUP(BD$1,Monitoring_MP!$AK$1:$EZ$55,Points_MP!$C7,FALSE)=$N7,$AD7,IF(HLOOKUP(BD$1,Monitoring_MP!$AK$1:$EZ$55,Points_MP!$C7,FALSE)=$P7,$AE7,IF(HLOOKUP(BD$1,Monitoring_MP!$AK$1:$EZ$55,Points_MP!$C7,FALSE)=$R7,$AF7,IF(HLOOKUP(BD$1,Monitoring_MP!$AK$1:$EZ$55,Points_MP!$C7,FALSE)=$T7,$AG7,IF(HLOOKUP(BD$1,Monitoring_MP!$AK$1:$EZ$55,Points_MP!$C7,FALSE)=$V7,$AH7,IF(HLOOKUP(BD$1,Monitoring_MP!$AK$1:$EZ$55,Points_MP!$C7,FALSE)=$X7,$AI7,"ERROR")))))))))</f>
        <v>2</v>
      </c>
      <c r="BE7" s="142">
        <f>IF(ISBLANK(HLOOKUP(BE$1,Monitoring_MP!$AK$1:$EZ$55,Points_MP!$C7,FALSE)),"",IF(HLOOKUP(BE$1,Monitoring_MP!$AK$1:$EZ$55,Points_MP!$C7,FALSE)=$J7,$AB7,IF(HLOOKUP(BE$1,Monitoring_MP!$AK$1:$EZ$55,Points_MP!$C7,FALSE)=$L7,$AC7,IF(HLOOKUP(BE$1,Monitoring_MP!$AK$1:$EZ$55,Points_MP!$C7,FALSE)=$N7,$AD7,IF(HLOOKUP(BE$1,Monitoring_MP!$AK$1:$EZ$55,Points_MP!$C7,FALSE)=$P7,$AE7,IF(HLOOKUP(BE$1,Monitoring_MP!$AK$1:$EZ$55,Points_MP!$C7,FALSE)=$R7,$AF7,IF(HLOOKUP(BE$1,Monitoring_MP!$AK$1:$EZ$55,Points_MP!$C7,FALSE)=$T7,$AG7,IF(HLOOKUP(BE$1,Monitoring_MP!$AK$1:$EZ$55,Points_MP!$C7,FALSE)=$V7,$AH7,IF(HLOOKUP(BE$1,Monitoring_MP!$AK$1:$EZ$55,Points_MP!$C7,FALSE)=$X7,$AI7,"ERROR")))))))))</f>
        <v>0</v>
      </c>
      <c r="BF7" s="142">
        <f>IF(ISBLANK(HLOOKUP(BF$1,Monitoring_MP!$AK$1:$EZ$55,Points_MP!$C7,FALSE)),"",IF(HLOOKUP(BF$1,Monitoring_MP!$AK$1:$EZ$55,Points_MP!$C7,FALSE)=$J7,$AB7,IF(HLOOKUP(BF$1,Monitoring_MP!$AK$1:$EZ$55,Points_MP!$C7,FALSE)=$L7,$AC7,IF(HLOOKUP(BF$1,Monitoring_MP!$AK$1:$EZ$55,Points_MP!$C7,FALSE)=$N7,$AD7,IF(HLOOKUP(BF$1,Monitoring_MP!$AK$1:$EZ$55,Points_MP!$C7,FALSE)=$P7,$AE7,IF(HLOOKUP(BF$1,Monitoring_MP!$AK$1:$EZ$55,Points_MP!$C7,FALSE)=$R7,$AF7,IF(HLOOKUP(BF$1,Monitoring_MP!$AK$1:$EZ$55,Points_MP!$C7,FALSE)=$T7,$AG7,IF(HLOOKUP(BF$1,Monitoring_MP!$AK$1:$EZ$55,Points_MP!$C7,FALSE)=$V7,$AH7,IF(HLOOKUP(BF$1,Monitoring_MP!$AK$1:$EZ$55,Points_MP!$C7,FALSE)=$X7,$AI7,"ERROR")))))))))</f>
        <v>2</v>
      </c>
      <c r="BG7" s="142">
        <f>IF(ISBLANK(HLOOKUP(BG$1,Monitoring_MP!$AK$1:$EZ$55,Points_MP!$C7,FALSE)),"",IF(HLOOKUP(BG$1,Monitoring_MP!$AK$1:$EZ$55,Points_MP!$C7,FALSE)=$J7,$AB7,IF(HLOOKUP(BG$1,Monitoring_MP!$AK$1:$EZ$55,Points_MP!$C7,FALSE)=$L7,$AC7,IF(HLOOKUP(BG$1,Monitoring_MP!$AK$1:$EZ$55,Points_MP!$C7,FALSE)=$N7,$AD7,IF(HLOOKUP(BG$1,Monitoring_MP!$AK$1:$EZ$55,Points_MP!$C7,FALSE)=$P7,$AE7,IF(HLOOKUP(BG$1,Monitoring_MP!$AK$1:$EZ$55,Points_MP!$C7,FALSE)=$R7,$AF7,IF(HLOOKUP(BG$1,Monitoring_MP!$AK$1:$EZ$55,Points_MP!$C7,FALSE)=$T7,$AG7,IF(HLOOKUP(BG$1,Monitoring_MP!$AK$1:$EZ$55,Points_MP!$C7,FALSE)=$V7,$AH7,IF(HLOOKUP(BG$1,Monitoring_MP!$AK$1:$EZ$55,Points_MP!$C7,FALSE)=$X7,$AI7,"ERROR")))))))))</f>
        <v>0</v>
      </c>
      <c r="BH7" s="142">
        <f>IF(ISBLANK(HLOOKUP(BH$1,Monitoring_MP!$AK$1:$EZ$55,Points_MP!$C7,FALSE)),"",IF(HLOOKUP(BH$1,Monitoring_MP!$AK$1:$EZ$55,Points_MP!$C7,FALSE)=$J7,$AB7,IF(HLOOKUP(BH$1,Monitoring_MP!$AK$1:$EZ$55,Points_MP!$C7,FALSE)=$L7,$AC7,IF(HLOOKUP(BH$1,Monitoring_MP!$AK$1:$EZ$55,Points_MP!$C7,FALSE)=$N7,$AD7,IF(HLOOKUP(BH$1,Monitoring_MP!$AK$1:$EZ$55,Points_MP!$C7,FALSE)=$P7,$AE7,IF(HLOOKUP(BH$1,Monitoring_MP!$AK$1:$EZ$55,Points_MP!$C7,FALSE)=$R7,$AF7,IF(HLOOKUP(BH$1,Monitoring_MP!$AK$1:$EZ$55,Points_MP!$C7,FALSE)=$T7,$AG7,IF(HLOOKUP(BH$1,Monitoring_MP!$AK$1:$EZ$55,Points_MP!$C7,FALSE)=$V7,$AH7,IF(HLOOKUP(BH$1,Monitoring_MP!$AK$1:$EZ$55,Points_MP!$C7,FALSE)=$X7,$AI7,"ERROR")))))))))</f>
        <v>0</v>
      </c>
      <c r="BI7" s="142">
        <f>IF(ISBLANK(HLOOKUP(BI$1,Monitoring_MP!$AK$1:$EZ$55,Points_MP!$C7,FALSE)),"",IF(HLOOKUP(BI$1,Monitoring_MP!$AK$1:$EZ$55,Points_MP!$C7,FALSE)=$J7,$AB7,IF(HLOOKUP(BI$1,Monitoring_MP!$AK$1:$EZ$55,Points_MP!$C7,FALSE)=$L7,$AC7,IF(HLOOKUP(BI$1,Monitoring_MP!$AK$1:$EZ$55,Points_MP!$C7,FALSE)=$N7,$AD7,IF(HLOOKUP(BI$1,Monitoring_MP!$AK$1:$EZ$55,Points_MP!$C7,FALSE)=$P7,$AE7,IF(HLOOKUP(BI$1,Monitoring_MP!$AK$1:$EZ$55,Points_MP!$C7,FALSE)=$R7,$AF7,IF(HLOOKUP(BI$1,Monitoring_MP!$AK$1:$EZ$55,Points_MP!$C7,FALSE)=$T7,$AG7,IF(HLOOKUP(BI$1,Monitoring_MP!$AK$1:$EZ$55,Points_MP!$C7,FALSE)=$V7,$AH7,IF(HLOOKUP(BI$1,Monitoring_MP!$AK$1:$EZ$55,Points_MP!$C7,FALSE)=$X7,$AI7,"ERROR")))))))))</f>
        <v>0</v>
      </c>
      <c r="BJ7" s="142">
        <f>IF(ISBLANK(HLOOKUP(BJ$1,Monitoring_MP!$AK$1:$EZ$55,Points_MP!$C7,FALSE)),"",IF(HLOOKUP(BJ$1,Monitoring_MP!$AK$1:$EZ$55,Points_MP!$C7,FALSE)=$J7,$AB7,IF(HLOOKUP(BJ$1,Monitoring_MP!$AK$1:$EZ$55,Points_MP!$C7,FALSE)=$L7,$AC7,IF(HLOOKUP(BJ$1,Monitoring_MP!$AK$1:$EZ$55,Points_MP!$C7,FALSE)=$N7,$AD7,IF(HLOOKUP(BJ$1,Monitoring_MP!$AK$1:$EZ$55,Points_MP!$C7,FALSE)=$P7,$AE7,IF(HLOOKUP(BJ$1,Monitoring_MP!$AK$1:$EZ$55,Points_MP!$C7,FALSE)=$R7,$AF7,IF(HLOOKUP(BJ$1,Monitoring_MP!$AK$1:$EZ$55,Points_MP!$C7,FALSE)=$T7,$AG7,IF(HLOOKUP(BJ$1,Monitoring_MP!$AK$1:$EZ$55,Points_MP!$C7,FALSE)=$V7,$AH7,IF(HLOOKUP(BJ$1,Monitoring_MP!$AK$1:$EZ$55,Points_MP!$C7,FALSE)=$X7,$AI7,"ERROR")))))))))</f>
        <v>0</v>
      </c>
      <c r="BK7" s="142">
        <f>IF(ISBLANK(HLOOKUP(BK$1,Monitoring_MP!$AK$1:$EZ$55,Points_MP!$C7,FALSE)),"",IF(HLOOKUP(BK$1,Monitoring_MP!$AK$1:$EZ$55,Points_MP!$C7,FALSE)=$J7,$AB7,IF(HLOOKUP(BK$1,Monitoring_MP!$AK$1:$EZ$55,Points_MP!$C7,FALSE)=$L7,$AC7,IF(HLOOKUP(BK$1,Monitoring_MP!$AK$1:$EZ$55,Points_MP!$C7,FALSE)=$N7,$AD7,IF(HLOOKUP(BK$1,Monitoring_MP!$AK$1:$EZ$55,Points_MP!$C7,FALSE)=$P7,$AE7,IF(HLOOKUP(BK$1,Monitoring_MP!$AK$1:$EZ$55,Points_MP!$C7,FALSE)=$R7,$AF7,IF(HLOOKUP(BK$1,Monitoring_MP!$AK$1:$EZ$55,Points_MP!$C7,FALSE)=$T7,$AG7,IF(HLOOKUP(BK$1,Monitoring_MP!$AK$1:$EZ$55,Points_MP!$C7,FALSE)=$V7,$AH7,IF(HLOOKUP(BK$1,Monitoring_MP!$AK$1:$EZ$55,Points_MP!$C7,FALSE)=$X7,$AI7,"ERROR")))))))))</f>
        <v>0</v>
      </c>
      <c r="BL7" s="142">
        <f>IF(ISBLANK(HLOOKUP(BL$1,Monitoring_MP!$AK$1:$EZ$55,Points_MP!$C7,FALSE)),"",IF(HLOOKUP(BL$1,Monitoring_MP!$AK$1:$EZ$55,Points_MP!$C7,FALSE)=$J7,$AB7,IF(HLOOKUP(BL$1,Monitoring_MP!$AK$1:$EZ$55,Points_MP!$C7,FALSE)=$L7,$AC7,IF(HLOOKUP(BL$1,Monitoring_MP!$AK$1:$EZ$55,Points_MP!$C7,FALSE)=$N7,$AD7,IF(HLOOKUP(BL$1,Monitoring_MP!$AK$1:$EZ$55,Points_MP!$C7,FALSE)=$P7,$AE7,IF(HLOOKUP(BL$1,Monitoring_MP!$AK$1:$EZ$55,Points_MP!$C7,FALSE)=$R7,$AF7,IF(HLOOKUP(BL$1,Monitoring_MP!$AK$1:$EZ$55,Points_MP!$C7,FALSE)=$T7,$AG7,IF(HLOOKUP(BL$1,Monitoring_MP!$AK$1:$EZ$55,Points_MP!$C7,FALSE)=$V7,$AH7,IF(HLOOKUP(BL$1,Monitoring_MP!$AK$1:$EZ$55,Points_MP!$C7,FALSE)=$X7,$AI7,"ERROR")))))))))</f>
        <v>1.6</v>
      </c>
      <c r="BM7" s="142">
        <f>IF(ISBLANK(HLOOKUP(BM$1,Monitoring_MP!$AK$1:$EZ$55,Points_MP!$C7,FALSE)),"",IF(HLOOKUP(BM$1,Monitoring_MP!$AK$1:$EZ$55,Points_MP!$C7,FALSE)=$J7,$AB7,IF(HLOOKUP(BM$1,Monitoring_MP!$AK$1:$EZ$55,Points_MP!$C7,FALSE)=$L7,$AC7,IF(HLOOKUP(BM$1,Monitoring_MP!$AK$1:$EZ$55,Points_MP!$C7,FALSE)=$N7,$AD7,IF(HLOOKUP(BM$1,Monitoring_MP!$AK$1:$EZ$55,Points_MP!$C7,FALSE)=$P7,$AE7,IF(HLOOKUP(BM$1,Monitoring_MP!$AK$1:$EZ$55,Points_MP!$C7,FALSE)=$R7,$AF7,IF(HLOOKUP(BM$1,Monitoring_MP!$AK$1:$EZ$55,Points_MP!$C7,FALSE)=$T7,$AG7,IF(HLOOKUP(BM$1,Monitoring_MP!$AK$1:$EZ$55,Points_MP!$C7,FALSE)=$V7,$AH7,IF(HLOOKUP(BM$1,Monitoring_MP!$AK$1:$EZ$55,Points_MP!$C7,FALSE)=$X7,$AI7,"ERROR")))))))))</f>
        <v>0</v>
      </c>
      <c r="BN7" s="142">
        <f>IF(ISBLANK(HLOOKUP(BN$1,Monitoring_MP!$AK$1:$EZ$55,Points_MP!$C7,FALSE)),"",IF(HLOOKUP(BN$1,Monitoring_MP!$AK$1:$EZ$55,Points_MP!$C7,FALSE)=$J7,$AB7,IF(HLOOKUP(BN$1,Monitoring_MP!$AK$1:$EZ$55,Points_MP!$C7,FALSE)=$L7,$AC7,IF(HLOOKUP(BN$1,Monitoring_MP!$AK$1:$EZ$55,Points_MP!$C7,FALSE)=$N7,$AD7,IF(HLOOKUP(BN$1,Monitoring_MP!$AK$1:$EZ$55,Points_MP!$C7,FALSE)=$P7,$AE7,IF(HLOOKUP(BN$1,Monitoring_MP!$AK$1:$EZ$55,Points_MP!$C7,FALSE)=$R7,$AF7,IF(HLOOKUP(BN$1,Monitoring_MP!$AK$1:$EZ$55,Points_MP!$C7,FALSE)=$T7,$AG7,IF(HLOOKUP(BN$1,Monitoring_MP!$AK$1:$EZ$55,Points_MP!$C7,FALSE)=$V7,$AH7,IF(HLOOKUP(BN$1,Monitoring_MP!$AK$1:$EZ$55,Points_MP!$C7,FALSE)=$X7,$AI7,"ERROR")))))))))</f>
        <v>1</v>
      </c>
      <c r="BO7" s="142">
        <f>IF(ISBLANK(HLOOKUP(BO$1,Monitoring_MP!$AK$1:$EZ$55,Points_MP!$C7,FALSE)),"",IF(HLOOKUP(BO$1,Monitoring_MP!$AK$1:$EZ$55,Points_MP!$C7,FALSE)=$J7,$AB7,IF(HLOOKUP(BO$1,Monitoring_MP!$AK$1:$EZ$55,Points_MP!$C7,FALSE)=$L7,$AC7,IF(HLOOKUP(BO$1,Monitoring_MP!$AK$1:$EZ$55,Points_MP!$C7,FALSE)=$N7,$AD7,IF(HLOOKUP(BO$1,Monitoring_MP!$AK$1:$EZ$55,Points_MP!$C7,FALSE)=$P7,$AE7,IF(HLOOKUP(BO$1,Monitoring_MP!$AK$1:$EZ$55,Points_MP!$C7,FALSE)=$R7,$AF7,IF(HLOOKUP(BO$1,Monitoring_MP!$AK$1:$EZ$55,Points_MP!$C7,FALSE)=$T7,$AG7,IF(HLOOKUP(BO$1,Monitoring_MP!$AK$1:$EZ$55,Points_MP!$C7,FALSE)=$V7,$AH7,IF(HLOOKUP(BO$1,Monitoring_MP!$AK$1:$EZ$55,Points_MP!$C7,FALSE)=$X7,$AI7,"ERROR")))))))))</f>
        <v>0</v>
      </c>
      <c r="BP7" s="142">
        <f>IF(ISBLANK(HLOOKUP(BP$1,Monitoring_MP!$AK$1:$EZ$55,Points_MP!$C7,FALSE)),"",IF(HLOOKUP(BP$1,Monitoring_MP!$AK$1:$EZ$55,Points_MP!$C7,FALSE)=$J7,$AB7,IF(HLOOKUP(BP$1,Monitoring_MP!$AK$1:$EZ$55,Points_MP!$C7,FALSE)=$L7,$AC7,IF(HLOOKUP(BP$1,Monitoring_MP!$AK$1:$EZ$55,Points_MP!$C7,FALSE)=$N7,$AD7,IF(HLOOKUP(BP$1,Monitoring_MP!$AK$1:$EZ$55,Points_MP!$C7,FALSE)=$P7,$AE7,IF(HLOOKUP(BP$1,Monitoring_MP!$AK$1:$EZ$55,Points_MP!$C7,FALSE)=$R7,$AF7,IF(HLOOKUP(BP$1,Monitoring_MP!$AK$1:$EZ$55,Points_MP!$C7,FALSE)=$T7,$AG7,IF(HLOOKUP(BP$1,Monitoring_MP!$AK$1:$EZ$55,Points_MP!$C7,FALSE)=$V7,$AH7,IF(HLOOKUP(BP$1,Monitoring_MP!$AK$1:$EZ$55,Points_MP!$C7,FALSE)=$X7,$AI7,"ERROR")))))))))</f>
        <v>1.2</v>
      </c>
      <c r="BQ7" s="142">
        <f>IF(ISBLANK(HLOOKUP(BQ$1,Monitoring_MP!$AK$1:$EZ$55,Points_MP!$C7,FALSE)),"",IF(HLOOKUP(BQ$1,Monitoring_MP!$AK$1:$EZ$55,Points_MP!$C7,FALSE)=$J7,$AB7,IF(HLOOKUP(BQ$1,Monitoring_MP!$AK$1:$EZ$55,Points_MP!$C7,FALSE)=$L7,$AC7,IF(HLOOKUP(BQ$1,Monitoring_MP!$AK$1:$EZ$55,Points_MP!$C7,FALSE)=$N7,$AD7,IF(HLOOKUP(BQ$1,Monitoring_MP!$AK$1:$EZ$55,Points_MP!$C7,FALSE)=$P7,$AE7,IF(HLOOKUP(BQ$1,Monitoring_MP!$AK$1:$EZ$55,Points_MP!$C7,FALSE)=$R7,$AF7,IF(HLOOKUP(BQ$1,Monitoring_MP!$AK$1:$EZ$55,Points_MP!$C7,FALSE)=$T7,$AG7,IF(HLOOKUP(BQ$1,Monitoring_MP!$AK$1:$EZ$55,Points_MP!$C7,FALSE)=$V7,$AH7,IF(HLOOKUP(BQ$1,Monitoring_MP!$AK$1:$EZ$55,Points_MP!$C7,FALSE)=$X7,$AI7,"ERROR")))))))))</f>
        <v>0</v>
      </c>
      <c r="BR7" s="142">
        <f>IF(ISBLANK(HLOOKUP(BR$1,Monitoring_MP!$AK$1:$EZ$55,Points_MP!$C7,FALSE)),"",IF(HLOOKUP(BR$1,Monitoring_MP!$AK$1:$EZ$55,Points_MP!$C7,FALSE)=$J7,$AB7,IF(HLOOKUP(BR$1,Monitoring_MP!$AK$1:$EZ$55,Points_MP!$C7,FALSE)=$L7,$AC7,IF(HLOOKUP(BR$1,Monitoring_MP!$AK$1:$EZ$55,Points_MP!$C7,FALSE)=$N7,$AD7,IF(HLOOKUP(BR$1,Monitoring_MP!$AK$1:$EZ$55,Points_MP!$C7,FALSE)=$P7,$AE7,IF(HLOOKUP(BR$1,Monitoring_MP!$AK$1:$EZ$55,Points_MP!$C7,FALSE)=$R7,$AF7,IF(HLOOKUP(BR$1,Monitoring_MP!$AK$1:$EZ$55,Points_MP!$C7,FALSE)=$T7,$AG7,IF(HLOOKUP(BR$1,Monitoring_MP!$AK$1:$EZ$55,Points_MP!$C7,FALSE)=$V7,$AH7,IF(HLOOKUP(BR$1,Monitoring_MP!$AK$1:$EZ$55,Points_MP!$C7,FALSE)=$X7,$AI7,"ERROR")))))))))</f>
        <v>0</v>
      </c>
      <c r="BS7" s="142">
        <f>IF(ISBLANK(HLOOKUP(BS$1,Monitoring_MP!$AK$1:$EZ$55,Points_MP!$C7,FALSE)),"",IF(HLOOKUP(BS$1,Monitoring_MP!$AK$1:$EZ$55,Points_MP!$C7,FALSE)=$J7,$AB7,IF(HLOOKUP(BS$1,Monitoring_MP!$AK$1:$EZ$55,Points_MP!$C7,FALSE)=$L7,$AC7,IF(HLOOKUP(BS$1,Monitoring_MP!$AK$1:$EZ$55,Points_MP!$C7,FALSE)=$N7,$AD7,IF(HLOOKUP(BS$1,Monitoring_MP!$AK$1:$EZ$55,Points_MP!$C7,FALSE)=$P7,$AE7,IF(HLOOKUP(BS$1,Monitoring_MP!$AK$1:$EZ$55,Points_MP!$C7,FALSE)=$R7,$AF7,IF(HLOOKUP(BS$1,Monitoring_MP!$AK$1:$EZ$55,Points_MP!$C7,FALSE)=$T7,$AG7,IF(HLOOKUP(BS$1,Monitoring_MP!$AK$1:$EZ$55,Points_MP!$C7,FALSE)=$V7,$AH7,IF(HLOOKUP(BS$1,Monitoring_MP!$AK$1:$EZ$55,Points_MP!$C7,FALSE)=$X7,$AI7,"ERROR")))))))))</f>
        <v>0.4</v>
      </c>
      <c r="BT7" s="142">
        <f>IF(ISBLANK(HLOOKUP(BT$1,Monitoring_MP!$AK$1:$EZ$55,Points_MP!$C7,FALSE)),"",IF(HLOOKUP(BT$1,Monitoring_MP!$AK$1:$EZ$55,Points_MP!$C7,FALSE)=$J7,$AB7,IF(HLOOKUP(BT$1,Monitoring_MP!$AK$1:$EZ$55,Points_MP!$C7,FALSE)=$L7,$AC7,IF(HLOOKUP(BT$1,Monitoring_MP!$AK$1:$EZ$55,Points_MP!$C7,FALSE)=$N7,$AD7,IF(HLOOKUP(BT$1,Monitoring_MP!$AK$1:$EZ$55,Points_MP!$C7,FALSE)=$P7,$AE7,IF(HLOOKUP(BT$1,Monitoring_MP!$AK$1:$EZ$55,Points_MP!$C7,FALSE)=$R7,$AF7,IF(HLOOKUP(BT$1,Monitoring_MP!$AK$1:$EZ$55,Points_MP!$C7,FALSE)=$T7,$AG7,IF(HLOOKUP(BT$1,Monitoring_MP!$AK$1:$EZ$55,Points_MP!$C7,FALSE)=$V7,$AH7,IF(HLOOKUP(BT$1,Monitoring_MP!$AK$1:$EZ$55,Points_MP!$C7,FALSE)=$X7,$AI7,"ERROR")))))))))</f>
        <v>1</v>
      </c>
      <c r="BU7" s="142">
        <f>IF(ISBLANK(HLOOKUP(BU$1,Monitoring_MP!$AK$1:$EZ$55,Points_MP!$C7,FALSE)),"",IF(HLOOKUP(BU$1,Monitoring_MP!$AK$1:$EZ$55,Points_MP!$C7,FALSE)=$J7,$AB7,IF(HLOOKUP(BU$1,Monitoring_MP!$AK$1:$EZ$55,Points_MP!$C7,FALSE)=$L7,$AC7,IF(HLOOKUP(BU$1,Monitoring_MP!$AK$1:$EZ$55,Points_MP!$C7,FALSE)=$N7,$AD7,IF(HLOOKUP(BU$1,Monitoring_MP!$AK$1:$EZ$55,Points_MP!$C7,FALSE)=$P7,$AE7,IF(HLOOKUP(BU$1,Monitoring_MP!$AK$1:$EZ$55,Points_MP!$C7,FALSE)=$R7,$AF7,IF(HLOOKUP(BU$1,Monitoring_MP!$AK$1:$EZ$55,Points_MP!$C7,FALSE)=$T7,$AG7,IF(HLOOKUP(BU$1,Monitoring_MP!$AK$1:$EZ$55,Points_MP!$C7,FALSE)=$V7,$AH7,IF(HLOOKUP(BU$1,Monitoring_MP!$AK$1:$EZ$55,Points_MP!$C7,FALSE)=$X7,$AI7,"ERROR")))))))))</f>
        <v>0</v>
      </c>
      <c r="BV7" s="142">
        <f>IF(ISBLANK(HLOOKUP(BV$1,Monitoring_MP!$AK$1:$EZ$55,Points_MP!$C7,FALSE)),"",IF(HLOOKUP(BV$1,Monitoring_MP!$AK$1:$EZ$55,Points_MP!$C7,FALSE)=$J7,$AB7,IF(HLOOKUP(BV$1,Monitoring_MP!$AK$1:$EZ$55,Points_MP!$C7,FALSE)=$L7,$AC7,IF(HLOOKUP(BV$1,Monitoring_MP!$AK$1:$EZ$55,Points_MP!$C7,FALSE)=$N7,$AD7,IF(HLOOKUP(BV$1,Monitoring_MP!$AK$1:$EZ$55,Points_MP!$C7,FALSE)=$P7,$AE7,IF(HLOOKUP(BV$1,Monitoring_MP!$AK$1:$EZ$55,Points_MP!$C7,FALSE)=$R7,$AF7,IF(HLOOKUP(BV$1,Monitoring_MP!$AK$1:$EZ$55,Points_MP!$C7,FALSE)=$T7,$AG7,IF(HLOOKUP(BV$1,Monitoring_MP!$AK$1:$EZ$55,Points_MP!$C7,FALSE)=$V7,$AH7,IF(HLOOKUP(BV$1,Monitoring_MP!$AK$1:$EZ$55,Points_MP!$C7,FALSE)=$X7,$AI7,"ERROR")))))))))</f>
        <v>0</v>
      </c>
      <c r="BW7" s="142">
        <f>IF(ISBLANK(HLOOKUP(BW$1,Monitoring_MP!$AK$1:$EZ$55,Points_MP!$C7,FALSE)),"",IF(HLOOKUP(BW$1,Monitoring_MP!$AK$1:$EZ$55,Points_MP!$C7,FALSE)=$J7,$AB7,IF(HLOOKUP(BW$1,Monitoring_MP!$AK$1:$EZ$55,Points_MP!$C7,FALSE)=$L7,$AC7,IF(HLOOKUP(BW$1,Monitoring_MP!$AK$1:$EZ$55,Points_MP!$C7,FALSE)=$N7,$AD7,IF(HLOOKUP(BW$1,Monitoring_MP!$AK$1:$EZ$55,Points_MP!$C7,FALSE)=$P7,$AE7,IF(HLOOKUP(BW$1,Monitoring_MP!$AK$1:$EZ$55,Points_MP!$C7,FALSE)=$R7,$AF7,IF(HLOOKUP(BW$1,Monitoring_MP!$AK$1:$EZ$55,Points_MP!$C7,FALSE)=$T7,$AG7,IF(HLOOKUP(BW$1,Monitoring_MP!$AK$1:$EZ$55,Points_MP!$C7,FALSE)=$V7,$AH7,IF(HLOOKUP(BW$1,Monitoring_MP!$AK$1:$EZ$55,Points_MP!$C7,FALSE)=$X7,$AI7,"ERROR")))))))))</f>
        <v>0</v>
      </c>
      <c r="BX7" s="142">
        <f>IF(ISBLANK(HLOOKUP(BX$1,Monitoring_MP!$AK$1:$EZ$55,Points_MP!$C7,FALSE)),"",IF(HLOOKUP(BX$1,Monitoring_MP!$AK$1:$EZ$55,Points_MP!$C7,FALSE)=$J7,$AB7,IF(HLOOKUP(BX$1,Monitoring_MP!$AK$1:$EZ$55,Points_MP!$C7,FALSE)=$L7,$AC7,IF(HLOOKUP(BX$1,Monitoring_MP!$AK$1:$EZ$55,Points_MP!$C7,FALSE)=$N7,$AD7,IF(HLOOKUP(BX$1,Monitoring_MP!$AK$1:$EZ$55,Points_MP!$C7,FALSE)=$P7,$AE7,IF(HLOOKUP(BX$1,Monitoring_MP!$AK$1:$EZ$55,Points_MP!$C7,FALSE)=$R7,$AF7,IF(HLOOKUP(BX$1,Monitoring_MP!$AK$1:$EZ$55,Points_MP!$C7,FALSE)=$T7,$AG7,IF(HLOOKUP(BX$1,Monitoring_MP!$AK$1:$EZ$55,Points_MP!$C7,FALSE)=$V7,$AH7,IF(HLOOKUP(BX$1,Monitoring_MP!$AK$1:$EZ$55,Points_MP!$C7,FALSE)=$X7,$AI7,"ERROR")))))))))</f>
        <v>0.4</v>
      </c>
      <c r="BY7" s="142">
        <f>IF(ISBLANK(HLOOKUP(BY$1,Monitoring_MP!$AK$1:$EZ$55,Points_MP!$C7,FALSE)),"",IF(HLOOKUP(BY$1,Monitoring_MP!$AK$1:$EZ$55,Points_MP!$C7,FALSE)=$J7,$AB7,IF(HLOOKUP(BY$1,Monitoring_MP!$AK$1:$EZ$55,Points_MP!$C7,FALSE)=$L7,$AC7,IF(HLOOKUP(BY$1,Monitoring_MP!$AK$1:$EZ$55,Points_MP!$C7,FALSE)=$N7,$AD7,IF(HLOOKUP(BY$1,Monitoring_MP!$AK$1:$EZ$55,Points_MP!$C7,FALSE)=$P7,$AE7,IF(HLOOKUP(BY$1,Monitoring_MP!$AK$1:$EZ$55,Points_MP!$C7,FALSE)=$R7,$AF7,IF(HLOOKUP(BY$1,Monitoring_MP!$AK$1:$EZ$55,Points_MP!$C7,FALSE)=$T7,$AG7,IF(HLOOKUP(BY$1,Monitoring_MP!$AK$1:$EZ$55,Points_MP!$C7,FALSE)=$V7,$AH7,IF(HLOOKUP(BY$1,Monitoring_MP!$AK$1:$EZ$55,Points_MP!$C7,FALSE)=$X7,$AI7,"ERROR")))))))))</f>
        <v>0</v>
      </c>
      <c r="BZ7" s="142">
        <f>IF(ISBLANK(HLOOKUP(BZ$1,Monitoring_MP!$AK$1:$EZ$55,Points_MP!$C7,FALSE)),"",IF(HLOOKUP(BZ$1,Monitoring_MP!$AK$1:$EZ$55,Points_MP!$C7,FALSE)=$J7,$AB7,IF(HLOOKUP(BZ$1,Monitoring_MP!$AK$1:$EZ$55,Points_MP!$C7,FALSE)=$L7,$AC7,IF(HLOOKUP(BZ$1,Monitoring_MP!$AK$1:$EZ$55,Points_MP!$C7,FALSE)=$N7,$AD7,IF(HLOOKUP(BZ$1,Monitoring_MP!$AK$1:$EZ$55,Points_MP!$C7,FALSE)=$P7,$AE7,IF(HLOOKUP(BZ$1,Monitoring_MP!$AK$1:$EZ$55,Points_MP!$C7,FALSE)=$R7,$AF7,IF(HLOOKUP(BZ$1,Monitoring_MP!$AK$1:$EZ$55,Points_MP!$C7,FALSE)=$T7,$AG7,IF(HLOOKUP(BZ$1,Monitoring_MP!$AK$1:$EZ$55,Points_MP!$C7,FALSE)=$V7,$AH7,IF(HLOOKUP(BZ$1,Monitoring_MP!$AK$1:$EZ$55,Points_MP!$C7,FALSE)=$X7,$AI7,"ERROR")))))))))</f>
        <v>0</v>
      </c>
      <c r="CA7" s="142">
        <f>IF(ISBLANK(HLOOKUP(CA$1,Monitoring_MP!$AK$1:$EZ$55,Points_MP!$C7,FALSE)),"",IF(HLOOKUP(CA$1,Monitoring_MP!$AK$1:$EZ$55,Points_MP!$C7,FALSE)=$J7,$AB7,IF(HLOOKUP(CA$1,Monitoring_MP!$AK$1:$EZ$55,Points_MP!$C7,FALSE)=$L7,$AC7,IF(HLOOKUP(CA$1,Monitoring_MP!$AK$1:$EZ$55,Points_MP!$C7,FALSE)=$N7,$AD7,IF(HLOOKUP(CA$1,Monitoring_MP!$AK$1:$EZ$55,Points_MP!$C7,FALSE)=$P7,$AE7,IF(HLOOKUP(CA$1,Monitoring_MP!$AK$1:$EZ$55,Points_MP!$C7,FALSE)=$R7,$AF7,IF(HLOOKUP(CA$1,Monitoring_MP!$AK$1:$EZ$55,Points_MP!$C7,FALSE)=$T7,$AG7,IF(HLOOKUP(CA$1,Monitoring_MP!$AK$1:$EZ$55,Points_MP!$C7,FALSE)=$V7,$AH7,IF(HLOOKUP(CA$1,Monitoring_MP!$AK$1:$EZ$55,Points_MP!$C7,FALSE)=$X7,$AI7,"ERROR")))))))))</f>
        <v>0</v>
      </c>
      <c r="CB7" s="142">
        <f>IF(ISBLANK(HLOOKUP(CB$1,Monitoring_MP!$AK$1:$EZ$55,Points_MP!$C7,FALSE)),"",IF(HLOOKUP(CB$1,Monitoring_MP!$AK$1:$EZ$55,Points_MP!$C7,FALSE)=$J7,$AB7,IF(HLOOKUP(CB$1,Monitoring_MP!$AK$1:$EZ$55,Points_MP!$C7,FALSE)=$L7,$AC7,IF(HLOOKUP(CB$1,Monitoring_MP!$AK$1:$EZ$55,Points_MP!$C7,FALSE)=$N7,$AD7,IF(HLOOKUP(CB$1,Monitoring_MP!$AK$1:$EZ$55,Points_MP!$C7,FALSE)=$P7,$AE7,IF(HLOOKUP(CB$1,Monitoring_MP!$AK$1:$EZ$55,Points_MP!$C7,FALSE)=$R7,$AF7,IF(HLOOKUP(CB$1,Monitoring_MP!$AK$1:$EZ$55,Points_MP!$C7,FALSE)=$T7,$AG7,IF(HLOOKUP(CB$1,Monitoring_MP!$AK$1:$EZ$55,Points_MP!$C7,FALSE)=$V7,$AH7,IF(HLOOKUP(CB$1,Monitoring_MP!$AK$1:$EZ$55,Points_MP!$C7,FALSE)=$X7,$AI7,"ERROR")))))))))</f>
        <v>0</v>
      </c>
      <c r="CC7" s="142">
        <f>IF(ISBLANK(HLOOKUP(CC$1,Monitoring_MP!$AK$1:$EZ$55,Points_MP!$C7,FALSE)),"",IF(HLOOKUP(CC$1,Monitoring_MP!$AK$1:$EZ$55,Points_MP!$C7,FALSE)=$J7,$AB7,IF(HLOOKUP(CC$1,Monitoring_MP!$AK$1:$EZ$55,Points_MP!$C7,FALSE)=$L7,$AC7,IF(HLOOKUP(CC$1,Monitoring_MP!$AK$1:$EZ$55,Points_MP!$C7,FALSE)=$N7,$AD7,IF(HLOOKUP(CC$1,Monitoring_MP!$AK$1:$EZ$55,Points_MP!$C7,FALSE)=$P7,$AE7,IF(HLOOKUP(CC$1,Monitoring_MP!$AK$1:$EZ$55,Points_MP!$C7,FALSE)=$R7,$AF7,IF(HLOOKUP(CC$1,Monitoring_MP!$AK$1:$EZ$55,Points_MP!$C7,FALSE)=$T7,$AG7,IF(HLOOKUP(CC$1,Monitoring_MP!$AK$1:$EZ$55,Points_MP!$C7,FALSE)=$V7,$AH7,IF(HLOOKUP(CC$1,Monitoring_MP!$AK$1:$EZ$55,Points_MP!$C7,FALSE)=$X7,$AI7,"ERROR")))))))))</f>
        <v>0</v>
      </c>
      <c r="CD7" s="142">
        <f>IF(ISBLANK(HLOOKUP(CD$1,Monitoring_MP!$AK$1:$EZ$55,Points_MP!$C7,FALSE)),"",IF(HLOOKUP(CD$1,Monitoring_MP!$AK$1:$EZ$55,Points_MP!$C7,FALSE)=$J7,$AB7,IF(HLOOKUP(CD$1,Monitoring_MP!$AK$1:$EZ$55,Points_MP!$C7,FALSE)=$L7,$AC7,IF(HLOOKUP(CD$1,Monitoring_MP!$AK$1:$EZ$55,Points_MP!$C7,FALSE)=$N7,$AD7,IF(HLOOKUP(CD$1,Monitoring_MP!$AK$1:$EZ$55,Points_MP!$C7,FALSE)=$P7,$AE7,IF(HLOOKUP(CD$1,Monitoring_MP!$AK$1:$EZ$55,Points_MP!$C7,FALSE)=$R7,$AF7,IF(HLOOKUP(CD$1,Monitoring_MP!$AK$1:$EZ$55,Points_MP!$C7,FALSE)=$T7,$AG7,IF(HLOOKUP(CD$1,Monitoring_MP!$AK$1:$EZ$55,Points_MP!$C7,FALSE)=$V7,$AH7,IF(HLOOKUP(CD$1,Monitoring_MP!$AK$1:$EZ$55,Points_MP!$C7,FALSE)=$X7,$AI7,"ERROR")))))))))</f>
        <v>1.2</v>
      </c>
      <c r="CE7" s="142">
        <f>IF(ISBLANK(HLOOKUP(CE$1,Monitoring_MP!$AK$1:$EZ$55,Points_MP!$C7,FALSE)),"",IF(HLOOKUP(CE$1,Monitoring_MP!$AK$1:$EZ$55,Points_MP!$C7,FALSE)=$J7,$AB7,IF(HLOOKUP(CE$1,Monitoring_MP!$AK$1:$EZ$55,Points_MP!$C7,FALSE)=$L7,$AC7,IF(HLOOKUP(CE$1,Monitoring_MP!$AK$1:$EZ$55,Points_MP!$C7,FALSE)=$N7,$AD7,IF(HLOOKUP(CE$1,Monitoring_MP!$AK$1:$EZ$55,Points_MP!$C7,FALSE)=$P7,$AE7,IF(HLOOKUP(CE$1,Monitoring_MP!$AK$1:$EZ$55,Points_MP!$C7,FALSE)=$R7,$AF7,IF(HLOOKUP(CE$1,Monitoring_MP!$AK$1:$EZ$55,Points_MP!$C7,FALSE)=$T7,$AG7,IF(HLOOKUP(CE$1,Monitoring_MP!$AK$1:$EZ$55,Points_MP!$C7,FALSE)=$V7,$AH7,IF(HLOOKUP(CE$1,Monitoring_MP!$AK$1:$EZ$55,Points_MP!$C7,FALSE)=$X7,$AI7,"ERROR")))))))))</f>
        <v>0</v>
      </c>
      <c r="CF7" s="142">
        <f>IF(ISBLANK(HLOOKUP(CF$1,Monitoring_MP!$AK$1:$EZ$55,Points_MP!$C7,FALSE)),"",IF(HLOOKUP(CF$1,Monitoring_MP!$AK$1:$EZ$55,Points_MP!$C7,FALSE)=$J7,$AB7,IF(HLOOKUP(CF$1,Monitoring_MP!$AK$1:$EZ$55,Points_MP!$C7,FALSE)=$L7,$AC7,IF(HLOOKUP(CF$1,Monitoring_MP!$AK$1:$EZ$55,Points_MP!$C7,FALSE)=$N7,$AD7,IF(HLOOKUP(CF$1,Monitoring_MP!$AK$1:$EZ$55,Points_MP!$C7,FALSE)=$P7,$AE7,IF(HLOOKUP(CF$1,Monitoring_MP!$AK$1:$EZ$55,Points_MP!$C7,FALSE)=$R7,$AF7,IF(HLOOKUP(CF$1,Monitoring_MP!$AK$1:$EZ$55,Points_MP!$C7,FALSE)=$T7,$AG7,IF(HLOOKUP(CF$1,Monitoring_MP!$AK$1:$EZ$55,Points_MP!$C7,FALSE)=$V7,$AH7,IF(HLOOKUP(CF$1,Monitoring_MP!$AK$1:$EZ$55,Points_MP!$C7,FALSE)=$X7,$AI7,"ERROR")))))))))</f>
        <v>0.4</v>
      </c>
      <c r="CG7" s="142">
        <f>IF(ISBLANK(HLOOKUP(CG$1,Monitoring_MP!$AK$1:$EZ$55,Points_MP!$C7,FALSE)),"",IF(HLOOKUP(CG$1,Monitoring_MP!$AK$1:$EZ$55,Points_MP!$C7,FALSE)=$J7,$AB7,IF(HLOOKUP(CG$1,Monitoring_MP!$AK$1:$EZ$55,Points_MP!$C7,FALSE)=$L7,$AC7,IF(HLOOKUP(CG$1,Monitoring_MP!$AK$1:$EZ$55,Points_MP!$C7,FALSE)=$N7,$AD7,IF(HLOOKUP(CG$1,Monitoring_MP!$AK$1:$EZ$55,Points_MP!$C7,FALSE)=$P7,$AE7,IF(HLOOKUP(CG$1,Monitoring_MP!$AK$1:$EZ$55,Points_MP!$C7,FALSE)=$R7,$AF7,IF(HLOOKUP(CG$1,Monitoring_MP!$AK$1:$EZ$55,Points_MP!$C7,FALSE)=$T7,$AG7,IF(HLOOKUP(CG$1,Monitoring_MP!$AK$1:$EZ$55,Points_MP!$C7,FALSE)=$V7,$AH7,IF(HLOOKUP(CG$1,Monitoring_MP!$AK$1:$EZ$55,Points_MP!$C7,FALSE)=$X7,$AI7,"ERROR")))))))))</f>
        <v>0</v>
      </c>
      <c r="CH7" s="142">
        <f>IF(ISBLANK(HLOOKUP(CH$1,Monitoring_MP!$AK$1:$EZ$55,Points_MP!$C7,FALSE)),"",IF(HLOOKUP(CH$1,Monitoring_MP!$AK$1:$EZ$55,Points_MP!$C7,FALSE)=$J7,$AB7,IF(HLOOKUP(CH$1,Monitoring_MP!$AK$1:$EZ$55,Points_MP!$C7,FALSE)=$L7,$AC7,IF(HLOOKUP(CH$1,Monitoring_MP!$AK$1:$EZ$55,Points_MP!$C7,FALSE)=$N7,$AD7,IF(HLOOKUP(CH$1,Monitoring_MP!$AK$1:$EZ$55,Points_MP!$C7,FALSE)=$P7,$AE7,IF(HLOOKUP(CH$1,Monitoring_MP!$AK$1:$EZ$55,Points_MP!$C7,FALSE)=$R7,$AF7,IF(HLOOKUP(CH$1,Monitoring_MP!$AK$1:$EZ$55,Points_MP!$C7,FALSE)=$T7,$AG7,IF(HLOOKUP(CH$1,Monitoring_MP!$AK$1:$EZ$55,Points_MP!$C7,FALSE)=$V7,$AH7,IF(HLOOKUP(CH$1,Monitoring_MP!$AK$1:$EZ$55,Points_MP!$C7,FALSE)=$X7,$AI7,"ERROR")))))))))</f>
        <v>0</v>
      </c>
      <c r="CI7" s="142">
        <f>IF(ISBLANK(HLOOKUP(CI$1,Monitoring_MP!$AK$1:$EZ$55,Points_MP!$C7,FALSE)),"",IF(HLOOKUP(CI$1,Monitoring_MP!$AK$1:$EZ$55,Points_MP!$C7,FALSE)=$J7,$AB7,IF(HLOOKUP(CI$1,Monitoring_MP!$AK$1:$EZ$55,Points_MP!$C7,FALSE)=$L7,$AC7,IF(HLOOKUP(CI$1,Monitoring_MP!$AK$1:$EZ$55,Points_MP!$C7,FALSE)=$N7,$AD7,IF(HLOOKUP(CI$1,Monitoring_MP!$AK$1:$EZ$55,Points_MP!$C7,FALSE)=$P7,$AE7,IF(HLOOKUP(CI$1,Monitoring_MP!$AK$1:$EZ$55,Points_MP!$C7,FALSE)=$R7,$AF7,IF(HLOOKUP(CI$1,Monitoring_MP!$AK$1:$EZ$55,Points_MP!$C7,FALSE)=$T7,$AG7,IF(HLOOKUP(CI$1,Monitoring_MP!$AK$1:$EZ$55,Points_MP!$C7,FALSE)=$V7,$AH7,IF(HLOOKUP(CI$1,Monitoring_MP!$AK$1:$EZ$55,Points_MP!$C7,FALSE)=$X7,$AI7,"ERROR")))))))))</f>
        <v>0.4</v>
      </c>
      <c r="CJ7" s="142">
        <f>IF(ISBLANK(HLOOKUP(CJ$1,Monitoring_MP!$AK$1:$EZ$55,Points_MP!$C7,FALSE)),"",IF(HLOOKUP(CJ$1,Monitoring_MP!$AK$1:$EZ$55,Points_MP!$C7,FALSE)=$J7,$AB7,IF(HLOOKUP(CJ$1,Monitoring_MP!$AK$1:$EZ$55,Points_MP!$C7,FALSE)=$L7,$AC7,IF(HLOOKUP(CJ$1,Monitoring_MP!$AK$1:$EZ$55,Points_MP!$C7,FALSE)=$N7,$AD7,IF(HLOOKUP(CJ$1,Monitoring_MP!$AK$1:$EZ$55,Points_MP!$C7,FALSE)=$P7,$AE7,IF(HLOOKUP(CJ$1,Monitoring_MP!$AK$1:$EZ$55,Points_MP!$C7,FALSE)=$R7,$AF7,IF(HLOOKUP(CJ$1,Monitoring_MP!$AK$1:$EZ$55,Points_MP!$C7,FALSE)=$T7,$AG7,IF(HLOOKUP(CJ$1,Monitoring_MP!$AK$1:$EZ$55,Points_MP!$C7,FALSE)=$V7,$AH7,IF(HLOOKUP(CJ$1,Monitoring_MP!$AK$1:$EZ$55,Points_MP!$C7,FALSE)=$X7,$AI7,"ERROR")))))))))</f>
        <v>1.6</v>
      </c>
      <c r="CK7" s="142">
        <f>IF(ISBLANK(HLOOKUP(CK$1,Monitoring_MP!$AK$1:$EZ$55,Points_MP!$C7,FALSE)),"",IF(HLOOKUP(CK$1,Monitoring_MP!$AK$1:$EZ$55,Points_MP!$C7,FALSE)=$J7,$AB7,IF(HLOOKUP(CK$1,Monitoring_MP!$AK$1:$EZ$55,Points_MP!$C7,FALSE)=$L7,$AC7,IF(HLOOKUP(CK$1,Monitoring_MP!$AK$1:$EZ$55,Points_MP!$C7,FALSE)=$N7,$AD7,IF(HLOOKUP(CK$1,Monitoring_MP!$AK$1:$EZ$55,Points_MP!$C7,FALSE)=$P7,$AE7,IF(HLOOKUP(CK$1,Monitoring_MP!$AK$1:$EZ$55,Points_MP!$C7,FALSE)=$R7,$AF7,IF(HLOOKUP(CK$1,Monitoring_MP!$AK$1:$EZ$55,Points_MP!$C7,FALSE)=$T7,$AG7,IF(HLOOKUP(CK$1,Monitoring_MP!$AK$1:$EZ$55,Points_MP!$C7,FALSE)=$V7,$AH7,IF(HLOOKUP(CK$1,Monitoring_MP!$AK$1:$EZ$55,Points_MP!$C7,FALSE)=$X7,$AI7,"ERROR")))))))))</f>
        <v>0</v>
      </c>
      <c r="CL7" s="142">
        <f>IF(ISBLANK(HLOOKUP(CL$1,Monitoring_MP!$AK$1:$EZ$55,Points_MP!$C7,FALSE)),"",IF(HLOOKUP(CL$1,Monitoring_MP!$AK$1:$EZ$55,Points_MP!$C7,FALSE)=$J7,$AB7,IF(HLOOKUP(CL$1,Monitoring_MP!$AK$1:$EZ$55,Points_MP!$C7,FALSE)=$L7,$AC7,IF(HLOOKUP(CL$1,Monitoring_MP!$AK$1:$EZ$55,Points_MP!$C7,FALSE)=$N7,$AD7,IF(HLOOKUP(CL$1,Monitoring_MP!$AK$1:$EZ$55,Points_MP!$C7,FALSE)=$P7,$AE7,IF(HLOOKUP(CL$1,Monitoring_MP!$AK$1:$EZ$55,Points_MP!$C7,FALSE)=$R7,$AF7,IF(HLOOKUP(CL$1,Monitoring_MP!$AK$1:$EZ$55,Points_MP!$C7,FALSE)=$T7,$AG7,IF(HLOOKUP(CL$1,Monitoring_MP!$AK$1:$EZ$55,Points_MP!$C7,FALSE)=$V7,$AH7,IF(HLOOKUP(CL$1,Monitoring_MP!$AK$1:$EZ$55,Points_MP!$C7,FALSE)=$X7,$AI7,"ERROR")))))))))</f>
        <v>0.8</v>
      </c>
      <c r="CM7" s="142">
        <f>IF(ISBLANK(HLOOKUP(CM$1,Monitoring_MP!$AK$1:$EZ$55,Points_MP!$C7,FALSE)),"",IF(HLOOKUP(CM$1,Monitoring_MP!$AK$1:$EZ$55,Points_MP!$C7,FALSE)=$J7,$AB7,IF(HLOOKUP(CM$1,Monitoring_MP!$AK$1:$EZ$55,Points_MP!$C7,FALSE)=$L7,$AC7,IF(HLOOKUP(CM$1,Monitoring_MP!$AK$1:$EZ$55,Points_MP!$C7,FALSE)=$N7,$AD7,IF(HLOOKUP(CM$1,Monitoring_MP!$AK$1:$EZ$55,Points_MP!$C7,FALSE)=$P7,$AE7,IF(HLOOKUP(CM$1,Monitoring_MP!$AK$1:$EZ$55,Points_MP!$C7,FALSE)=$R7,$AF7,IF(HLOOKUP(CM$1,Monitoring_MP!$AK$1:$EZ$55,Points_MP!$C7,FALSE)=$T7,$AG7,IF(HLOOKUP(CM$1,Monitoring_MP!$AK$1:$EZ$55,Points_MP!$C7,FALSE)=$V7,$AH7,IF(HLOOKUP(CM$1,Monitoring_MP!$AK$1:$EZ$55,Points_MP!$C7,FALSE)=$X7,$AI7,"ERROR")))))))))</f>
        <v>1.6</v>
      </c>
      <c r="CN7" s="142">
        <f>IF(ISBLANK(HLOOKUP(CN$1,Monitoring_MP!$AK$1:$EZ$55,Points_MP!$C7,FALSE)),"",IF(HLOOKUP(CN$1,Monitoring_MP!$AK$1:$EZ$55,Points_MP!$C7,FALSE)=$J7,$AB7,IF(HLOOKUP(CN$1,Monitoring_MP!$AK$1:$EZ$55,Points_MP!$C7,FALSE)=$L7,$AC7,IF(HLOOKUP(CN$1,Monitoring_MP!$AK$1:$EZ$55,Points_MP!$C7,FALSE)=$N7,$AD7,IF(HLOOKUP(CN$1,Monitoring_MP!$AK$1:$EZ$55,Points_MP!$C7,FALSE)=$P7,$AE7,IF(HLOOKUP(CN$1,Monitoring_MP!$AK$1:$EZ$55,Points_MP!$C7,FALSE)=$R7,$AF7,IF(HLOOKUP(CN$1,Monitoring_MP!$AK$1:$EZ$55,Points_MP!$C7,FALSE)=$T7,$AG7,IF(HLOOKUP(CN$1,Monitoring_MP!$AK$1:$EZ$55,Points_MP!$C7,FALSE)=$V7,$AH7,IF(HLOOKUP(CN$1,Monitoring_MP!$AK$1:$EZ$55,Points_MP!$C7,FALSE)=$X7,$AI7,"ERROR")))))))))</f>
        <v>0</v>
      </c>
      <c r="CO7" s="142">
        <f>IF(ISBLANK(HLOOKUP(CO$1,Monitoring_MP!$AK$1:$EZ$55,Points_MP!$C7,FALSE)),"",IF(HLOOKUP(CO$1,Monitoring_MP!$AK$1:$EZ$55,Points_MP!$C7,FALSE)=$J7,$AB7,IF(HLOOKUP(CO$1,Monitoring_MP!$AK$1:$EZ$55,Points_MP!$C7,FALSE)=$L7,$AC7,IF(HLOOKUP(CO$1,Monitoring_MP!$AK$1:$EZ$55,Points_MP!$C7,FALSE)=$N7,$AD7,IF(HLOOKUP(CO$1,Monitoring_MP!$AK$1:$EZ$55,Points_MP!$C7,FALSE)=$P7,$AE7,IF(HLOOKUP(CO$1,Monitoring_MP!$AK$1:$EZ$55,Points_MP!$C7,FALSE)=$R7,$AF7,IF(HLOOKUP(CO$1,Monitoring_MP!$AK$1:$EZ$55,Points_MP!$C7,FALSE)=$T7,$AG7,IF(HLOOKUP(CO$1,Monitoring_MP!$AK$1:$EZ$55,Points_MP!$C7,FALSE)=$V7,$AH7,IF(HLOOKUP(CO$1,Monitoring_MP!$AK$1:$EZ$55,Points_MP!$C7,FALSE)=$X7,$AI7,"ERROR")))))))))</f>
        <v>0</v>
      </c>
      <c r="CP7" s="142">
        <f>IF(ISBLANK(HLOOKUP(CP$1,Monitoring_MP!$AK$1:$EZ$55,Points_MP!$C7,FALSE)),"",IF(HLOOKUP(CP$1,Monitoring_MP!$AK$1:$EZ$55,Points_MP!$C7,FALSE)=$J7,$AB7,IF(HLOOKUP(CP$1,Monitoring_MP!$AK$1:$EZ$55,Points_MP!$C7,FALSE)=$L7,$AC7,IF(HLOOKUP(CP$1,Monitoring_MP!$AK$1:$EZ$55,Points_MP!$C7,FALSE)=$N7,$AD7,IF(HLOOKUP(CP$1,Monitoring_MP!$AK$1:$EZ$55,Points_MP!$C7,FALSE)=$P7,$AE7,IF(HLOOKUP(CP$1,Monitoring_MP!$AK$1:$EZ$55,Points_MP!$C7,FALSE)=$R7,$AF7,IF(HLOOKUP(CP$1,Monitoring_MP!$AK$1:$EZ$55,Points_MP!$C7,FALSE)=$T7,$AG7,IF(HLOOKUP(CP$1,Monitoring_MP!$AK$1:$EZ$55,Points_MP!$C7,FALSE)=$V7,$AH7,IF(HLOOKUP(CP$1,Monitoring_MP!$AK$1:$EZ$55,Points_MP!$C7,FALSE)=$X7,$AI7,"ERROR")))))))))</f>
        <v>0</v>
      </c>
      <c r="CQ7" s="142">
        <f>IF(ISBLANK(HLOOKUP(CQ$1,Monitoring_MP!$AK$1:$EZ$55,Points_MP!$C7,FALSE)),"",IF(HLOOKUP(CQ$1,Monitoring_MP!$AK$1:$EZ$55,Points_MP!$C7,FALSE)=$J7,$AB7,IF(HLOOKUP(CQ$1,Monitoring_MP!$AK$1:$EZ$55,Points_MP!$C7,FALSE)=$L7,$AC7,IF(HLOOKUP(CQ$1,Monitoring_MP!$AK$1:$EZ$55,Points_MP!$C7,FALSE)=$N7,$AD7,IF(HLOOKUP(CQ$1,Monitoring_MP!$AK$1:$EZ$55,Points_MP!$C7,FALSE)=$P7,$AE7,IF(HLOOKUP(CQ$1,Monitoring_MP!$AK$1:$EZ$55,Points_MP!$C7,FALSE)=$R7,$AF7,IF(HLOOKUP(CQ$1,Monitoring_MP!$AK$1:$EZ$55,Points_MP!$C7,FALSE)=$T7,$AG7,IF(HLOOKUP(CQ$1,Monitoring_MP!$AK$1:$EZ$55,Points_MP!$C7,FALSE)=$V7,$AH7,IF(HLOOKUP(CQ$1,Monitoring_MP!$AK$1:$EZ$55,Points_MP!$C7,FALSE)=$X7,$AI7,"ERROR")))))))))</f>
        <v>0.4</v>
      </c>
      <c r="CR7" s="142">
        <f>IF(ISBLANK(HLOOKUP(CR$1,Monitoring_MP!$AK$1:$EZ$55,Points_MP!$C7,FALSE)),"",IF(HLOOKUP(CR$1,Monitoring_MP!$AK$1:$EZ$55,Points_MP!$C7,FALSE)=$J7,$AB7,IF(HLOOKUP(CR$1,Monitoring_MP!$AK$1:$EZ$55,Points_MP!$C7,FALSE)=$L7,$AC7,IF(HLOOKUP(CR$1,Monitoring_MP!$AK$1:$EZ$55,Points_MP!$C7,FALSE)=$N7,$AD7,IF(HLOOKUP(CR$1,Monitoring_MP!$AK$1:$EZ$55,Points_MP!$C7,FALSE)=$P7,$AE7,IF(HLOOKUP(CR$1,Monitoring_MP!$AK$1:$EZ$55,Points_MP!$C7,FALSE)=$R7,$AF7,IF(HLOOKUP(CR$1,Monitoring_MP!$AK$1:$EZ$55,Points_MP!$C7,FALSE)=$T7,$AG7,IF(HLOOKUP(CR$1,Monitoring_MP!$AK$1:$EZ$55,Points_MP!$C7,FALSE)=$V7,$AH7,IF(HLOOKUP(CR$1,Monitoring_MP!$AK$1:$EZ$55,Points_MP!$C7,FALSE)=$X7,$AI7,"ERROR")))))))))</f>
        <v>0</v>
      </c>
    </row>
    <row r="8" spans="1:96" ht="14.25" customHeight="1" x14ac:dyDescent="0.35">
      <c r="A8" s="18" t="str">
        <f>IF(ISBLANK(Monitoring_MP!A8),"",Monitoring_MP!A8)</f>
        <v>Q7</v>
      </c>
      <c r="B8" s="18" t="str">
        <f>IF(ISBLANK(Monitoring_MP!B8),"",Monitoring_MP!B8)</f>
        <v>C20007</v>
      </c>
      <c r="C8" s="18">
        <f>IF(ISBLANK(Monitoring_MP!C8),"",Monitoring_MP!C8)</f>
        <v>8</v>
      </c>
      <c r="D8" s="5" t="str">
        <f>IF(ISBLANK(Monitoring_MP!D8),"",Monitoring_MP!D8)</f>
        <v>Există un instrument online care permite publicului să depună și să urmărească reclamațiile/cererile lor ?</v>
      </c>
      <c r="E8" s="5" t="str">
        <f>IF(ISBLANK(Monitoring_MP!E8),"",Monitoring_MP!E8)</f>
        <v>Is there any online tool that allows the public to follow its requests and complaints?</v>
      </c>
      <c r="F8" s="5" t="str">
        <f>IF(ISBLANK(Monitoring_MP!F8),"",Monitoring_MP!F8)</f>
        <v>acc</v>
      </c>
      <c r="G8" s="8" t="str">
        <f>IF(ISBLANK(Monitoring_MP!G8),"",Monitoring_MP!G8)</f>
        <v>acc7</v>
      </c>
      <c r="H8" s="52" t="str">
        <f>IF(ISBLANK(Monitoring_MP!H8),"",Monitoring_MP!H8)</f>
        <v>acc7k</v>
      </c>
      <c r="I8" s="8">
        <f>IF(ISBLANK(Monitoring_MP!I8),"",Monitoring_MP!I8)</f>
        <v>1</v>
      </c>
      <c r="J8" s="8" t="str">
        <f>IF(ISBLANK(Monitoring_MP!J8),"",Monitoring_MP!J8)</f>
        <v>da</v>
      </c>
      <c r="K8" s="8" t="str">
        <f>IF(ISBLANK(Monitoring_MP!K8),"",Monitoring_MP!K8)</f>
        <v>yes</v>
      </c>
      <c r="L8" s="8" t="str">
        <f>IF(ISBLANK(Monitoring_MP!L8),"",Monitoring_MP!L8)</f>
        <v>nu</v>
      </c>
      <c r="M8" s="8" t="str">
        <f>IF(ISBLANK(Monitoring_MP!M8),"",Monitoring_MP!M8)</f>
        <v>no</v>
      </c>
      <c r="N8" s="8" t="str">
        <f>IF(ISBLANK(Monitoring_MP!N8),"",Monitoring_MP!N8)</f>
        <v>partial</v>
      </c>
      <c r="O8" s="8" t="str">
        <f>IF(ISBLANK(Monitoring_MP!O8),"",Monitoring_MP!O8)</f>
        <v>partially</v>
      </c>
      <c r="P8" s="8" t="str">
        <f>IF(ISBLANK(Monitoring_MP!P8),"",Monitoring_MP!P8)</f>
        <v>--------</v>
      </c>
      <c r="Q8" s="8" t="str">
        <f>IF(ISBLANK(Monitoring_MP!Q8),"",Monitoring_MP!Q8)</f>
        <v>--------</v>
      </c>
      <c r="R8" s="8" t="str">
        <f>IF(ISBLANK(Monitoring_MP!R8),"",Monitoring_MP!R8)</f>
        <v>--------</v>
      </c>
      <c r="S8" s="8" t="str">
        <f>IF(ISBLANK(Monitoring_MP!S8),"",Monitoring_MP!S8)</f>
        <v>--------</v>
      </c>
      <c r="T8" s="8" t="str">
        <f>IF(ISBLANK(Monitoring_MP!T8),"",Monitoring_MP!T8)</f>
        <v>--------</v>
      </c>
      <c r="U8" s="8" t="str">
        <f>IF(ISBLANK(Monitoring_MP!U8),"",Monitoring_MP!U8)</f>
        <v>--------</v>
      </c>
      <c r="V8" s="8" t="str">
        <f>IF(ISBLANK(Monitoring_MP!V8),"",Monitoring_MP!V8)</f>
        <v>--------</v>
      </c>
      <c r="W8" s="8" t="str">
        <f>IF(ISBLANK(Monitoring_MP!W8),"",Monitoring_MP!W8)</f>
        <v>--------</v>
      </c>
      <c r="X8" s="8" t="str">
        <f>IF(ISBLANK(Monitoring_MP!X8),"",Monitoring_MP!X8)</f>
        <v>N/A</v>
      </c>
      <c r="Y8" s="8" t="str">
        <f>IF(ISBLANK(Monitoring_MP!Y8),"",Monitoring_MP!Y8)</f>
        <v>N/A</v>
      </c>
      <c r="Z8" s="8" t="str">
        <f>IF(ISBLANK(Monitoring_MP!Z8),"",Monitoring_MP!Z8)</f>
        <v>--------</v>
      </c>
      <c r="AA8" s="74" t="str">
        <f>IF(ISBLANK(Monitoring_MP!AA8),"",Monitoring_MP!AA8)</f>
        <v>--------</v>
      </c>
      <c r="AB8" s="63">
        <f>IF(ISBLANK(Monitoring_MP!AB8),"",Monitoring_MP!AB8)</f>
        <v>1</v>
      </c>
      <c r="AC8" s="8">
        <f>IF(ISBLANK(Monitoring_MP!AC8),"",Monitoring_MP!AC8)</f>
        <v>0</v>
      </c>
      <c r="AD8" s="63">
        <f>IF(ISBLANK(Monitoring_MP!AD8),"",Monitoring_MP!AD8)</f>
        <v>0.5</v>
      </c>
      <c r="AE8" s="63" t="str">
        <f>IF(ISBLANK(Monitoring_MP!AE8),"",Monitoring_MP!AE8)</f>
        <v/>
      </c>
      <c r="AF8" s="63" t="str">
        <f>IF(ISBLANK(Monitoring_MP!AF8),"",Monitoring_MP!AF8)</f>
        <v/>
      </c>
      <c r="AG8" s="63" t="str">
        <f>IF(ISBLANK(Monitoring_MP!AG8),"",Monitoring_MP!AG8)</f>
        <v/>
      </c>
      <c r="AH8" s="63" t="str">
        <f>IF(ISBLANK(Monitoring_MP!AH8),"",Monitoring_MP!AH8)</f>
        <v/>
      </c>
      <c r="AI8" s="8" t="str">
        <f>IF(ISBLANK(Monitoring_MP!AI8),"",Monitoring_MP!AI8)</f>
        <v>N/A</v>
      </c>
      <c r="AJ8" s="7" t="str">
        <f>IF(ISBLANK(Monitoring_MP!AJ8),"",Monitoring_MP!AJ8)</f>
        <v/>
      </c>
      <c r="AK8" s="142">
        <f>IF(ISBLANK(HLOOKUP(AK$1,Monitoring_MP!$AK$1:$EZ$55,Points_MP!$C8,FALSE)),"",IF(HLOOKUP(AK$1,Monitoring_MP!$AK$1:$EZ$55,Points_MP!$C8,FALSE)=$J8,$AB8,IF(HLOOKUP(AK$1,Monitoring_MP!$AK$1:$EZ$55,Points_MP!$C8,FALSE)=$L8,$AC8,IF(HLOOKUP(AK$1,Monitoring_MP!$AK$1:$EZ$55,Points_MP!$C8,FALSE)=$N8,$AD8,IF(HLOOKUP(AK$1,Monitoring_MP!$AK$1:$EZ$55,Points_MP!$C8,FALSE)=$P8,$AE8,IF(HLOOKUP(AK$1,Monitoring_MP!$AK$1:$EZ$55,Points_MP!$C8,FALSE)=$R8,$AF8,IF(HLOOKUP(AK$1,Monitoring_MP!$AK$1:$EZ$55,Points_MP!$C8,FALSE)=$T8,$AG8,IF(HLOOKUP(AK$1,Monitoring_MP!$AK$1:$EZ$55,Points_MP!$C8,FALSE)=$V8,$AH8,IF(HLOOKUP(AK$1,Monitoring_MP!$AK$1:$EZ$55,Points_MP!$C8,FALSE)=$X8,$AI8,"ERROR")))))))))</f>
        <v>0.5</v>
      </c>
      <c r="AL8" s="142">
        <f>IF(ISBLANK(HLOOKUP(AL$1,Monitoring_MP!$AK$1:$EZ$55,Points_MP!$C8,FALSE)),"",IF(HLOOKUP(AL$1,Monitoring_MP!$AK$1:$EZ$55,Points_MP!$C8,FALSE)=$J8,$AB8,IF(HLOOKUP(AL$1,Monitoring_MP!$AK$1:$EZ$55,Points_MP!$C8,FALSE)=$L8,$AC8,IF(HLOOKUP(AL$1,Monitoring_MP!$AK$1:$EZ$55,Points_MP!$C8,FALSE)=$N8,$AD8,IF(HLOOKUP(AL$1,Monitoring_MP!$AK$1:$EZ$55,Points_MP!$C8,FALSE)=$P8,$AE8,IF(HLOOKUP(AL$1,Monitoring_MP!$AK$1:$EZ$55,Points_MP!$C8,FALSE)=$R8,$AF8,IF(HLOOKUP(AL$1,Monitoring_MP!$AK$1:$EZ$55,Points_MP!$C8,FALSE)=$T8,$AG8,IF(HLOOKUP(AL$1,Monitoring_MP!$AK$1:$EZ$55,Points_MP!$C8,FALSE)=$V8,$AH8,IF(HLOOKUP(AL$1,Monitoring_MP!$AK$1:$EZ$55,Points_MP!$C8,FALSE)=$X8,$AI8,"ERROR")))))))))</f>
        <v>0.5</v>
      </c>
      <c r="AM8" s="142">
        <f>IF(ISBLANK(HLOOKUP(AM$1,Monitoring_MP!$AK$1:$EZ$55,Points_MP!$C8,FALSE)),"",IF(HLOOKUP(AM$1,Monitoring_MP!$AK$1:$EZ$55,Points_MP!$C8,FALSE)=$J8,$AB8,IF(HLOOKUP(AM$1,Monitoring_MP!$AK$1:$EZ$55,Points_MP!$C8,FALSE)=$L8,$AC8,IF(HLOOKUP(AM$1,Monitoring_MP!$AK$1:$EZ$55,Points_MP!$C8,FALSE)=$N8,$AD8,IF(HLOOKUP(AM$1,Monitoring_MP!$AK$1:$EZ$55,Points_MP!$C8,FALSE)=$P8,$AE8,IF(HLOOKUP(AM$1,Monitoring_MP!$AK$1:$EZ$55,Points_MP!$C8,FALSE)=$R8,$AF8,IF(HLOOKUP(AM$1,Monitoring_MP!$AK$1:$EZ$55,Points_MP!$C8,FALSE)=$T8,$AG8,IF(HLOOKUP(AM$1,Monitoring_MP!$AK$1:$EZ$55,Points_MP!$C8,FALSE)=$V8,$AH8,IF(HLOOKUP(AM$1,Monitoring_MP!$AK$1:$EZ$55,Points_MP!$C8,FALSE)=$X8,$AI8,"ERROR")))))))))</f>
        <v>0.5</v>
      </c>
      <c r="AN8" s="142">
        <f>IF(ISBLANK(HLOOKUP(AN$1,Monitoring_MP!$AK$1:$EZ$55,Points_MP!$C8,FALSE)),"",IF(HLOOKUP(AN$1,Monitoring_MP!$AK$1:$EZ$55,Points_MP!$C8,FALSE)=$J8,$AB8,IF(HLOOKUP(AN$1,Monitoring_MP!$AK$1:$EZ$55,Points_MP!$C8,FALSE)=$L8,$AC8,IF(HLOOKUP(AN$1,Monitoring_MP!$AK$1:$EZ$55,Points_MP!$C8,FALSE)=$N8,$AD8,IF(HLOOKUP(AN$1,Monitoring_MP!$AK$1:$EZ$55,Points_MP!$C8,FALSE)=$P8,$AE8,IF(HLOOKUP(AN$1,Monitoring_MP!$AK$1:$EZ$55,Points_MP!$C8,FALSE)=$R8,$AF8,IF(HLOOKUP(AN$1,Monitoring_MP!$AK$1:$EZ$55,Points_MP!$C8,FALSE)=$T8,$AG8,IF(HLOOKUP(AN$1,Monitoring_MP!$AK$1:$EZ$55,Points_MP!$C8,FALSE)=$V8,$AH8,IF(HLOOKUP(AN$1,Monitoring_MP!$AK$1:$EZ$55,Points_MP!$C8,FALSE)=$X8,$AI8,"ERROR")))))))))</f>
        <v>0.5</v>
      </c>
      <c r="AO8" s="142">
        <f>IF(ISBLANK(HLOOKUP(AO$1,Monitoring_MP!$AK$1:$EZ$55,Points_MP!$C8,FALSE)),"",IF(HLOOKUP(AO$1,Monitoring_MP!$AK$1:$EZ$55,Points_MP!$C8,FALSE)=$J8,$AB8,IF(HLOOKUP(AO$1,Monitoring_MP!$AK$1:$EZ$55,Points_MP!$C8,FALSE)=$L8,$AC8,IF(HLOOKUP(AO$1,Monitoring_MP!$AK$1:$EZ$55,Points_MP!$C8,FALSE)=$N8,$AD8,IF(HLOOKUP(AO$1,Monitoring_MP!$AK$1:$EZ$55,Points_MP!$C8,FALSE)=$P8,$AE8,IF(HLOOKUP(AO$1,Monitoring_MP!$AK$1:$EZ$55,Points_MP!$C8,FALSE)=$R8,$AF8,IF(HLOOKUP(AO$1,Monitoring_MP!$AK$1:$EZ$55,Points_MP!$C8,FALSE)=$T8,$AG8,IF(HLOOKUP(AO$1,Monitoring_MP!$AK$1:$EZ$55,Points_MP!$C8,FALSE)=$V8,$AH8,IF(HLOOKUP(AO$1,Monitoring_MP!$AK$1:$EZ$55,Points_MP!$C8,FALSE)=$X8,$AI8,"ERROR")))))))))</f>
        <v>0.5</v>
      </c>
      <c r="AP8" s="142">
        <f>IF(ISBLANK(HLOOKUP(AP$1,Monitoring_MP!$AK$1:$EZ$55,Points_MP!$C8,FALSE)),"",IF(HLOOKUP(AP$1,Monitoring_MP!$AK$1:$EZ$55,Points_MP!$C8,FALSE)=$J8,$AB8,IF(HLOOKUP(AP$1,Monitoring_MP!$AK$1:$EZ$55,Points_MP!$C8,FALSE)=$L8,$AC8,IF(HLOOKUP(AP$1,Monitoring_MP!$AK$1:$EZ$55,Points_MP!$C8,FALSE)=$N8,$AD8,IF(HLOOKUP(AP$1,Monitoring_MP!$AK$1:$EZ$55,Points_MP!$C8,FALSE)=$P8,$AE8,IF(HLOOKUP(AP$1,Monitoring_MP!$AK$1:$EZ$55,Points_MP!$C8,FALSE)=$R8,$AF8,IF(HLOOKUP(AP$1,Monitoring_MP!$AK$1:$EZ$55,Points_MP!$C8,FALSE)=$T8,$AG8,IF(HLOOKUP(AP$1,Monitoring_MP!$AK$1:$EZ$55,Points_MP!$C8,FALSE)=$V8,$AH8,IF(HLOOKUP(AP$1,Monitoring_MP!$AK$1:$EZ$55,Points_MP!$C8,FALSE)=$X8,$AI8,"ERROR")))))))))</f>
        <v>0.5</v>
      </c>
      <c r="AQ8" s="142">
        <f>IF(ISBLANK(HLOOKUP(AQ$1,Monitoring_MP!$AK$1:$EZ$55,Points_MP!$C8,FALSE)),"",IF(HLOOKUP(AQ$1,Monitoring_MP!$AK$1:$EZ$55,Points_MP!$C8,FALSE)=$J8,$AB8,IF(HLOOKUP(AQ$1,Monitoring_MP!$AK$1:$EZ$55,Points_MP!$C8,FALSE)=$L8,$AC8,IF(HLOOKUP(AQ$1,Monitoring_MP!$AK$1:$EZ$55,Points_MP!$C8,FALSE)=$N8,$AD8,IF(HLOOKUP(AQ$1,Monitoring_MP!$AK$1:$EZ$55,Points_MP!$C8,FALSE)=$P8,$AE8,IF(HLOOKUP(AQ$1,Monitoring_MP!$AK$1:$EZ$55,Points_MP!$C8,FALSE)=$R8,$AF8,IF(HLOOKUP(AQ$1,Monitoring_MP!$AK$1:$EZ$55,Points_MP!$C8,FALSE)=$T8,$AG8,IF(HLOOKUP(AQ$1,Monitoring_MP!$AK$1:$EZ$55,Points_MP!$C8,FALSE)=$V8,$AH8,IF(HLOOKUP(AQ$1,Monitoring_MP!$AK$1:$EZ$55,Points_MP!$C8,FALSE)=$X8,$AI8,"ERROR")))))))))</f>
        <v>0.5</v>
      </c>
      <c r="AR8" s="142">
        <f>IF(ISBLANK(HLOOKUP(AR$1,Monitoring_MP!$AK$1:$EZ$55,Points_MP!$C8,FALSE)),"",IF(HLOOKUP(AR$1,Monitoring_MP!$AK$1:$EZ$55,Points_MP!$C8,FALSE)=$J8,$AB8,IF(HLOOKUP(AR$1,Monitoring_MP!$AK$1:$EZ$55,Points_MP!$C8,FALSE)=$L8,$AC8,IF(HLOOKUP(AR$1,Monitoring_MP!$AK$1:$EZ$55,Points_MP!$C8,FALSE)=$N8,$AD8,IF(HLOOKUP(AR$1,Monitoring_MP!$AK$1:$EZ$55,Points_MP!$C8,FALSE)=$P8,$AE8,IF(HLOOKUP(AR$1,Monitoring_MP!$AK$1:$EZ$55,Points_MP!$C8,FALSE)=$R8,$AF8,IF(HLOOKUP(AR$1,Monitoring_MP!$AK$1:$EZ$55,Points_MP!$C8,FALSE)=$T8,$AG8,IF(HLOOKUP(AR$1,Monitoring_MP!$AK$1:$EZ$55,Points_MP!$C8,FALSE)=$V8,$AH8,IF(HLOOKUP(AR$1,Monitoring_MP!$AK$1:$EZ$55,Points_MP!$C8,FALSE)=$X8,$AI8,"ERROR")))))))))</f>
        <v>0</v>
      </c>
      <c r="AS8" s="142">
        <f>IF(ISBLANK(HLOOKUP(AS$1,Monitoring_MP!$AK$1:$EZ$55,Points_MP!$C8,FALSE)),"",IF(HLOOKUP(AS$1,Monitoring_MP!$AK$1:$EZ$55,Points_MP!$C8,FALSE)=$J8,$AB8,IF(HLOOKUP(AS$1,Monitoring_MP!$AK$1:$EZ$55,Points_MP!$C8,FALSE)=$L8,$AC8,IF(HLOOKUP(AS$1,Monitoring_MP!$AK$1:$EZ$55,Points_MP!$C8,FALSE)=$N8,$AD8,IF(HLOOKUP(AS$1,Monitoring_MP!$AK$1:$EZ$55,Points_MP!$C8,FALSE)=$P8,$AE8,IF(HLOOKUP(AS$1,Monitoring_MP!$AK$1:$EZ$55,Points_MP!$C8,FALSE)=$R8,$AF8,IF(HLOOKUP(AS$1,Monitoring_MP!$AK$1:$EZ$55,Points_MP!$C8,FALSE)=$T8,$AG8,IF(HLOOKUP(AS$1,Monitoring_MP!$AK$1:$EZ$55,Points_MP!$C8,FALSE)=$V8,$AH8,IF(HLOOKUP(AS$1,Monitoring_MP!$AK$1:$EZ$55,Points_MP!$C8,FALSE)=$X8,$AI8,"ERROR")))))))))</f>
        <v>0.5</v>
      </c>
      <c r="AT8" s="142">
        <f>IF(ISBLANK(HLOOKUP(AT$1,Monitoring_MP!$AK$1:$EZ$55,Points_MP!$C8,FALSE)),"",IF(HLOOKUP(AT$1,Monitoring_MP!$AK$1:$EZ$55,Points_MP!$C8,FALSE)=$J8,$AB8,IF(HLOOKUP(AT$1,Monitoring_MP!$AK$1:$EZ$55,Points_MP!$C8,FALSE)=$L8,$AC8,IF(HLOOKUP(AT$1,Monitoring_MP!$AK$1:$EZ$55,Points_MP!$C8,FALSE)=$N8,$AD8,IF(HLOOKUP(AT$1,Monitoring_MP!$AK$1:$EZ$55,Points_MP!$C8,FALSE)=$P8,$AE8,IF(HLOOKUP(AT$1,Monitoring_MP!$AK$1:$EZ$55,Points_MP!$C8,FALSE)=$R8,$AF8,IF(HLOOKUP(AT$1,Monitoring_MP!$AK$1:$EZ$55,Points_MP!$C8,FALSE)=$T8,$AG8,IF(HLOOKUP(AT$1,Monitoring_MP!$AK$1:$EZ$55,Points_MP!$C8,FALSE)=$V8,$AH8,IF(HLOOKUP(AT$1,Monitoring_MP!$AK$1:$EZ$55,Points_MP!$C8,FALSE)=$X8,$AI8,"ERROR")))))))))</f>
        <v>0</v>
      </c>
      <c r="AU8" s="142">
        <f>IF(ISBLANK(HLOOKUP(AU$1,Monitoring_MP!$AK$1:$EZ$55,Points_MP!$C8,FALSE)),"",IF(HLOOKUP(AU$1,Monitoring_MP!$AK$1:$EZ$55,Points_MP!$C8,FALSE)=$J8,$AB8,IF(HLOOKUP(AU$1,Monitoring_MP!$AK$1:$EZ$55,Points_MP!$C8,FALSE)=$L8,$AC8,IF(HLOOKUP(AU$1,Monitoring_MP!$AK$1:$EZ$55,Points_MP!$C8,FALSE)=$N8,$AD8,IF(HLOOKUP(AU$1,Monitoring_MP!$AK$1:$EZ$55,Points_MP!$C8,FALSE)=$P8,$AE8,IF(HLOOKUP(AU$1,Monitoring_MP!$AK$1:$EZ$55,Points_MP!$C8,FALSE)=$R8,$AF8,IF(HLOOKUP(AU$1,Monitoring_MP!$AK$1:$EZ$55,Points_MP!$C8,FALSE)=$T8,$AG8,IF(HLOOKUP(AU$1,Monitoring_MP!$AK$1:$EZ$55,Points_MP!$C8,FALSE)=$V8,$AH8,IF(HLOOKUP(AU$1,Monitoring_MP!$AK$1:$EZ$55,Points_MP!$C8,FALSE)=$X8,$AI8,"ERROR")))))))))</f>
        <v>0</v>
      </c>
      <c r="AV8" s="142">
        <f>IF(ISBLANK(HLOOKUP(AV$1,Monitoring_MP!$AK$1:$EZ$55,Points_MP!$C8,FALSE)),"",IF(HLOOKUP(AV$1,Monitoring_MP!$AK$1:$EZ$55,Points_MP!$C8,FALSE)=$J8,$AB8,IF(HLOOKUP(AV$1,Monitoring_MP!$AK$1:$EZ$55,Points_MP!$C8,FALSE)=$L8,$AC8,IF(HLOOKUP(AV$1,Monitoring_MP!$AK$1:$EZ$55,Points_MP!$C8,FALSE)=$N8,$AD8,IF(HLOOKUP(AV$1,Monitoring_MP!$AK$1:$EZ$55,Points_MP!$C8,FALSE)=$P8,$AE8,IF(HLOOKUP(AV$1,Monitoring_MP!$AK$1:$EZ$55,Points_MP!$C8,FALSE)=$R8,$AF8,IF(HLOOKUP(AV$1,Monitoring_MP!$AK$1:$EZ$55,Points_MP!$C8,FALSE)=$T8,$AG8,IF(HLOOKUP(AV$1,Monitoring_MP!$AK$1:$EZ$55,Points_MP!$C8,FALSE)=$V8,$AH8,IF(HLOOKUP(AV$1,Monitoring_MP!$AK$1:$EZ$55,Points_MP!$C8,FALSE)=$X8,$AI8,"ERROR")))))))))</f>
        <v>0.5</v>
      </c>
      <c r="AW8" s="142">
        <f>IF(ISBLANK(HLOOKUP(AW$1,Monitoring_MP!$AK$1:$EZ$55,Points_MP!$C8,FALSE)),"",IF(HLOOKUP(AW$1,Monitoring_MP!$AK$1:$EZ$55,Points_MP!$C8,FALSE)=$J8,$AB8,IF(HLOOKUP(AW$1,Monitoring_MP!$AK$1:$EZ$55,Points_MP!$C8,FALSE)=$L8,$AC8,IF(HLOOKUP(AW$1,Monitoring_MP!$AK$1:$EZ$55,Points_MP!$C8,FALSE)=$N8,$AD8,IF(HLOOKUP(AW$1,Monitoring_MP!$AK$1:$EZ$55,Points_MP!$C8,FALSE)=$P8,$AE8,IF(HLOOKUP(AW$1,Monitoring_MP!$AK$1:$EZ$55,Points_MP!$C8,FALSE)=$R8,$AF8,IF(HLOOKUP(AW$1,Monitoring_MP!$AK$1:$EZ$55,Points_MP!$C8,FALSE)=$T8,$AG8,IF(HLOOKUP(AW$1,Monitoring_MP!$AK$1:$EZ$55,Points_MP!$C8,FALSE)=$V8,$AH8,IF(HLOOKUP(AW$1,Monitoring_MP!$AK$1:$EZ$55,Points_MP!$C8,FALSE)=$X8,$AI8,"ERROR")))))))))</f>
        <v>0.5</v>
      </c>
      <c r="AX8" s="142">
        <f>IF(ISBLANK(HLOOKUP(AX$1,Monitoring_MP!$AK$1:$EZ$55,Points_MP!$C8,FALSE)),"",IF(HLOOKUP(AX$1,Monitoring_MP!$AK$1:$EZ$55,Points_MP!$C8,FALSE)=$J8,$AB8,IF(HLOOKUP(AX$1,Monitoring_MP!$AK$1:$EZ$55,Points_MP!$C8,FALSE)=$L8,$AC8,IF(HLOOKUP(AX$1,Monitoring_MP!$AK$1:$EZ$55,Points_MP!$C8,FALSE)=$N8,$AD8,IF(HLOOKUP(AX$1,Monitoring_MP!$AK$1:$EZ$55,Points_MP!$C8,FALSE)=$P8,$AE8,IF(HLOOKUP(AX$1,Monitoring_MP!$AK$1:$EZ$55,Points_MP!$C8,FALSE)=$R8,$AF8,IF(HLOOKUP(AX$1,Monitoring_MP!$AK$1:$EZ$55,Points_MP!$C8,FALSE)=$T8,$AG8,IF(HLOOKUP(AX$1,Monitoring_MP!$AK$1:$EZ$55,Points_MP!$C8,FALSE)=$V8,$AH8,IF(HLOOKUP(AX$1,Monitoring_MP!$AK$1:$EZ$55,Points_MP!$C8,FALSE)=$X8,$AI8,"ERROR")))))))))</f>
        <v>0.5</v>
      </c>
      <c r="AY8" s="142">
        <f>IF(ISBLANK(HLOOKUP(AY$1,Monitoring_MP!$AK$1:$EZ$55,Points_MP!$C8,FALSE)),"",IF(HLOOKUP(AY$1,Monitoring_MP!$AK$1:$EZ$55,Points_MP!$C8,FALSE)=$J8,$AB8,IF(HLOOKUP(AY$1,Monitoring_MP!$AK$1:$EZ$55,Points_MP!$C8,FALSE)=$L8,$AC8,IF(HLOOKUP(AY$1,Monitoring_MP!$AK$1:$EZ$55,Points_MP!$C8,FALSE)=$N8,$AD8,IF(HLOOKUP(AY$1,Monitoring_MP!$AK$1:$EZ$55,Points_MP!$C8,FALSE)=$P8,$AE8,IF(HLOOKUP(AY$1,Monitoring_MP!$AK$1:$EZ$55,Points_MP!$C8,FALSE)=$R8,$AF8,IF(HLOOKUP(AY$1,Monitoring_MP!$AK$1:$EZ$55,Points_MP!$C8,FALSE)=$T8,$AG8,IF(HLOOKUP(AY$1,Monitoring_MP!$AK$1:$EZ$55,Points_MP!$C8,FALSE)=$V8,$AH8,IF(HLOOKUP(AY$1,Monitoring_MP!$AK$1:$EZ$55,Points_MP!$C8,FALSE)=$X8,$AI8,"ERROR")))))))))</f>
        <v>0.5</v>
      </c>
      <c r="AZ8" s="142">
        <f>IF(ISBLANK(HLOOKUP(AZ$1,Monitoring_MP!$AK$1:$EZ$55,Points_MP!$C8,FALSE)),"",IF(HLOOKUP(AZ$1,Monitoring_MP!$AK$1:$EZ$55,Points_MP!$C8,FALSE)=$J8,$AB8,IF(HLOOKUP(AZ$1,Monitoring_MP!$AK$1:$EZ$55,Points_MP!$C8,FALSE)=$L8,$AC8,IF(HLOOKUP(AZ$1,Monitoring_MP!$AK$1:$EZ$55,Points_MP!$C8,FALSE)=$N8,$AD8,IF(HLOOKUP(AZ$1,Monitoring_MP!$AK$1:$EZ$55,Points_MP!$C8,FALSE)=$P8,$AE8,IF(HLOOKUP(AZ$1,Monitoring_MP!$AK$1:$EZ$55,Points_MP!$C8,FALSE)=$R8,$AF8,IF(HLOOKUP(AZ$1,Monitoring_MP!$AK$1:$EZ$55,Points_MP!$C8,FALSE)=$T8,$AG8,IF(HLOOKUP(AZ$1,Monitoring_MP!$AK$1:$EZ$55,Points_MP!$C8,FALSE)=$V8,$AH8,IF(HLOOKUP(AZ$1,Monitoring_MP!$AK$1:$EZ$55,Points_MP!$C8,FALSE)=$X8,$AI8,"ERROR")))))))))</f>
        <v>0.5</v>
      </c>
      <c r="BA8" s="142">
        <f>IF(ISBLANK(HLOOKUP(BA$1,Monitoring_MP!$AK$1:$EZ$55,Points_MP!$C8,FALSE)),"",IF(HLOOKUP(BA$1,Monitoring_MP!$AK$1:$EZ$55,Points_MP!$C8,FALSE)=$J8,$AB8,IF(HLOOKUP(BA$1,Monitoring_MP!$AK$1:$EZ$55,Points_MP!$C8,FALSE)=$L8,$AC8,IF(HLOOKUP(BA$1,Monitoring_MP!$AK$1:$EZ$55,Points_MP!$C8,FALSE)=$N8,$AD8,IF(HLOOKUP(BA$1,Monitoring_MP!$AK$1:$EZ$55,Points_MP!$C8,FALSE)=$P8,$AE8,IF(HLOOKUP(BA$1,Monitoring_MP!$AK$1:$EZ$55,Points_MP!$C8,FALSE)=$R8,$AF8,IF(HLOOKUP(BA$1,Monitoring_MP!$AK$1:$EZ$55,Points_MP!$C8,FALSE)=$T8,$AG8,IF(HLOOKUP(BA$1,Monitoring_MP!$AK$1:$EZ$55,Points_MP!$C8,FALSE)=$V8,$AH8,IF(HLOOKUP(BA$1,Monitoring_MP!$AK$1:$EZ$55,Points_MP!$C8,FALSE)=$X8,$AI8,"ERROR")))))))))</f>
        <v>0.5</v>
      </c>
      <c r="BB8" s="142">
        <f>IF(ISBLANK(HLOOKUP(BB$1,Monitoring_MP!$AK$1:$EZ$55,Points_MP!$C8,FALSE)),"",IF(HLOOKUP(BB$1,Monitoring_MP!$AK$1:$EZ$55,Points_MP!$C8,FALSE)=$J8,$AB8,IF(HLOOKUP(BB$1,Monitoring_MP!$AK$1:$EZ$55,Points_MP!$C8,FALSE)=$L8,$AC8,IF(HLOOKUP(BB$1,Monitoring_MP!$AK$1:$EZ$55,Points_MP!$C8,FALSE)=$N8,$AD8,IF(HLOOKUP(BB$1,Monitoring_MP!$AK$1:$EZ$55,Points_MP!$C8,FALSE)=$P8,$AE8,IF(HLOOKUP(BB$1,Monitoring_MP!$AK$1:$EZ$55,Points_MP!$C8,FALSE)=$R8,$AF8,IF(HLOOKUP(BB$1,Monitoring_MP!$AK$1:$EZ$55,Points_MP!$C8,FALSE)=$T8,$AG8,IF(HLOOKUP(BB$1,Monitoring_MP!$AK$1:$EZ$55,Points_MP!$C8,FALSE)=$V8,$AH8,IF(HLOOKUP(BB$1,Monitoring_MP!$AK$1:$EZ$55,Points_MP!$C8,FALSE)=$X8,$AI8,"ERROR")))))))))</f>
        <v>0.5</v>
      </c>
      <c r="BC8" s="142">
        <f>IF(ISBLANK(HLOOKUP(BC$1,Monitoring_MP!$AK$1:$EZ$55,Points_MP!$C8,FALSE)),"",IF(HLOOKUP(BC$1,Monitoring_MP!$AK$1:$EZ$55,Points_MP!$C8,FALSE)=$J8,$AB8,IF(HLOOKUP(BC$1,Monitoring_MP!$AK$1:$EZ$55,Points_MP!$C8,FALSE)=$L8,$AC8,IF(HLOOKUP(BC$1,Monitoring_MP!$AK$1:$EZ$55,Points_MP!$C8,FALSE)=$N8,$AD8,IF(HLOOKUP(BC$1,Monitoring_MP!$AK$1:$EZ$55,Points_MP!$C8,FALSE)=$P8,$AE8,IF(HLOOKUP(BC$1,Monitoring_MP!$AK$1:$EZ$55,Points_MP!$C8,FALSE)=$R8,$AF8,IF(HLOOKUP(BC$1,Monitoring_MP!$AK$1:$EZ$55,Points_MP!$C8,FALSE)=$T8,$AG8,IF(HLOOKUP(BC$1,Monitoring_MP!$AK$1:$EZ$55,Points_MP!$C8,FALSE)=$V8,$AH8,IF(HLOOKUP(BC$1,Monitoring_MP!$AK$1:$EZ$55,Points_MP!$C8,FALSE)=$X8,$AI8,"ERROR")))))))))</f>
        <v>0</v>
      </c>
      <c r="BD8" s="142">
        <f>IF(ISBLANK(HLOOKUP(BD$1,Monitoring_MP!$AK$1:$EZ$55,Points_MP!$C8,FALSE)),"",IF(HLOOKUP(BD$1,Monitoring_MP!$AK$1:$EZ$55,Points_MP!$C8,FALSE)=$J8,$AB8,IF(HLOOKUP(BD$1,Monitoring_MP!$AK$1:$EZ$55,Points_MP!$C8,FALSE)=$L8,$AC8,IF(HLOOKUP(BD$1,Monitoring_MP!$AK$1:$EZ$55,Points_MP!$C8,FALSE)=$N8,$AD8,IF(HLOOKUP(BD$1,Monitoring_MP!$AK$1:$EZ$55,Points_MP!$C8,FALSE)=$P8,$AE8,IF(HLOOKUP(BD$1,Monitoring_MP!$AK$1:$EZ$55,Points_MP!$C8,FALSE)=$R8,$AF8,IF(HLOOKUP(BD$1,Monitoring_MP!$AK$1:$EZ$55,Points_MP!$C8,FALSE)=$T8,$AG8,IF(HLOOKUP(BD$1,Monitoring_MP!$AK$1:$EZ$55,Points_MP!$C8,FALSE)=$V8,$AH8,IF(HLOOKUP(BD$1,Monitoring_MP!$AK$1:$EZ$55,Points_MP!$C8,FALSE)=$X8,$AI8,"ERROR")))))))))</f>
        <v>0</v>
      </c>
      <c r="BE8" s="142">
        <f>IF(ISBLANK(HLOOKUP(BE$1,Monitoring_MP!$AK$1:$EZ$55,Points_MP!$C8,FALSE)),"",IF(HLOOKUP(BE$1,Monitoring_MP!$AK$1:$EZ$55,Points_MP!$C8,FALSE)=$J8,$AB8,IF(HLOOKUP(BE$1,Monitoring_MP!$AK$1:$EZ$55,Points_MP!$C8,FALSE)=$L8,$AC8,IF(HLOOKUP(BE$1,Monitoring_MP!$AK$1:$EZ$55,Points_MP!$C8,FALSE)=$N8,$AD8,IF(HLOOKUP(BE$1,Monitoring_MP!$AK$1:$EZ$55,Points_MP!$C8,FALSE)=$P8,$AE8,IF(HLOOKUP(BE$1,Monitoring_MP!$AK$1:$EZ$55,Points_MP!$C8,FALSE)=$R8,$AF8,IF(HLOOKUP(BE$1,Monitoring_MP!$AK$1:$EZ$55,Points_MP!$C8,FALSE)=$T8,$AG8,IF(HLOOKUP(BE$1,Monitoring_MP!$AK$1:$EZ$55,Points_MP!$C8,FALSE)=$V8,$AH8,IF(HLOOKUP(BE$1,Monitoring_MP!$AK$1:$EZ$55,Points_MP!$C8,FALSE)=$X8,$AI8,"ERROR")))))))))</f>
        <v>0</v>
      </c>
      <c r="BF8" s="142">
        <f>IF(ISBLANK(HLOOKUP(BF$1,Monitoring_MP!$AK$1:$EZ$55,Points_MP!$C8,FALSE)),"",IF(HLOOKUP(BF$1,Monitoring_MP!$AK$1:$EZ$55,Points_MP!$C8,FALSE)=$J8,$AB8,IF(HLOOKUP(BF$1,Monitoring_MP!$AK$1:$EZ$55,Points_MP!$C8,FALSE)=$L8,$AC8,IF(HLOOKUP(BF$1,Monitoring_MP!$AK$1:$EZ$55,Points_MP!$C8,FALSE)=$N8,$AD8,IF(HLOOKUP(BF$1,Monitoring_MP!$AK$1:$EZ$55,Points_MP!$C8,FALSE)=$P8,$AE8,IF(HLOOKUP(BF$1,Monitoring_MP!$AK$1:$EZ$55,Points_MP!$C8,FALSE)=$R8,$AF8,IF(HLOOKUP(BF$1,Monitoring_MP!$AK$1:$EZ$55,Points_MP!$C8,FALSE)=$T8,$AG8,IF(HLOOKUP(BF$1,Monitoring_MP!$AK$1:$EZ$55,Points_MP!$C8,FALSE)=$V8,$AH8,IF(HLOOKUP(BF$1,Monitoring_MP!$AK$1:$EZ$55,Points_MP!$C8,FALSE)=$X8,$AI8,"ERROR")))))))))</f>
        <v>0.5</v>
      </c>
      <c r="BG8" s="142">
        <f>IF(ISBLANK(HLOOKUP(BG$1,Monitoring_MP!$AK$1:$EZ$55,Points_MP!$C8,FALSE)),"",IF(HLOOKUP(BG$1,Monitoring_MP!$AK$1:$EZ$55,Points_MP!$C8,FALSE)=$J8,$AB8,IF(HLOOKUP(BG$1,Monitoring_MP!$AK$1:$EZ$55,Points_MP!$C8,FALSE)=$L8,$AC8,IF(HLOOKUP(BG$1,Monitoring_MP!$AK$1:$EZ$55,Points_MP!$C8,FALSE)=$N8,$AD8,IF(HLOOKUP(BG$1,Monitoring_MP!$AK$1:$EZ$55,Points_MP!$C8,FALSE)=$P8,$AE8,IF(HLOOKUP(BG$1,Monitoring_MP!$AK$1:$EZ$55,Points_MP!$C8,FALSE)=$R8,$AF8,IF(HLOOKUP(BG$1,Monitoring_MP!$AK$1:$EZ$55,Points_MP!$C8,FALSE)=$T8,$AG8,IF(HLOOKUP(BG$1,Monitoring_MP!$AK$1:$EZ$55,Points_MP!$C8,FALSE)=$V8,$AH8,IF(HLOOKUP(BG$1,Monitoring_MP!$AK$1:$EZ$55,Points_MP!$C8,FALSE)=$X8,$AI8,"ERROR")))))))))</f>
        <v>0.5</v>
      </c>
      <c r="BH8" s="142">
        <f>IF(ISBLANK(HLOOKUP(BH$1,Monitoring_MP!$AK$1:$EZ$55,Points_MP!$C8,FALSE)),"",IF(HLOOKUP(BH$1,Monitoring_MP!$AK$1:$EZ$55,Points_MP!$C8,FALSE)=$J8,$AB8,IF(HLOOKUP(BH$1,Monitoring_MP!$AK$1:$EZ$55,Points_MP!$C8,FALSE)=$L8,$AC8,IF(HLOOKUP(BH$1,Monitoring_MP!$AK$1:$EZ$55,Points_MP!$C8,FALSE)=$N8,$AD8,IF(HLOOKUP(BH$1,Monitoring_MP!$AK$1:$EZ$55,Points_MP!$C8,FALSE)=$P8,$AE8,IF(HLOOKUP(BH$1,Monitoring_MP!$AK$1:$EZ$55,Points_MP!$C8,FALSE)=$R8,$AF8,IF(HLOOKUP(BH$1,Monitoring_MP!$AK$1:$EZ$55,Points_MP!$C8,FALSE)=$T8,$AG8,IF(HLOOKUP(BH$1,Monitoring_MP!$AK$1:$EZ$55,Points_MP!$C8,FALSE)=$V8,$AH8,IF(HLOOKUP(BH$1,Monitoring_MP!$AK$1:$EZ$55,Points_MP!$C8,FALSE)=$X8,$AI8,"ERROR")))))))))</f>
        <v>0</v>
      </c>
      <c r="BI8" s="142">
        <f>IF(ISBLANK(HLOOKUP(BI$1,Monitoring_MP!$AK$1:$EZ$55,Points_MP!$C8,FALSE)),"",IF(HLOOKUP(BI$1,Monitoring_MP!$AK$1:$EZ$55,Points_MP!$C8,FALSE)=$J8,$AB8,IF(HLOOKUP(BI$1,Monitoring_MP!$AK$1:$EZ$55,Points_MP!$C8,FALSE)=$L8,$AC8,IF(HLOOKUP(BI$1,Monitoring_MP!$AK$1:$EZ$55,Points_MP!$C8,FALSE)=$N8,$AD8,IF(HLOOKUP(BI$1,Monitoring_MP!$AK$1:$EZ$55,Points_MP!$C8,FALSE)=$P8,$AE8,IF(HLOOKUP(BI$1,Monitoring_MP!$AK$1:$EZ$55,Points_MP!$C8,FALSE)=$R8,$AF8,IF(HLOOKUP(BI$1,Monitoring_MP!$AK$1:$EZ$55,Points_MP!$C8,FALSE)=$T8,$AG8,IF(HLOOKUP(BI$1,Monitoring_MP!$AK$1:$EZ$55,Points_MP!$C8,FALSE)=$V8,$AH8,IF(HLOOKUP(BI$1,Monitoring_MP!$AK$1:$EZ$55,Points_MP!$C8,FALSE)=$X8,$AI8,"ERROR")))))))))</f>
        <v>0.5</v>
      </c>
      <c r="BJ8" s="142">
        <f>IF(ISBLANK(HLOOKUP(BJ$1,Monitoring_MP!$AK$1:$EZ$55,Points_MP!$C8,FALSE)),"",IF(HLOOKUP(BJ$1,Monitoring_MP!$AK$1:$EZ$55,Points_MP!$C8,FALSE)=$J8,$AB8,IF(HLOOKUP(BJ$1,Monitoring_MP!$AK$1:$EZ$55,Points_MP!$C8,FALSE)=$L8,$AC8,IF(HLOOKUP(BJ$1,Monitoring_MP!$AK$1:$EZ$55,Points_MP!$C8,FALSE)=$N8,$AD8,IF(HLOOKUP(BJ$1,Monitoring_MP!$AK$1:$EZ$55,Points_MP!$C8,FALSE)=$P8,$AE8,IF(HLOOKUP(BJ$1,Monitoring_MP!$AK$1:$EZ$55,Points_MP!$C8,FALSE)=$R8,$AF8,IF(HLOOKUP(BJ$1,Monitoring_MP!$AK$1:$EZ$55,Points_MP!$C8,FALSE)=$T8,$AG8,IF(HLOOKUP(BJ$1,Monitoring_MP!$AK$1:$EZ$55,Points_MP!$C8,FALSE)=$V8,$AH8,IF(HLOOKUP(BJ$1,Monitoring_MP!$AK$1:$EZ$55,Points_MP!$C8,FALSE)=$X8,$AI8,"ERROR")))))))))</f>
        <v>0.5</v>
      </c>
      <c r="BK8" s="142">
        <f>IF(ISBLANK(HLOOKUP(BK$1,Monitoring_MP!$AK$1:$EZ$55,Points_MP!$C8,FALSE)),"",IF(HLOOKUP(BK$1,Monitoring_MP!$AK$1:$EZ$55,Points_MP!$C8,FALSE)=$J8,$AB8,IF(HLOOKUP(BK$1,Monitoring_MP!$AK$1:$EZ$55,Points_MP!$C8,FALSE)=$L8,$AC8,IF(HLOOKUP(BK$1,Monitoring_MP!$AK$1:$EZ$55,Points_MP!$C8,FALSE)=$N8,$AD8,IF(HLOOKUP(BK$1,Monitoring_MP!$AK$1:$EZ$55,Points_MP!$C8,FALSE)=$P8,$AE8,IF(HLOOKUP(BK$1,Monitoring_MP!$AK$1:$EZ$55,Points_MP!$C8,FALSE)=$R8,$AF8,IF(HLOOKUP(BK$1,Monitoring_MP!$AK$1:$EZ$55,Points_MP!$C8,FALSE)=$T8,$AG8,IF(HLOOKUP(BK$1,Monitoring_MP!$AK$1:$EZ$55,Points_MP!$C8,FALSE)=$V8,$AH8,IF(HLOOKUP(BK$1,Monitoring_MP!$AK$1:$EZ$55,Points_MP!$C8,FALSE)=$X8,$AI8,"ERROR")))))))))</f>
        <v>0</v>
      </c>
      <c r="BL8" s="142">
        <f>IF(ISBLANK(HLOOKUP(BL$1,Monitoring_MP!$AK$1:$EZ$55,Points_MP!$C8,FALSE)),"",IF(HLOOKUP(BL$1,Monitoring_MP!$AK$1:$EZ$55,Points_MP!$C8,FALSE)=$J8,$AB8,IF(HLOOKUP(BL$1,Monitoring_MP!$AK$1:$EZ$55,Points_MP!$C8,FALSE)=$L8,$AC8,IF(HLOOKUP(BL$1,Monitoring_MP!$AK$1:$EZ$55,Points_MP!$C8,FALSE)=$N8,$AD8,IF(HLOOKUP(BL$1,Monitoring_MP!$AK$1:$EZ$55,Points_MP!$C8,FALSE)=$P8,$AE8,IF(HLOOKUP(BL$1,Monitoring_MP!$AK$1:$EZ$55,Points_MP!$C8,FALSE)=$R8,$AF8,IF(HLOOKUP(BL$1,Monitoring_MP!$AK$1:$EZ$55,Points_MP!$C8,FALSE)=$T8,$AG8,IF(HLOOKUP(BL$1,Monitoring_MP!$AK$1:$EZ$55,Points_MP!$C8,FALSE)=$V8,$AH8,IF(HLOOKUP(BL$1,Monitoring_MP!$AK$1:$EZ$55,Points_MP!$C8,FALSE)=$X8,$AI8,"ERROR")))))))))</f>
        <v>0.5</v>
      </c>
      <c r="BM8" s="142">
        <f>IF(ISBLANK(HLOOKUP(BM$1,Monitoring_MP!$AK$1:$EZ$55,Points_MP!$C8,FALSE)),"",IF(HLOOKUP(BM$1,Monitoring_MP!$AK$1:$EZ$55,Points_MP!$C8,FALSE)=$J8,$AB8,IF(HLOOKUP(BM$1,Monitoring_MP!$AK$1:$EZ$55,Points_MP!$C8,FALSE)=$L8,$AC8,IF(HLOOKUP(BM$1,Monitoring_MP!$AK$1:$EZ$55,Points_MP!$C8,FALSE)=$N8,$AD8,IF(HLOOKUP(BM$1,Monitoring_MP!$AK$1:$EZ$55,Points_MP!$C8,FALSE)=$P8,$AE8,IF(HLOOKUP(BM$1,Monitoring_MP!$AK$1:$EZ$55,Points_MP!$C8,FALSE)=$R8,$AF8,IF(HLOOKUP(BM$1,Monitoring_MP!$AK$1:$EZ$55,Points_MP!$C8,FALSE)=$T8,$AG8,IF(HLOOKUP(BM$1,Monitoring_MP!$AK$1:$EZ$55,Points_MP!$C8,FALSE)=$V8,$AH8,IF(HLOOKUP(BM$1,Monitoring_MP!$AK$1:$EZ$55,Points_MP!$C8,FALSE)=$X8,$AI8,"ERROR")))))))))</f>
        <v>0</v>
      </c>
      <c r="BN8" s="142">
        <f>IF(ISBLANK(HLOOKUP(BN$1,Monitoring_MP!$AK$1:$EZ$55,Points_MP!$C8,FALSE)),"",IF(HLOOKUP(BN$1,Monitoring_MP!$AK$1:$EZ$55,Points_MP!$C8,FALSE)=$J8,$AB8,IF(HLOOKUP(BN$1,Monitoring_MP!$AK$1:$EZ$55,Points_MP!$C8,FALSE)=$L8,$AC8,IF(HLOOKUP(BN$1,Monitoring_MP!$AK$1:$EZ$55,Points_MP!$C8,FALSE)=$N8,$AD8,IF(HLOOKUP(BN$1,Monitoring_MP!$AK$1:$EZ$55,Points_MP!$C8,FALSE)=$P8,$AE8,IF(HLOOKUP(BN$1,Monitoring_MP!$AK$1:$EZ$55,Points_MP!$C8,FALSE)=$R8,$AF8,IF(HLOOKUP(BN$1,Monitoring_MP!$AK$1:$EZ$55,Points_MP!$C8,FALSE)=$T8,$AG8,IF(HLOOKUP(BN$1,Monitoring_MP!$AK$1:$EZ$55,Points_MP!$C8,FALSE)=$V8,$AH8,IF(HLOOKUP(BN$1,Monitoring_MP!$AK$1:$EZ$55,Points_MP!$C8,FALSE)=$X8,$AI8,"ERROR")))))))))</f>
        <v>0</v>
      </c>
      <c r="BO8" s="142">
        <f>IF(ISBLANK(HLOOKUP(BO$1,Monitoring_MP!$AK$1:$EZ$55,Points_MP!$C8,FALSE)),"",IF(HLOOKUP(BO$1,Monitoring_MP!$AK$1:$EZ$55,Points_MP!$C8,FALSE)=$J8,$AB8,IF(HLOOKUP(BO$1,Monitoring_MP!$AK$1:$EZ$55,Points_MP!$C8,FALSE)=$L8,$AC8,IF(HLOOKUP(BO$1,Monitoring_MP!$AK$1:$EZ$55,Points_MP!$C8,FALSE)=$N8,$AD8,IF(HLOOKUP(BO$1,Monitoring_MP!$AK$1:$EZ$55,Points_MP!$C8,FALSE)=$P8,$AE8,IF(HLOOKUP(BO$1,Monitoring_MP!$AK$1:$EZ$55,Points_MP!$C8,FALSE)=$R8,$AF8,IF(HLOOKUP(BO$1,Monitoring_MP!$AK$1:$EZ$55,Points_MP!$C8,FALSE)=$T8,$AG8,IF(HLOOKUP(BO$1,Monitoring_MP!$AK$1:$EZ$55,Points_MP!$C8,FALSE)=$V8,$AH8,IF(HLOOKUP(BO$1,Monitoring_MP!$AK$1:$EZ$55,Points_MP!$C8,FALSE)=$X8,$AI8,"ERROR")))))))))</f>
        <v>0</v>
      </c>
      <c r="BP8" s="142">
        <f>IF(ISBLANK(HLOOKUP(BP$1,Monitoring_MP!$AK$1:$EZ$55,Points_MP!$C8,FALSE)),"",IF(HLOOKUP(BP$1,Monitoring_MP!$AK$1:$EZ$55,Points_MP!$C8,FALSE)=$J8,$AB8,IF(HLOOKUP(BP$1,Monitoring_MP!$AK$1:$EZ$55,Points_MP!$C8,FALSE)=$L8,$AC8,IF(HLOOKUP(BP$1,Monitoring_MP!$AK$1:$EZ$55,Points_MP!$C8,FALSE)=$N8,$AD8,IF(HLOOKUP(BP$1,Monitoring_MP!$AK$1:$EZ$55,Points_MP!$C8,FALSE)=$P8,$AE8,IF(HLOOKUP(BP$1,Monitoring_MP!$AK$1:$EZ$55,Points_MP!$C8,FALSE)=$R8,$AF8,IF(HLOOKUP(BP$1,Monitoring_MP!$AK$1:$EZ$55,Points_MP!$C8,FALSE)=$T8,$AG8,IF(HLOOKUP(BP$1,Monitoring_MP!$AK$1:$EZ$55,Points_MP!$C8,FALSE)=$V8,$AH8,IF(HLOOKUP(BP$1,Monitoring_MP!$AK$1:$EZ$55,Points_MP!$C8,FALSE)=$X8,$AI8,"ERROR")))))))))</f>
        <v>0.5</v>
      </c>
      <c r="BQ8" s="142">
        <f>IF(ISBLANK(HLOOKUP(BQ$1,Monitoring_MP!$AK$1:$EZ$55,Points_MP!$C8,FALSE)),"",IF(HLOOKUP(BQ$1,Monitoring_MP!$AK$1:$EZ$55,Points_MP!$C8,FALSE)=$J8,$AB8,IF(HLOOKUP(BQ$1,Monitoring_MP!$AK$1:$EZ$55,Points_MP!$C8,FALSE)=$L8,$AC8,IF(HLOOKUP(BQ$1,Monitoring_MP!$AK$1:$EZ$55,Points_MP!$C8,FALSE)=$N8,$AD8,IF(HLOOKUP(BQ$1,Monitoring_MP!$AK$1:$EZ$55,Points_MP!$C8,FALSE)=$P8,$AE8,IF(HLOOKUP(BQ$1,Monitoring_MP!$AK$1:$EZ$55,Points_MP!$C8,FALSE)=$R8,$AF8,IF(HLOOKUP(BQ$1,Monitoring_MP!$AK$1:$EZ$55,Points_MP!$C8,FALSE)=$T8,$AG8,IF(HLOOKUP(BQ$1,Monitoring_MP!$AK$1:$EZ$55,Points_MP!$C8,FALSE)=$V8,$AH8,IF(HLOOKUP(BQ$1,Monitoring_MP!$AK$1:$EZ$55,Points_MP!$C8,FALSE)=$X8,$AI8,"ERROR")))))))))</f>
        <v>0</v>
      </c>
      <c r="BR8" s="142">
        <f>IF(ISBLANK(HLOOKUP(BR$1,Monitoring_MP!$AK$1:$EZ$55,Points_MP!$C8,FALSE)),"",IF(HLOOKUP(BR$1,Monitoring_MP!$AK$1:$EZ$55,Points_MP!$C8,FALSE)=$J8,$AB8,IF(HLOOKUP(BR$1,Monitoring_MP!$AK$1:$EZ$55,Points_MP!$C8,FALSE)=$L8,$AC8,IF(HLOOKUP(BR$1,Monitoring_MP!$AK$1:$EZ$55,Points_MP!$C8,FALSE)=$N8,$AD8,IF(HLOOKUP(BR$1,Monitoring_MP!$AK$1:$EZ$55,Points_MP!$C8,FALSE)=$P8,$AE8,IF(HLOOKUP(BR$1,Monitoring_MP!$AK$1:$EZ$55,Points_MP!$C8,FALSE)=$R8,$AF8,IF(HLOOKUP(BR$1,Monitoring_MP!$AK$1:$EZ$55,Points_MP!$C8,FALSE)=$T8,$AG8,IF(HLOOKUP(BR$1,Monitoring_MP!$AK$1:$EZ$55,Points_MP!$C8,FALSE)=$V8,$AH8,IF(HLOOKUP(BR$1,Monitoring_MP!$AK$1:$EZ$55,Points_MP!$C8,FALSE)=$X8,$AI8,"ERROR")))))))))</f>
        <v>0.5</v>
      </c>
      <c r="BS8" s="142">
        <f>IF(ISBLANK(HLOOKUP(BS$1,Monitoring_MP!$AK$1:$EZ$55,Points_MP!$C8,FALSE)),"",IF(HLOOKUP(BS$1,Monitoring_MP!$AK$1:$EZ$55,Points_MP!$C8,FALSE)=$J8,$AB8,IF(HLOOKUP(BS$1,Monitoring_MP!$AK$1:$EZ$55,Points_MP!$C8,FALSE)=$L8,$AC8,IF(HLOOKUP(BS$1,Monitoring_MP!$AK$1:$EZ$55,Points_MP!$C8,FALSE)=$N8,$AD8,IF(HLOOKUP(BS$1,Monitoring_MP!$AK$1:$EZ$55,Points_MP!$C8,FALSE)=$P8,$AE8,IF(HLOOKUP(BS$1,Monitoring_MP!$AK$1:$EZ$55,Points_MP!$C8,FALSE)=$R8,$AF8,IF(HLOOKUP(BS$1,Monitoring_MP!$AK$1:$EZ$55,Points_MP!$C8,FALSE)=$T8,$AG8,IF(HLOOKUP(BS$1,Monitoring_MP!$AK$1:$EZ$55,Points_MP!$C8,FALSE)=$V8,$AH8,IF(HLOOKUP(BS$1,Monitoring_MP!$AK$1:$EZ$55,Points_MP!$C8,FALSE)=$X8,$AI8,"ERROR")))))))))</f>
        <v>0</v>
      </c>
      <c r="BT8" s="142">
        <f>IF(ISBLANK(HLOOKUP(BT$1,Monitoring_MP!$AK$1:$EZ$55,Points_MP!$C8,FALSE)),"",IF(HLOOKUP(BT$1,Monitoring_MP!$AK$1:$EZ$55,Points_MP!$C8,FALSE)=$J8,$AB8,IF(HLOOKUP(BT$1,Monitoring_MP!$AK$1:$EZ$55,Points_MP!$C8,FALSE)=$L8,$AC8,IF(HLOOKUP(BT$1,Monitoring_MP!$AK$1:$EZ$55,Points_MP!$C8,FALSE)=$N8,$AD8,IF(HLOOKUP(BT$1,Monitoring_MP!$AK$1:$EZ$55,Points_MP!$C8,FALSE)=$P8,$AE8,IF(HLOOKUP(BT$1,Monitoring_MP!$AK$1:$EZ$55,Points_MP!$C8,FALSE)=$R8,$AF8,IF(HLOOKUP(BT$1,Monitoring_MP!$AK$1:$EZ$55,Points_MP!$C8,FALSE)=$T8,$AG8,IF(HLOOKUP(BT$1,Monitoring_MP!$AK$1:$EZ$55,Points_MP!$C8,FALSE)=$V8,$AH8,IF(HLOOKUP(BT$1,Monitoring_MP!$AK$1:$EZ$55,Points_MP!$C8,FALSE)=$X8,$AI8,"ERROR")))))))))</f>
        <v>0.5</v>
      </c>
      <c r="BU8" s="142">
        <f>IF(ISBLANK(HLOOKUP(BU$1,Monitoring_MP!$AK$1:$EZ$55,Points_MP!$C8,FALSE)),"",IF(HLOOKUP(BU$1,Monitoring_MP!$AK$1:$EZ$55,Points_MP!$C8,FALSE)=$J8,$AB8,IF(HLOOKUP(BU$1,Monitoring_MP!$AK$1:$EZ$55,Points_MP!$C8,FALSE)=$L8,$AC8,IF(HLOOKUP(BU$1,Monitoring_MP!$AK$1:$EZ$55,Points_MP!$C8,FALSE)=$N8,$AD8,IF(HLOOKUP(BU$1,Monitoring_MP!$AK$1:$EZ$55,Points_MP!$C8,FALSE)=$P8,$AE8,IF(HLOOKUP(BU$1,Monitoring_MP!$AK$1:$EZ$55,Points_MP!$C8,FALSE)=$R8,$AF8,IF(HLOOKUP(BU$1,Monitoring_MP!$AK$1:$EZ$55,Points_MP!$C8,FALSE)=$T8,$AG8,IF(HLOOKUP(BU$1,Monitoring_MP!$AK$1:$EZ$55,Points_MP!$C8,FALSE)=$V8,$AH8,IF(HLOOKUP(BU$1,Monitoring_MP!$AK$1:$EZ$55,Points_MP!$C8,FALSE)=$X8,$AI8,"ERROR")))))))))</f>
        <v>0</v>
      </c>
      <c r="BV8" s="142">
        <f>IF(ISBLANK(HLOOKUP(BV$1,Monitoring_MP!$AK$1:$EZ$55,Points_MP!$C8,FALSE)),"",IF(HLOOKUP(BV$1,Monitoring_MP!$AK$1:$EZ$55,Points_MP!$C8,FALSE)=$J8,$AB8,IF(HLOOKUP(BV$1,Monitoring_MP!$AK$1:$EZ$55,Points_MP!$C8,FALSE)=$L8,$AC8,IF(HLOOKUP(BV$1,Monitoring_MP!$AK$1:$EZ$55,Points_MP!$C8,FALSE)=$N8,$AD8,IF(HLOOKUP(BV$1,Monitoring_MP!$AK$1:$EZ$55,Points_MP!$C8,FALSE)=$P8,$AE8,IF(HLOOKUP(BV$1,Monitoring_MP!$AK$1:$EZ$55,Points_MP!$C8,FALSE)=$R8,$AF8,IF(HLOOKUP(BV$1,Monitoring_MP!$AK$1:$EZ$55,Points_MP!$C8,FALSE)=$T8,$AG8,IF(HLOOKUP(BV$1,Monitoring_MP!$AK$1:$EZ$55,Points_MP!$C8,FALSE)=$V8,$AH8,IF(HLOOKUP(BV$1,Monitoring_MP!$AK$1:$EZ$55,Points_MP!$C8,FALSE)=$X8,$AI8,"ERROR")))))))))</f>
        <v>0.5</v>
      </c>
      <c r="BW8" s="142">
        <f>IF(ISBLANK(HLOOKUP(BW$1,Monitoring_MP!$AK$1:$EZ$55,Points_MP!$C8,FALSE)),"",IF(HLOOKUP(BW$1,Monitoring_MP!$AK$1:$EZ$55,Points_MP!$C8,FALSE)=$J8,$AB8,IF(HLOOKUP(BW$1,Monitoring_MP!$AK$1:$EZ$55,Points_MP!$C8,FALSE)=$L8,$AC8,IF(HLOOKUP(BW$1,Monitoring_MP!$AK$1:$EZ$55,Points_MP!$C8,FALSE)=$N8,$AD8,IF(HLOOKUP(BW$1,Monitoring_MP!$AK$1:$EZ$55,Points_MP!$C8,FALSE)=$P8,$AE8,IF(HLOOKUP(BW$1,Monitoring_MP!$AK$1:$EZ$55,Points_MP!$C8,FALSE)=$R8,$AF8,IF(HLOOKUP(BW$1,Monitoring_MP!$AK$1:$EZ$55,Points_MP!$C8,FALSE)=$T8,$AG8,IF(HLOOKUP(BW$1,Monitoring_MP!$AK$1:$EZ$55,Points_MP!$C8,FALSE)=$V8,$AH8,IF(HLOOKUP(BW$1,Monitoring_MP!$AK$1:$EZ$55,Points_MP!$C8,FALSE)=$X8,$AI8,"ERROR")))))))))</f>
        <v>0</v>
      </c>
      <c r="BX8" s="142">
        <f>IF(ISBLANK(HLOOKUP(BX$1,Monitoring_MP!$AK$1:$EZ$55,Points_MP!$C8,FALSE)),"",IF(HLOOKUP(BX$1,Monitoring_MP!$AK$1:$EZ$55,Points_MP!$C8,FALSE)=$J8,$AB8,IF(HLOOKUP(BX$1,Monitoring_MP!$AK$1:$EZ$55,Points_MP!$C8,FALSE)=$L8,$AC8,IF(HLOOKUP(BX$1,Monitoring_MP!$AK$1:$EZ$55,Points_MP!$C8,FALSE)=$N8,$AD8,IF(HLOOKUP(BX$1,Monitoring_MP!$AK$1:$EZ$55,Points_MP!$C8,FALSE)=$P8,$AE8,IF(HLOOKUP(BX$1,Monitoring_MP!$AK$1:$EZ$55,Points_MP!$C8,FALSE)=$R8,$AF8,IF(HLOOKUP(BX$1,Monitoring_MP!$AK$1:$EZ$55,Points_MP!$C8,FALSE)=$T8,$AG8,IF(HLOOKUP(BX$1,Monitoring_MP!$AK$1:$EZ$55,Points_MP!$C8,FALSE)=$V8,$AH8,IF(HLOOKUP(BX$1,Monitoring_MP!$AK$1:$EZ$55,Points_MP!$C8,FALSE)=$X8,$AI8,"ERROR")))))))))</f>
        <v>0.5</v>
      </c>
      <c r="BY8" s="142">
        <f>IF(ISBLANK(HLOOKUP(BY$1,Monitoring_MP!$AK$1:$EZ$55,Points_MP!$C8,FALSE)),"",IF(HLOOKUP(BY$1,Monitoring_MP!$AK$1:$EZ$55,Points_MP!$C8,FALSE)=$J8,$AB8,IF(HLOOKUP(BY$1,Monitoring_MP!$AK$1:$EZ$55,Points_MP!$C8,FALSE)=$L8,$AC8,IF(HLOOKUP(BY$1,Monitoring_MP!$AK$1:$EZ$55,Points_MP!$C8,FALSE)=$N8,$AD8,IF(HLOOKUP(BY$1,Monitoring_MP!$AK$1:$EZ$55,Points_MP!$C8,FALSE)=$P8,$AE8,IF(HLOOKUP(BY$1,Monitoring_MP!$AK$1:$EZ$55,Points_MP!$C8,FALSE)=$R8,$AF8,IF(HLOOKUP(BY$1,Monitoring_MP!$AK$1:$EZ$55,Points_MP!$C8,FALSE)=$T8,$AG8,IF(HLOOKUP(BY$1,Monitoring_MP!$AK$1:$EZ$55,Points_MP!$C8,FALSE)=$V8,$AH8,IF(HLOOKUP(BY$1,Monitoring_MP!$AK$1:$EZ$55,Points_MP!$C8,FALSE)=$X8,$AI8,"ERROR")))))))))</f>
        <v>0</v>
      </c>
      <c r="BZ8" s="142">
        <f>IF(ISBLANK(HLOOKUP(BZ$1,Monitoring_MP!$AK$1:$EZ$55,Points_MP!$C8,FALSE)),"",IF(HLOOKUP(BZ$1,Monitoring_MP!$AK$1:$EZ$55,Points_MP!$C8,FALSE)=$J8,$AB8,IF(HLOOKUP(BZ$1,Monitoring_MP!$AK$1:$EZ$55,Points_MP!$C8,FALSE)=$L8,$AC8,IF(HLOOKUP(BZ$1,Monitoring_MP!$AK$1:$EZ$55,Points_MP!$C8,FALSE)=$N8,$AD8,IF(HLOOKUP(BZ$1,Monitoring_MP!$AK$1:$EZ$55,Points_MP!$C8,FALSE)=$P8,$AE8,IF(HLOOKUP(BZ$1,Monitoring_MP!$AK$1:$EZ$55,Points_MP!$C8,FALSE)=$R8,$AF8,IF(HLOOKUP(BZ$1,Monitoring_MP!$AK$1:$EZ$55,Points_MP!$C8,FALSE)=$T8,$AG8,IF(HLOOKUP(BZ$1,Monitoring_MP!$AK$1:$EZ$55,Points_MP!$C8,FALSE)=$V8,$AH8,IF(HLOOKUP(BZ$1,Monitoring_MP!$AK$1:$EZ$55,Points_MP!$C8,FALSE)=$X8,$AI8,"ERROR")))))))))</f>
        <v>0</v>
      </c>
      <c r="CA8" s="142">
        <f>IF(ISBLANK(HLOOKUP(CA$1,Monitoring_MP!$AK$1:$EZ$55,Points_MP!$C8,FALSE)),"",IF(HLOOKUP(CA$1,Monitoring_MP!$AK$1:$EZ$55,Points_MP!$C8,FALSE)=$J8,$AB8,IF(HLOOKUP(CA$1,Monitoring_MP!$AK$1:$EZ$55,Points_MP!$C8,FALSE)=$L8,$AC8,IF(HLOOKUP(CA$1,Monitoring_MP!$AK$1:$EZ$55,Points_MP!$C8,FALSE)=$N8,$AD8,IF(HLOOKUP(CA$1,Monitoring_MP!$AK$1:$EZ$55,Points_MP!$C8,FALSE)=$P8,$AE8,IF(HLOOKUP(CA$1,Monitoring_MP!$AK$1:$EZ$55,Points_MP!$C8,FALSE)=$R8,$AF8,IF(HLOOKUP(CA$1,Monitoring_MP!$AK$1:$EZ$55,Points_MP!$C8,FALSE)=$T8,$AG8,IF(HLOOKUP(CA$1,Monitoring_MP!$AK$1:$EZ$55,Points_MP!$C8,FALSE)=$V8,$AH8,IF(HLOOKUP(CA$1,Monitoring_MP!$AK$1:$EZ$55,Points_MP!$C8,FALSE)=$X8,$AI8,"ERROR")))))))))</f>
        <v>0</v>
      </c>
      <c r="CB8" s="142">
        <f>IF(ISBLANK(HLOOKUP(CB$1,Monitoring_MP!$AK$1:$EZ$55,Points_MP!$C8,FALSE)),"",IF(HLOOKUP(CB$1,Monitoring_MP!$AK$1:$EZ$55,Points_MP!$C8,FALSE)=$J8,$AB8,IF(HLOOKUP(CB$1,Monitoring_MP!$AK$1:$EZ$55,Points_MP!$C8,FALSE)=$L8,$AC8,IF(HLOOKUP(CB$1,Monitoring_MP!$AK$1:$EZ$55,Points_MP!$C8,FALSE)=$N8,$AD8,IF(HLOOKUP(CB$1,Monitoring_MP!$AK$1:$EZ$55,Points_MP!$C8,FALSE)=$P8,$AE8,IF(HLOOKUP(CB$1,Monitoring_MP!$AK$1:$EZ$55,Points_MP!$C8,FALSE)=$R8,$AF8,IF(HLOOKUP(CB$1,Monitoring_MP!$AK$1:$EZ$55,Points_MP!$C8,FALSE)=$T8,$AG8,IF(HLOOKUP(CB$1,Monitoring_MP!$AK$1:$EZ$55,Points_MP!$C8,FALSE)=$V8,$AH8,IF(HLOOKUP(CB$1,Monitoring_MP!$AK$1:$EZ$55,Points_MP!$C8,FALSE)=$X8,$AI8,"ERROR")))))))))</f>
        <v>0</v>
      </c>
      <c r="CC8" s="142">
        <f>IF(ISBLANK(HLOOKUP(CC$1,Monitoring_MP!$AK$1:$EZ$55,Points_MP!$C8,FALSE)),"",IF(HLOOKUP(CC$1,Monitoring_MP!$AK$1:$EZ$55,Points_MP!$C8,FALSE)=$J8,$AB8,IF(HLOOKUP(CC$1,Monitoring_MP!$AK$1:$EZ$55,Points_MP!$C8,FALSE)=$L8,$AC8,IF(HLOOKUP(CC$1,Monitoring_MP!$AK$1:$EZ$55,Points_MP!$C8,FALSE)=$N8,$AD8,IF(HLOOKUP(CC$1,Monitoring_MP!$AK$1:$EZ$55,Points_MP!$C8,FALSE)=$P8,$AE8,IF(HLOOKUP(CC$1,Monitoring_MP!$AK$1:$EZ$55,Points_MP!$C8,FALSE)=$R8,$AF8,IF(HLOOKUP(CC$1,Monitoring_MP!$AK$1:$EZ$55,Points_MP!$C8,FALSE)=$T8,$AG8,IF(HLOOKUP(CC$1,Monitoring_MP!$AK$1:$EZ$55,Points_MP!$C8,FALSE)=$V8,$AH8,IF(HLOOKUP(CC$1,Monitoring_MP!$AK$1:$EZ$55,Points_MP!$C8,FALSE)=$X8,$AI8,"ERROR")))))))))</f>
        <v>0</v>
      </c>
      <c r="CD8" s="142">
        <f>IF(ISBLANK(HLOOKUP(CD$1,Monitoring_MP!$AK$1:$EZ$55,Points_MP!$C8,FALSE)),"",IF(HLOOKUP(CD$1,Monitoring_MP!$AK$1:$EZ$55,Points_MP!$C8,FALSE)=$J8,$AB8,IF(HLOOKUP(CD$1,Monitoring_MP!$AK$1:$EZ$55,Points_MP!$C8,FALSE)=$L8,$AC8,IF(HLOOKUP(CD$1,Monitoring_MP!$AK$1:$EZ$55,Points_MP!$C8,FALSE)=$N8,$AD8,IF(HLOOKUP(CD$1,Monitoring_MP!$AK$1:$EZ$55,Points_MP!$C8,FALSE)=$P8,$AE8,IF(HLOOKUP(CD$1,Monitoring_MP!$AK$1:$EZ$55,Points_MP!$C8,FALSE)=$R8,$AF8,IF(HLOOKUP(CD$1,Monitoring_MP!$AK$1:$EZ$55,Points_MP!$C8,FALSE)=$T8,$AG8,IF(HLOOKUP(CD$1,Monitoring_MP!$AK$1:$EZ$55,Points_MP!$C8,FALSE)=$V8,$AH8,IF(HLOOKUP(CD$1,Monitoring_MP!$AK$1:$EZ$55,Points_MP!$C8,FALSE)=$X8,$AI8,"ERROR")))))))))</f>
        <v>0</v>
      </c>
      <c r="CE8" s="142">
        <f>IF(ISBLANK(HLOOKUP(CE$1,Monitoring_MP!$AK$1:$EZ$55,Points_MP!$C8,FALSE)),"",IF(HLOOKUP(CE$1,Monitoring_MP!$AK$1:$EZ$55,Points_MP!$C8,FALSE)=$J8,$AB8,IF(HLOOKUP(CE$1,Monitoring_MP!$AK$1:$EZ$55,Points_MP!$C8,FALSE)=$L8,$AC8,IF(HLOOKUP(CE$1,Monitoring_MP!$AK$1:$EZ$55,Points_MP!$C8,FALSE)=$N8,$AD8,IF(HLOOKUP(CE$1,Monitoring_MP!$AK$1:$EZ$55,Points_MP!$C8,FALSE)=$P8,$AE8,IF(HLOOKUP(CE$1,Monitoring_MP!$AK$1:$EZ$55,Points_MP!$C8,FALSE)=$R8,$AF8,IF(HLOOKUP(CE$1,Monitoring_MP!$AK$1:$EZ$55,Points_MP!$C8,FALSE)=$T8,$AG8,IF(HLOOKUP(CE$1,Monitoring_MP!$AK$1:$EZ$55,Points_MP!$C8,FALSE)=$V8,$AH8,IF(HLOOKUP(CE$1,Monitoring_MP!$AK$1:$EZ$55,Points_MP!$C8,FALSE)=$X8,$AI8,"ERROR")))))))))</f>
        <v>0</v>
      </c>
      <c r="CF8" s="142">
        <f>IF(ISBLANK(HLOOKUP(CF$1,Monitoring_MP!$AK$1:$EZ$55,Points_MP!$C8,FALSE)),"",IF(HLOOKUP(CF$1,Monitoring_MP!$AK$1:$EZ$55,Points_MP!$C8,FALSE)=$J8,$AB8,IF(HLOOKUP(CF$1,Monitoring_MP!$AK$1:$EZ$55,Points_MP!$C8,FALSE)=$L8,$AC8,IF(HLOOKUP(CF$1,Monitoring_MP!$AK$1:$EZ$55,Points_MP!$C8,FALSE)=$N8,$AD8,IF(HLOOKUP(CF$1,Monitoring_MP!$AK$1:$EZ$55,Points_MP!$C8,FALSE)=$P8,$AE8,IF(HLOOKUP(CF$1,Monitoring_MP!$AK$1:$EZ$55,Points_MP!$C8,FALSE)=$R8,$AF8,IF(HLOOKUP(CF$1,Monitoring_MP!$AK$1:$EZ$55,Points_MP!$C8,FALSE)=$T8,$AG8,IF(HLOOKUP(CF$1,Monitoring_MP!$AK$1:$EZ$55,Points_MP!$C8,FALSE)=$V8,$AH8,IF(HLOOKUP(CF$1,Monitoring_MP!$AK$1:$EZ$55,Points_MP!$C8,FALSE)=$X8,$AI8,"ERROR")))))))))</f>
        <v>0</v>
      </c>
      <c r="CG8" s="142">
        <f>IF(ISBLANK(HLOOKUP(CG$1,Monitoring_MP!$AK$1:$EZ$55,Points_MP!$C8,FALSE)),"",IF(HLOOKUP(CG$1,Monitoring_MP!$AK$1:$EZ$55,Points_MP!$C8,FALSE)=$J8,$AB8,IF(HLOOKUP(CG$1,Monitoring_MP!$AK$1:$EZ$55,Points_MP!$C8,FALSE)=$L8,$AC8,IF(HLOOKUP(CG$1,Monitoring_MP!$AK$1:$EZ$55,Points_MP!$C8,FALSE)=$N8,$AD8,IF(HLOOKUP(CG$1,Monitoring_MP!$AK$1:$EZ$55,Points_MP!$C8,FALSE)=$P8,$AE8,IF(HLOOKUP(CG$1,Monitoring_MP!$AK$1:$EZ$55,Points_MP!$C8,FALSE)=$R8,$AF8,IF(HLOOKUP(CG$1,Monitoring_MP!$AK$1:$EZ$55,Points_MP!$C8,FALSE)=$T8,$AG8,IF(HLOOKUP(CG$1,Monitoring_MP!$AK$1:$EZ$55,Points_MP!$C8,FALSE)=$V8,$AH8,IF(HLOOKUP(CG$1,Monitoring_MP!$AK$1:$EZ$55,Points_MP!$C8,FALSE)=$X8,$AI8,"ERROR")))))))))</f>
        <v>0</v>
      </c>
      <c r="CH8" s="142">
        <f>IF(ISBLANK(HLOOKUP(CH$1,Monitoring_MP!$AK$1:$EZ$55,Points_MP!$C8,FALSE)),"",IF(HLOOKUP(CH$1,Monitoring_MP!$AK$1:$EZ$55,Points_MP!$C8,FALSE)=$J8,$AB8,IF(HLOOKUP(CH$1,Monitoring_MP!$AK$1:$EZ$55,Points_MP!$C8,FALSE)=$L8,$AC8,IF(HLOOKUP(CH$1,Monitoring_MP!$AK$1:$EZ$55,Points_MP!$C8,FALSE)=$N8,$AD8,IF(HLOOKUP(CH$1,Monitoring_MP!$AK$1:$EZ$55,Points_MP!$C8,FALSE)=$P8,$AE8,IF(HLOOKUP(CH$1,Monitoring_MP!$AK$1:$EZ$55,Points_MP!$C8,FALSE)=$R8,$AF8,IF(HLOOKUP(CH$1,Monitoring_MP!$AK$1:$EZ$55,Points_MP!$C8,FALSE)=$T8,$AG8,IF(HLOOKUP(CH$1,Monitoring_MP!$AK$1:$EZ$55,Points_MP!$C8,FALSE)=$V8,$AH8,IF(HLOOKUP(CH$1,Monitoring_MP!$AK$1:$EZ$55,Points_MP!$C8,FALSE)=$X8,$AI8,"ERROR")))))))))</f>
        <v>0.5</v>
      </c>
      <c r="CI8" s="142">
        <f>IF(ISBLANK(HLOOKUP(CI$1,Monitoring_MP!$AK$1:$EZ$55,Points_MP!$C8,FALSE)),"",IF(HLOOKUP(CI$1,Monitoring_MP!$AK$1:$EZ$55,Points_MP!$C8,FALSE)=$J8,$AB8,IF(HLOOKUP(CI$1,Monitoring_MP!$AK$1:$EZ$55,Points_MP!$C8,FALSE)=$L8,$AC8,IF(HLOOKUP(CI$1,Monitoring_MP!$AK$1:$EZ$55,Points_MP!$C8,FALSE)=$N8,$AD8,IF(HLOOKUP(CI$1,Monitoring_MP!$AK$1:$EZ$55,Points_MP!$C8,FALSE)=$P8,$AE8,IF(HLOOKUP(CI$1,Monitoring_MP!$AK$1:$EZ$55,Points_MP!$C8,FALSE)=$R8,$AF8,IF(HLOOKUP(CI$1,Monitoring_MP!$AK$1:$EZ$55,Points_MP!$C8,FALSE)=$T8,$AG8,IF(HLOOKUP(CI$1,Monitoring_MP!$AK$1:$EZ$55,Points_MP!$C8,FALSE)=$V8,$AH8,IF(HLOOKUP(CI$1,Monitoring_MP!$AK$1:$EZ$55,Points_MP!$C8,FALSE)=$X8,$AI8,"ERROR")))))))))</f>
        <v>0</v>
      </c>
      <c r="CJ8" s="142">
        <f>IF(ISBLANK(HLOOKUP(CJ$1,Monitoring_MP!$AK$1:$EZ$55,Points_MP!$C8,FALSE)),"",IF(HLOOKUP(CJ$1,Monitoring_MP!$AK$1:$EZ$55,Points_MP!$C8,FALSE)=$J8,$AB8,IF(HLOOKUP(CJ$1,Monitoring_MP!$AK$1:$EZ$55,Points_MP!$C8,FALSE)=$L8,$AC8,IF(HLOOKUP(CJ$1,Monitoring_MP!$AK$1:$EZ$55,Points_MP!$C8,FALSE)=$N8,$AD8,IF(HLOOKUP(CJ$1,Monitoring_MP!$AK$1:$EZ$55,Points_MP!$C8,FALSE)=$P8,$AE8,IF(HLOOKUP(CJ$1,Monitoring_MP!$AK$1:$EZ$55,Points_MP!$C8,FALSE)=$R8,$AF8,IF(HLOOKUP(CJ$1,Monitoring_MP!$AK$1:$EZ$55,Points_MP!$C8,FALSE)=$T8,$AG8,IF(HLOOKUP(CJ$1,Monitoring_MP!$AK$1:$EZ$55,Points_MP!$C8,FALSE)=$V8,$AH8,IF(HLOOKUP(CJ$1,Monitoring_MP!$AK$1:$EZ$55,Points_MP!$C8,FALSE)=$X8,$AI8,"ERROR")))))))))</f>
        <v>0</v>
      </c>
      <c r="CK8" s="142">
        <f>IF(ISBLANK(HLOOKUP(CK$1,Monitoring_MP!$AK$1:$EZ$55,Points_MP!$C8,FALSE)),"",IF(HLOOKUP(CK$1,Monitoring_MP!$AK$1:$EZ$55,Points_MP!$C8,FALSE)=$J8,$AB8,IF(HLOOKUP(CK$1,Monitoring_MP!$AK$1:$EZ$55,Points_MP!$C8,FALSE)=$L8,$AC8,IF(HLOOKUP(CK$1,Monitoring_MP!$AK$1:$EZ$55,Points_MP!$C8,FALSE)=$N8,$AD8,IF(HLOOKUP(CK$1,Monitoring_MP!$AK$1:$EZ$55,Points_MP!$C8,FALSE)=$P8,$AE8,IF(HLOOKUP(CK$1,Monitoring_MP!$AK$1:$EZ$55,Points_MP!$C8,FALSE)=$R8,$AF8,IF(HLOOKUP(CK$1,Monitoring_MP!$AK$1:$EZ$55,Points_MP!$C8,FALSE)=$T8,$AG8,IF(HLOOKUP(CK$1,Monitoring_MP!$AK$1:$EZ$55,Points_MP!$C8,FALSE)=$V8,$AH8,IF(HLOOKUP(CK$1,Monitoring_MP!$AK$1:$EZ$55,Points_MP!$C8,FALSE)=$X8,$AI8,"ERROR")))))))))</f>
        <v>0.5</v>
      </c>
      <c r="CL8" s="142">
        <f>IF(ISBLANK(HLOOKUP(CL$1,Monitoring_MP!$AK$1:$EZ$55,Points_MP!$C8,FALSE)),"",IF(HLOOKUP(CL$1,Monitoring_MP!$AK$1:$EZ$55,Points_MP!$C8,FALSE)=$J8,$AB8,IF(HLOOKUP(CL$1,Monitoring_MP!$AK$1:$EZ$55,Points_MP!$C8,FALSE)=$L8,$AC8,IF(HLOOKUP(CL$1,Monitoring_MP!$AK$1:$EZ$55,Points_MP!$C8,FALSE)=$N8,$AD8,IF(HLOOKUP(CL$1,Monitoring_MP!$AK$1:$EZ$55,Points_MP!$C8,FALSE)=$P8,$AE8,IF(HLOOKUP(CL$1,Monitoring_MP!$AK$1:$EZ$55,Points_MP!$C8,FALSE)=$R8,$AF8,IF(HLOOKUP(CL$1,Monitoring_MP!$AK$1:$EZ$55,Points_MP!$C8,FALSE)=$T8,$AG8,IF(HLOOKUP(CL$1,Monitoring_MP!$AK$1:$EZ$55,Points_MP!$C8,FALSE)=$V8,$AH8,IF(HLOOKUP(CL$1,Monitoring_MP!$AK$1:$EZ$55,Points_MP!$C8,FALSE)=$X8,$AI8,"ERROR")))))))))</f>
        <v>0.5</v>
      </c>
      <c r="CM8" s="142">
        <f>IF(ISBLANK(HLOOKUP(CM$1,Monitoring_MP!$AK$1:$EZ$55,Points_MP!$C8,FALSE)),"",IF(HLOOKUP(CM$1,Monitoring_MP!$AK$1:$EZ$55,Points_MP!$C8,FALSE)=$J8,$AB8,IF(HLOOKUP(CM$1,Monitoring_MP!$AK$1:$EZ$55,Points_MP!$C8,FALSE)=$L8,$AC8,IF(HLOOKUP(CM$1,Monitoring_MP!$AK$1:$EZ$55,Points_MP!$C8,FALSE)=$N8,$AD8,IF(HLOOKUP(CM$1,Monitoring_MP!$AK$1:$EZ$55,Points_MP!$C8,FALSE)=$P8,$AE8,IF(HLOOKUP(CM$1,Monitoring_MP!$AK$1:$EZ$55,Points_MP!$C8,FALSE)=$R8,$AF8,IF(HLOOKUP(CM$1,Monitoring_MP!$AK$1:$EZ$55,Points_MP!$C8,FALSE)=$T8,$AG8,IF(HLOOKUP(CM$1,Monitoring_MP!$AK$1:$EZ$55,Points_MP!$C8,FALSE)=$V8,$AH8,IF(HLOOKUP(CM$1,Monitoring_MP!$AK$1:$EZ$55,Points_MP!$C8,FALSE)=$X8,$AI8,"ERROR")))))))))</f>
        <v>0</v>
      </c>
      <c r="CN8" s="142">
        <f>IF(ISBLANK(HLOOKUP(CN$1,Monitoring_MP!$AK$1:$EZ$55,Points_MP!$C8,FALSE)),"",IF(HLOOKUP(CN$1,Monitoring_MP!$AK$1:$EZ$55,Points_MP!$C8,FALSE)=$J8,$AB8,IF(HLOOKUP(CN$1,Monitoring_MP!$AK$1:$EZ$55,Points_MP!$C8,FALSE)=$L8,$AC8,IF(HLOOKUP(CN$1,Monitoring_MP!$AK$1:$EZ$55,Points_MP!$C8,FALSE)=$N8,$AD8,IF(HLOOKUP(CN$1,Monitoring_MP!$AK$1:$EZ$55,Points_MP!$C8,FALSE)=$P8,$AE8,IF(HLOOKUP(CN$1,Monitoring_MP!$AK$1:$EZ$55,Points_MP!$C8,FALSE)=$R8,$AF8,IF(HLOOKUP(CN$1,Monitoring_MP!$AK$1:$EZ$55,Points_MP!$C8,FALSE)=$T8,$AG8,IF(HLOOKUP(CN$1,Monitoring_MP!$AK$1:$EZ$55,Points_MP!$C8,FALSE)=$V8,$AH8,IF(HLOOKUP(CN$1,Monitoring_MP!$AK$1:$EZ$55,Points_MP!$C8,FALSE)=$X8,$AI8,"ERROR")))))))))</f>
        <v>0</v>
      </c>
      <c r="CO8" s="142">
        <f>IF(ISBLANK(HLOOKUP(CO$1,Monitoring_MP!$AK$1:$EZ$55,Points_MP!$C8,FALSE)),"",IF(HLOOKUP(CO$1,Monitoring_MP!$AK$1:$EZ$55,Points_MP!$C8,FALSE)=$J8,$AB8,IF(HLOOKUP(CO$1,Monitoring_MP!$AK$1:$EZ$55,Points_MP!$C8,FALSE)=$L8,$AC8,IF(HLOOKUP(CO$1,Monitoring_MP!$AK$1:$EZ$55,Points_MP!$C8,FALSE)=$N8,$AD8,IF(HLOOKUP(CO$1,Monitoring_MP!$AK$1:$EZ$55,Points_MP!$C8,FALSE)=$P8,$AE8,IF(HLOOKUP(CO$1,Monitoring_MP!$AK$1:$EZ$55,Points_MP!$C8,FALSE)=$R8,$AF8,IF(HLOOKUP(CO$1,Monitoring_MP!$AK$1:$EZ$55,Points_MP!$C8,FALSE)=$T8,$AG8,IF(HLOOKUP(CO$1,Monitoring_MP!$AK$1:$EZ$55,Points_MP!$C8,FALSE)=$V8,$AH8,IF(HLOOKUP(CO$1,Monitoring_MP!$AK$1:$EZ$55,Points_MP!$C8,FALSE)=$X8,$AI8,"ERROR")))))))))</f>
        <v>0</v>
      </c>
      <c r="CP8" s="142">
        <f>IF(ISBLANK(HLOOKUP(CP$1,Monitoring_MP!$AK$1:$EZ$55,Points_MP!$C8,FALSE)),"",IF(HLOOKUP(CP$1,Monitoring_MP!$AK$1:$EZ$55,Points_MP!$C8,FALSE)=$J8,$AB8,IF(HLOOKUP(CP$1,Monitoring_MP!$AK$1:$EZ$55,Points_MP!$C8,FALSE)=$L8,$AC8,IF(HLOOKUP(CP$1,Monitoring_MP!$AK$1:$EZ$55,Points_MP!$C8,FALSE)=$N8,$AD8,IF(HLOOKUP(CP$1,Monitoring_MP!$AK$1:$EZ$55,Points_MP!$C8,FALSE)=$P8,$AE8,IF(HLOOKUP(CP$1,Monitoring_MP!$AK$1:$EZ$55,Points_MP!$C8,FALSE)=$R8,$AF8,IF(HLOOKUP(CP$1,Monitoring_MP!$AK$1:$EZ$55,Points_MP!$C8,FALSE)=$T8,$AG8,IF(HLOOKUP(CP$1,Monitoring_MP!$AK$1:$EZ$55,Points_MP!$C8,FALSE)=$V8,$AH8,IF(HLOOKUP(CP$1,Monitoring_MP!$AK$1:$EZ$55,Points_MP!$C8,FALSE)=$X8,$AI8,"ERROR")))))))))</f>
        <v>0</v>
      </c>
      <c r="CQ8" s="142">
        <f>IF(ISBLANK(HLOOKUP(CQ$1,Monitoring_MP!$AK$1:$EZ$55,Points_MP!$C8,FALSE)),"",IF(HLOOKUP(CQ$1,Monitoring_MP!$AK$1:$EZ$55,Points_MP!$C8,FALSE)=$J8,$AB8,IF(HLOOKUP(CQ$1,Monitoring_MP!$AK$1:$EZ$55,Points_MP!$C8,FALSE)=$L8,$AC8,IF(HLOOKUP(CQ$1,Monitoring_MP!$AK$1:$EZ$55,Points_MP!$C8,FALSE)=$N8,$AD8,IF(HLOOKUP(CQ$1,Monitoring_MP!$AK$1:$EZ$55,Points_MP!$C8,FALSE)=$P8,$AE8,IF(HLOOKUP(CQ$1,Monitoring_MP!$AK$1:$EZ$55,Points_MP!$C8,FALSE)=$R8,$AF8,IF(HLOOKUP(CQ$1,Monitoring_MP!$AK$1:$EZ$55,Points_MP!$C8,FALSE)=$T8,$AG8,IF(HLOOKUP(CQ$1,Monitoring_MP!$AK$1:$EZ$55,Points_MP!$C8,FALSE)=$V8,$AH8,IF(HLOOKUP(CQ$1,Monitoring_MP!$AK$1:$EZ$55,Points_MP!$C8,FALSE)=$X8,$AI8,"ERROR")))))))))</f>
        <v>0.5</v>
      </c>
      <c r="CR8" s="142">
        <f>IF(ISBLANK(HLOOKUP(CR$1,Monitoring_MP!$AK$1:$EZ$55,Points_MP!$C8,FALSE)),"",IF(HLOOKUP(CR$1,Monitoring_MP!$AK$1:$EZ$55,Points_MP!$C8,FALSE)=$J8,$AB8,IF(HLOOKUP(CR$1,Monitoring_MP!$AK$1:$EZ$55,Points_MP!$C8,FALSE)=$L8,$AC8,IF(HLOOKUP(CR$1,Monitoring_MP!$AK$1:$EZ$55,Points_MP!$C8,FALSE)=$N8,$AD8,IF(HLOOKUP(CR$1,Monitoring_MP!$AK$1:$EZ$55,Points_MP!$C8,FALSE)=$P8,$AE8,IF(HLOOKUP(CR$1,Monitoring_MP!$AK$1:$EZ$55,Points_MP!$C8,FALSE)=$R8,$AF8,IF(HLOOKUP(CR$1,Monitoring_MP!$AK$1:$EZ$55,Points_MP!$C8,FALSE)=$T8,$AG8,IF(HLOOKUP(CR$1,Monitoring_MP!$AK$1:$EZ$55,Points_MP!$C8,FALSE)=$V8,$AH8,IF(HLOOKUP(CR$1,Monitoring_MP!$AK$1:$EZ$55,Points_MP!$C8,FALSE)=$X8,$AI8,"ERROR")))))))))</f>
        <v>0.5</v>
      </c>
    </row>
    <row r="9" spans="1:96" ht="14.25" customHeight="1" x14ac:dyDescent="0.35">
      <c r="A9" s="18" t="str">
        <f>IF(ISBLANK(Monitoring_MP!A9),"",Monitoring_MP!A9)</f>
        <v>Q8</v>
      </c>
      <c r="B9" s="18" t="str">
        <f>IF(ISBLANK(Monitoring_MP!B9),"",Monitoring_MP!B9)</f>
        <v>C20008</v>
      </c>
      <c r="C9" s="18">
        <f>IF(ISBLANK(Monitoring_MP!C9),"",Monitoring_MP!C9)</f>
        <v>9</v>
      </c>
      <c r="D9" s="5" t="str">
        <f>IF(ISBLANK(Monitoring_MP!D9),"",Monitoring_MP!D9)</f>
        <v>Autoritățile publice locale au răspuns la cererea persoanei fizice de solicitare a informațiilor în conformitate cu cerințele și termenii legali ?</v>
      </c>
      <c r="E9" s="5" t="str">
        <f>IF(ISBLANK(Monitoring_MP!E9),"",Monitoring_MP!E9)</f>
        <v>Has the local public authority responded to the individual's request for information in accordance with legal requirements and terms?</v>
      </c>
      <c r="F9" s="5" t="str">
        <f>IF(ISBLANK(Monitoring_MP!F9),"",Monitoring_MP!F9)</f>
        <v>acc</v>
      </c>
      <c r="G9" s="8" t="str">
        <f>IF(ISBLANK(Monitoring_MP!G9),"",Monitoring_MP!G9)</f>
        <v>acc8</v>
      </c>
      <c r="H9" s="52" t="str">
        <f>IF(ISBLANK(Monitoring_MP!H9),"",Monitoring_MP!H9)</f>
        <v>acc8k</v>
      </c>
      <c r="I9" s="177">
        <f>IF(ISBLANK(Monitoring_MP!I9),"",Monitoring_MP!I9)</f>
        <v>4</v>
      </c>
      <c r="J9" s="8" t="str">
        <f>IF(ISBLANK(Monitoring_MP!J9),"",Monitoring_MP!J9)</f>
        <v>da</v>
      </c>
      <c r="K9" s="8" t="str">
        <f>IF(ISBLANK(Monitoring_MP!K9),"",Monitoring_MP!K9)</f>
        <v>yes</v>
      </c>
      <c r="L9" s="8" t="str">
        <f>IF(ISBLANK(Monitoring_MP!L9),"",Monitoring_MP!L9)</f>
        <v>nu</v>
      </c>
      <c r="M9" s="8" t="str">
        <f>IF(ISBLANK(Monitoring_MP!M9),"",Monitoring_MP!M9)</f>
        <v>no</v>
      </c>
      <c r="N9" s="8" t="str">
        <f>IF(ISBLANK(Monitoring_MP!N9),"",Monitoring_MP!N9)</f>
        <v>partial</v>
      </c>
      <c r="O9" s="8" t="str">
        <f>IF(ISBLANK(Monitoring_MP!O9),"",Monitoring_MP!O9)</f>
        <v>partially</v>
      </c>
      <c r="P9" s="8" t="str">
        <f>IF(ISBLANK(Monitoring_MP!P9),"",Monitoring_MP!P9)</f>
        <v>--------</v>
      </c>
      <c r="Q9" s="8" t="str">
        <f>IF(ISBLANK(Monitoring_MP!Q9),"",Monitoring_MP!Q9)</f>
        <v>--------</v>
      </c>
      <c r="R9" s="8" t="str">
        <f>IF(ISBLANK(Monitoring_MP!R9),"",Monitoring_MP!R9)</f>
        <v>--------</v>
      </c>
      <c r="S9" s="8" t="str">
        <f>IF(ISBLANK(Monitoring_MP!S9),"",Monitoring_MP!S9)</f>
        <v>--------</v>
      </c>
      <c r="T9" s="8" t="str">
        <f>IF(ISBLANK(Monitoring_MP!T9),"",Monitoring_MP!T9)</f>
        <v>--------</v>
      </c>
      <c r="U9" s="8" t="str">
        <f>IF(ISBLANK(Monitoring_MP!U9),"",Monitoring_MP!U9)</f>
        <v>--------</v>
      </c>
      <c r="V9" s="8" t="str">
        <f>IF(ISBLANK(Monitoring_MP!V9),"",Monitoring_MP!V9)</f>
        <v>--------</v>
      </c>
      <c r="W9" s="8" t="str">
        <f>IF(ISBLANK(Monitoring_MP!W9),"",Monitoring_MP!W9)</f>
        <v>--------</v>
      </c>
      <c r="X9" s="8" t="str">
        <f>IF(ISBLANK(Monitoring_MP!X9),"",Monitoring_MP!X9)</f>
        <v>N/A</v>
      </c>
      <c r="Y9" s="8" t="str">
        <f>IF(ISBLANK(Monitoring_MP!Y9),"",Monitoring_MP!Y9)</f>
        <v>N/A</v>
      </c>
      <c r="Z9" s="8" t="str">
        <f>IF(ISBLANK(Monitoring_MP!Z9),"",Monitoring_MP!Z9)</f>
        <v>--------</v>
      </c>
      <c r="AA9" s="74" t="str">
        <f>IF(ISBLANK(Monitoring_MP!AA9),"",Monitoring_MP!AA9)</f>
        <v>--------</v>
      </c>
      <c r="AB9" s="63">
        <f>IF(ISBLANK(Monitoring_MP!AB9),"",Monitoring_MP!AB9)</f>
        <v>4</v>
      </c>
      <c r="AC9" s="8">
        <f>IF(ISBLANK(Monitoring_MP!AC9),"",Monitoring_MP!AC9)</f>
        <v>0</v>
      </c>
      <c r="AD9" s="63">
        <f>IF(ISBLANK(Monitoring_MP!AD9),"",Monitoring_MP!AD9)</f>
        <v>2</v>
      </c>
      <c r="AE9" s="63" t="str">
        <f>IF(ISBLANK(Monitoring_MP!AE9),"",Monitoring_MP!AE9)</f>
        <v/>
      </c>
      <c r="AF9" s="63" t="str">
        <f>IF(ISBLANK(Monitoring_MP!AF9),"",Monitoring_MP!AF9)</f>
        <v/>
      </c>
      <c r="AG9" s="63" t="str">
        <f>IF(ISBLANK(Monitoring_MP!AG9),"",Monitoring_MP!AG9)</f>
        <v/>
      </c>
      <c r="AH9" s="63" t="str">
        <f>IF(ISBLANK(Monitoring_MP!AH9),"",Monitoring_MP!AH9)</f>
        <v/>
      </c>
      <c r="AI9" s="8" t="str">
        <f>IF(ISBLANK(Monitoring_MP!AI9),"",Monitoring_MP!AI9)</f>
        <v>N/A</v>
      </c>
      <c r="AJ9" s="7" t="str">
        <f>IF(ISBLANK(Monitoring_MP!AJ9),"",Monitoring_MP!AJ9)</f>
        <v/>
      </c>
      <c r="AK9" s="142">
        <f>IF(ISBLANK(HLOOKUP(AK$1,Monitoring_MP!$AK$1:$EZ$55,Points_MP!$C9,FALSE)),"",IF(HLOOKUP(AK$1,Monitoring_MP!$AK$1:$EZ$55,Points_MP!$C9,FALSE)=$J9,$AB9,IF(HLOOKUP(AK$1,Monitoring_MP!$AK$1:$EZ$55,Points_MP!$C9,FALSE)=$L9,$AC9,IF(HLOOKUP(AK$1,Monitoring_MP!$AK$1:$EZ$55,Points_MP!$C9,FALSE)=$N9,$AD9,IF(HLOOKUP(AK$1,Monitoring_MP!$AK$1:$EZ$55,Points_MP!$C9,FALSE)=$P9,$AE9,IF(HLOOKUP(AK$1,Monitoring_MP!$AK$1:$EZ$55,Points_MP!$C9,FALSE)=$R9,$AF9,IF(HLOOKUP(AK$1,Monitoring_MP!$AK$1:$EZ$55,Points_MP!$C9,FALSE)=$T9,$AG9,IF(HLOOKUP(AK$1,Monitoring_MP!$AK$1:$EZ$55,Points_MP!$C9,FALSE)=$V9,$AH9,IF(HLOOKUP(AK$1,Monitoring_MP!$AK$1:$EZ$55,Points_MP!$C9,FALSE)=$X9,$AI9,"ERROR")))))))))</f>
        <v>0</v>
      </c>
      <c r="AL9" s="142">
        <f>IF(ISBLANK(HLOOKUP(AL$1,Monitoring_MP!$AK$1:$EZ$55,Points_MP!$C9,FALSE)),"",IF(HLOOKUP(AL$1,Monitoring_MP!$AK$1:$EZ$55,Points_MP!$C9,FALSE)=$J9,$AB9,IF(HLOOKUP(AL$1,Monitoring_MP!$AK$1:$EZ$55,Points_MP!$C9,FALSE)=$L9,$AC9,IF(HLOOKUP(AL$1,Monitoring_MP!$AK$1:$EZ$55,Points_MP!$C9,FALSE)=$N9,$AD9,IF(HLOOKUP(AL$1,Monitoring_MP!$AK$1:$EZ$55,Points_MP!$C9,FALSE)=$P9,$AE9,IF(HLOOKUP(AL$1,Monitoring_MP!$AK$1:$EZ$55,Points_MP!$C9,FALSE)=$R9,$AF9,IF(HLOOKUP(AL$1,Monitoring_MP!$AK$1:$EZ$55,Points_MP!$C9,FALSE)=$T9,$AG9,IF(HLOOKUP(AL$1,Monitoring_MP!$AK$1:$EZ$55,Points_MP!$C9,FALSE)=$V9,$AH9,IF(HLOOKUP(AL$1,Monitoring_MP!$AK$1:$EZ$55,Points_MP!$C9,FALSE)=$X9,$AI9,"ERROR")))))))))</f>
        <v>4</v>
      </c>
      <c r="AM9" s="142">
        <f>IF(ISBLANK(HLOOKUP(AM$1,Monitoring_MP!$AK$1:$EZ$55,Points_MP!$C9,FALSE)),"",IF(HLOOKUP(AM$1,Monitoring_MP!$AK$1:$EZ$55,Points_MP!$C9,FALSE)=$J9,$AB9,IF(HLOOKUP(AM$1,Monitoring_MP!$AK$1:$EZ$55,Points_MP!$C9,FALSE)=$L9,$AC9,IF(HLOOKUP(AM$1,Monitoring_MP!$AK$1:$EZ$55,Points_MP!$C9,FALSE)=$N9,$AD9,IF(HLOOKUP(AM$1,Monitoring_MP!$AK$1:$EZ$55,Points_MP!$C9,FALSE)=$P9,$AE9,IF(HLOOKUP(AM$1,Monitoring_MP!$AK$1:$EZ$55,Points_MP!$C9,FALSE)=$R9,$AF9,IF(HLOOKUP(AM$1,Monitoring_MP!$AK$1:$EZ$55,Points_MP!$C9,FALSE)=$T9,$AG9,IF(HLOOKUP(AM$1,Monitoring_MP!$AK$1:$EZ$55,Points_MP!$C9,FALSE)=$V9,$AH9,IF(HLOOKUP(AM$1,Monitoring_MP!$AK$1:$EZ$55,Points_MP!$C9,FALSE)=$X9,$AI9,"ERROR")))))))))</f>
        <v>0</v>
      </c>
      <c r="AN9" s="142">
        <f>IF(ISBLANK(HLOOKUP(AN$1,Monitoring_MP!$AK$1:$EZ$55,Points_MP!$C9,FALSE)),"",IF(HLOOKUP(AN$1,Monitoring_MP!$AK$1:$EZ$55,Points_MP!$C9,FALSE)=$J9,$AB9,IF(HLOOKUP(AN$1,Monitoring_MP!$AK$1:$EZ$55,Points_MP!$C9,FALSE)=$L9,$AC9,IF(HLOOKUP(AN$1,Monitoring_MP!$AK$1:$EZ$55,Points_MP!$C9,FALSE)=$N9,$AD9,IF(HLOOKUP(AN$1,Monitoring_MP!$AK$1:$EZ$55,Points_MP!$C9,FALSE)=$P9,$AE9,IF(HLOOKUP(AN$1,Monitoring_MP!$AK$1:$EZ$55,Points_MP!$C9,FALSE)=$R9,$AF9,IF(HLOOKUP(AN$1,Monitoring_MP!$AK$1:$EZ$55,Points_MP!$C9,FALSE)=$T9,$AG9,IF(HLOOKUP(AN$1,Monitoring_MP!$AK$1:$EZ$55,Points_MP!$C9,FALSE)=$V9,$AH9,IF(HLOOKUP(AN$1,Monitoring_MP!$AK$1:$EZ$55,Points_MP!$C9,FALSE)=$X9,$AI9,"ERROR")))))))))</f>
        <v>0</v>
      </c>
      <c r="AO9" s="142">
        <f>IF(ISBLANK(HLOOKUP(AO$1,Monitoring_MP!$AK$1:$EZ$55,Points_MP!$C9,FALSE)),"",IF(HLOOKUP(AO$1,Monitoring_MP!$AK$1:$EZ$55,Points_MP!$C9,FALSE)=$J9,$AB9,IF(HLOOKUP(AO$1,Monitoring_MP!$AK$1:$EZ$55,Points_MP!$C9,FALSE)=$L9,$AC9,IF(HLOOKUP(AO$1,Monitoring_MP!$AK$1:$EZ$55,Points_MP!$C9,FALSE)=$N9,$AD9,IF(HLOOKUP(AO$1,Monitoring_MP!$AK$1:$EZ$55,Points_MP!$C9,FALSE)=$P9,$AE9,IF(HLOOKUP(AO$1,Monitoring_MP!$AK$1:$EZ$55,Points_MP!$C9,FALSE)=$R9,$AF9,IF(HLOOKUP(AO$1,Monitoring_MP!$AK$1:$EZ$55,Points_MP!$C9,FALSE)=$T9,$AG9,IF(HLOOKUP(AO$1,Monitoring_MP!$AK$1:$EZ$55,Points_MP!$C9,FALSE)=$V9,$AH9,IF(HLOOKUP(AO$1,Monitoring_MP!$AK$1:$EZ$55,Points_MP!$C9,FALSE)=$X9,$AI9,"ERROR")))))))))</f>
        <v>0</v>
      </c>
      <c r="AP9" s="142">
        <f>IF(ISBLANK(HLOOKUP(AP$1,Monitoring_MP!$AK$1:$EZ$55,Points_MP!$C9,FALSE)),"",IF(HLOOKUP(AP$1,Monitoring_MP!$AK$1:$EZ$55,Points_MP!$C9,FALSE)=$J9,$AB9,IF(HLOOKUP(AP$1,Monitoring_MP!$AK$1:$EZ$55,Points_MP!$C9,FALSE)=$L9,$AC9,IF(HLOOKUP(AP$1,Monitoring_MP!$AK$1:$EZ$55,Points_MP!$C9,FALSE)=$N9,$AD9,IF(HLOOKUP(AP$1,Monitoring_MP!$AK$1:$EZ$55,Points_MP!$C9,FALSE)=$P9,$AE9,IF(HLOOKUP(AP$1,Monitoring_MP!$AK$1:$EZ$55,Points_MP!$C9,FALSE)=$R9,$AF9,IF(HLOOKUP(AP$1,Monitoring_MP!$AK$1:$EZ$55,Points_MP!$C9,FALSE)=$T9,$AG9,IF(HLOOKUP(AP$1,Monitoring_MP!$AK$1:$EZ$55,Points_MP!$C9,FALSE)=$V9,$AH9,IF(HLOOKUP(AP$1,Monitoring_MP!$AK$1:$EZ$55,Points_MP!$C9,FALSE)=$X9,$AI9,"ERROR")))))))))</f>
        <v>0</v>
      </c>
      <c r="AQ9" s="142">
        <f>IF(ISBLANK(HLOOKUP(AQ$1,Monitoring_MP!$AK$1:$EZ$55,Points_MP!$C9,FALSE)),"",IF(HLOOKUP(AQ$1,Monitoring_MP!$AK$1:$EZ$55,Points_MP!$C9,FALSE)=$J9,$AB9,IF(HLOOKUP(AQ$1,Monitoring_MP!$AK$1:$EZ$55,Points_MP!$C9,FALSE)=$L9,$AC9,IF(HLOOKUP(AQ$1,Monitoring_MP!$AK$1:$EZ$55,Points_MP!$C9,FALSE)=$N9,$AD9,IF(HLOOKUP(AQ$1,Monitoring_MP!$AK$1:$EZ$55,Points_MP!$C9,FALSE)=$P9,$AE9,IF(HLOOKUP(AQ$1,Monitoring_MP!$AK$1:$EZ$55,Points_MP!$C9,FALSE)=$R9,$AF9,IF(HLOOKUP(AQ$1,Monitoring_MP!$AK$1:$EZ$55,Points_MP!$C9,FALSE)=$T9,$AG9,IF(HLOOKUP(AQ$1,Monitoring_MP!$AK$1:$EZ$55,Points_MP!$C9,FALSE)=$V9,$AH9,IF(HLOOKUP(AQ$1,Monitoring_MP!$AK$1:$EZ$55,Points_MP!$C9,FALSE)=$X9,$AI9,"ERROR")))))))))</f>
        <v>0</v>
      </c>
      <c r="AR9" s="142">
        <f>IF(ISBLANK(HLOOKUP(AR$1,Monitoring_MP!$AK$1:$EZ$55,Points_MP!$C9,FALSE)),"",IF(HLOOKUP(AR$1,Monitoring_MP!$AK$1:$EZ$55,Points_MP!$C9,FALSE)=$J9,$AB9,IF(HLOOKUP(AR$1,Monitoring_MP!$AK$1:$EZ$55,Points_MP!$C9,FALSE)=$L9,$AC9,IF(HLOOKUP(AR$1,Monitoring_MP!$AK$1:$EZ$55,Points_MP!$C9,FALSE)=$N9,$AD9,IF(HLOOKUP(AR$1,Monitoring_MP!$AK$1:$EZ$55,Points_MP!$C9,FALSE)=$P9,$AE9,IF(HLOOKUP(AR$1,Monitoring_MP!$AK$1:$EZ$55,Points_MP!$C9,FALSE)=$R9,$AF9,IF(HLOOKUP(AR$1,Monitoring_MP!$AK$1:$EZ$55,Points_MP!$C9,FALSE)=$T9,$AG9,IF(HLOOKUP(AR$1,Monitoring_MP!$AK$1:$EZ$55,Points_MP!$C9,FALSE)=$V9,$AH9,IF(HLOOKUP(AR$1,Monitoring_MP!$AK$1:$EZ$55,Points_MP!$C9,FALSE)=$X9,$AI9,"ERROR")))))))))</f>
        <v>4</v>
      </c>
      <c r="AS9" s="142">
        <f>IF(ISBLANK(HLOOKUP(AS$1,Monitoring_MP!$AK$1:$EZ$55,Points_MP!$C9,FALSE)),"",IF(HLOOKUP(AS$1,Monitoring_MP!$AK$1:$EZ$55,Points_MP!$C9,FALSE)=$J9,$AB9,IF(HLOOKUP(AS$1,Monitoring_MP!$AK$1:$EZ$55,Points_MP!$C9,FALSE)=$L9,$AC9,IF(HLOOKUP(AS$1,Monitoring_MP!$AK$1:$EZ$55,Points_MP!$C9,FALSE)=$N9,$AD9,IF(HLOOKUP(AS$1,Monitoring_MP!$AK$1:$EZ$55,Points_MP!$C9,FALSE)=$P9,$AE9,IF(HLOOKUP(AS$1,Monitoring_MP!$AK$1:$EZ$55,Points_MP!$C9,FALSE)=$R9,$AF9,IF(HLOOKUP(AS$1,Monitoring_MP!$AK$1:$EZ$55,Points_MP!$C9,FALSE)=$T9,$AG9,IF(HLOOKUP(AS$1,Monitoring_MP!$AK$1:$EZ$55,Points_MP!$C9,FALSE)=$V9,$AH9,IF(HLOOKUP(AS$1,Monitoring_MP!$AK$1:$EZ$55,Points_MP!$C9,FALSE)=$X9,$AI9,"ERROR")))))))))</f>
        <v>0</v>
      </c>
      <c r="AT9" s="142">
        <f>IF(ISBLANK(HLOOKUP(AT$1,Monitoring_MP!$AK$1:$EZ$55,Points_MP!$C9,FALSE)),"",IF(HLOOKUP(AT$1,Monitoring_MP!$AK$1:$EZ$55,Points_MP!$C9,FALSE)=$J9,$AB9,IF(HLOOKUP(AT$1,Monitoring_MP!$AK$1:$EZ$55,Points_MP!$C9,FALSE)=$L9,$AC9,IF(HLOOKUP(AT$1,Monitoring_MP!$AK$1:$EZ$55,Points_MP!$C9,FALSE)=$N9,$AD9,IF(HLOOKUP(AT$1,Monitoring_MP!$AK$1:$EZ$55,Points_MP!$C9,FALSE)=$P9,$AE9,IF(HLOOKUP(AT$1,Monitoring_MP!$AK$1:$EZ$55,Points_MP!$C9,FALSE)=$R9,$AF9,IF(HLOOKUP(AT$1,Monitoring_MP!$AK$1:$EZ$55,Points_MP!$C9,FALSE)=$T9,$AG9,IF(HLOOKUP(AT$1,Monitoring_MP!$AK$1:$EZ$55,Points_MP!$C9,FALSE)=$V9,$AH9,IF(HLOOKUP(AT$1,Monitoring_MP!$AK$1:$EZ$55,Points_MP!$C9,FALSE)=$X9,$AI9,"ERROR")))))))))</f>
        <v>0</v>
      </c>
      <c r="AU9" s="142">
        <f>IF(ISBLANK(HLOOKUP(AU$1,Monitoring_MP!$AK$1:$EZ$55,Points_MP!$C9,FALSE)),"",IF(HLOOKUP(AU$1,Monitoring_MP!$AK$1:$EZ$55,Points_MP!$C9,FALSE)=$J9,$AB9,IF(HLOOKUP(AU$1,Monitoring_MP!$AK$1:$EZ$55,Points_MP!$C9,FALSE)=$L9,$AC9,IF(HLOOKUP(AU$1,Monitoring_MP!$AK$1:$EZ$55,Points_MP!$C9,FALSE)=$N9,$AD9,IF(HLOOKUP(AU$1,Monitoring_MP!$AK$1:$EZ$55,Points_MP!$C9,FALSE)=$P9,$AE9,IF(HLOOKUP(AU$1,Monitoring_MP!$AK$1:$EZ$55,Points_MP!$C9,FALSE)=$R9,$AF9,IF(HLOOKUP(AU$1,Monitoring_MP!$AK$1:$EZ$55,Points_MP!$C9,FALSE)=$T9,$AG9,IF(HLOOKUP(AU$1,Monitoring_MP!$AK$1:$EZ$55,Points_MP!$C9,FALSE)=$V9,$AH9,IF(HLOOKUP(AU$1,Monitoring_MP!$AK$1:$EZ$55,Points_MP!$C9,FALSE)=$X9,$AI9,"ERROR")))))))))</f>
        <v>0</v>
      </c>
      <c r="AV9" s="142">
        <f>IF(ISBLANK(HLOOKUP(AV$1,Monitoring_MP!$AK$1:$EZ$55,Points_MP!$C9,FALSE)),"",IF(HLOOKUP(AV$1,Monitoring_MP!$AK$1:$EZ$55,Points_MP!$C9,FALSE)=$J9,$AB9,IF(HLOOKUP(AV$1,Monitoring_MP!$AK$1:$EZ$55,Points_MP!$C9,FALSE)=$L9,$AC9,IF(HLOOKUP(AV$1,Monitoring_MP!$AK$1:$EZ$55,Points_MP!$C9,FALSE)=$N9,$AD9,IF(HLOOKUP(AV$1,Monitoring_MP!$AK$1:$EZ$55,Points_MP!$C9,FALSE)=$P9,$AE9,IF(HLOOKUP(AV$1,Monitoring_MP!$AK$1:$EZ$55,Points_MP!$C9,FALSE)=$R9,$AF9,IF(HLOOKUP(AV$1,Monitoring_MP!$AK$1:$EZ$55,Points_MP!$C9,FALSE)=$T9,$AG9,IF(HLOOKUP(AV$1,Monitoring_MP!$AK$1:$EZ$55,Points_MP!$C9,FALSE)=$V9,$AH9,IF(HLOOKUP(AV$1,Monitoring_MP!$AK$1:$EZ$55,Points_MP!$C9,FALSE)=$X9,$AI9,"ERROR")))))))))</f>
        <v>4</v>
      </c>
      <c r="AW9" s="142">
        <f>IF(ISBLANK(HLOOKUP(AW$1,Monitoring_MP!$AK$1:$EZ$55,Points_MP!$C9,FALSE)),"",IF(HLOOKUP(AW$1,Monitoring_MP!$AK$1:$EZ$55,Points_MP!$C9,FALSE)=$J9,$AB9,IF(HLOOKUP(AW$1,Monitoring_MP!$AK$1:$EZ$55,Points_MP!$C9,FALSE)=$L9,$AC9,IF(HLOOKUP(AW$1,Monitoring_MP!$AK$1:$EZ$55,Points_MP!$C9,FALSE)=$N9,$AD9,IF(HLOOKUP(AW$1,Monitoring_MP!$AK$1:$EZ$55,Points_MP!$C9,FALSE)=$P9,$AE9,IF(HLOOKUP(AW$1,Monitoring_MP!$AK$1:$EZ$55,Points_MP!$C9,FALSE)=$R9,$AF9,IF(HLOOKUP(AW$1,Monitoring_MP!$AK$1:$EZ$55,Points_MP!$C9,FALSE)=$T9,$AG9,IF(HLOOKUP(AW$1,Monitoring_MP!$AK$1:$EZ$55,Points_MP!$C9,FALSE)=$V9,$AH9,IF(HLOOKUP(AW$1,Monitoring_MP!$AK$1:$EZ$55,Points_MP!$C9,FALSE)=$X9,$AI9,"ERROR")))))))))</f>
        <v>4</v>
      </c>
      <c r="AX9" s="142">
        <f>IF(ISBLANK(HLOOKUP(AX$1,Monitoring_MP!$AK$1:$EZ$55,Points_MP!$C9,FALSE)),"",IF(HLOOKUP(AX$1,Monitoring_MP!$AK$1:$EZ$55,Points_MP!$C9,FALSE)=$J9,$AB9,IF(HLOOKUP(AX$1,Monitoring_MP!$AK$1:$EZ$55,Points_MP!$C9,FALSE)=$L9,$AC9,IF(HLOOKUP(AX$1,Monitoring_MP!$AK$1:$EZ$55,Points_MP!$C9,FALSE)=$N9,$AD9,IF(HLOOKUP(AX$1,Monitoring_MP!$AK$1:$EZ$55,Points_MP!$C9,FALSE)=$P9,$AE9,IF(HLOOKUP(AX$1,Monitoring_MP!$AK$1:$EZ$55,Points_MP!$C9,FALSE)=$R9,$AF9,IF(HLOOKUP(AX$1,Monitoring_MP!$AK$1:$EZ$55,Points_MP!$C9,FALSE)=$T9,$AG9,IF(HLOOKUP(AX$1,Monitoring_MP!$AK$1:$EZ$55,Points_MP!$C9,FALSE)=$V9,$AH9,IF(HLOOKUP(AX$1,Monitoring_MP!$AK$1:$EZ$55,Points_MP!$C9,FALSE)=$X9,$AI9,"ERROR")))))))))</f>
        <v>0</v>
      </c>
      <c r="AY9" s="142">
        <f>IF(ISBLANK(HLOOKUP(AY$1,Monitoring_MP!$AK$1:$EZ$55,Points_MP!$C9,FALSE)),"",IF(HLOOKUP(AY$1,Monitoring_MP!$AK$1:$EZ$55,Points_MP!$C9,FALSE)=$J9,$AB9,IF(HLOOKUP(AY$1,Monitoring_MP!$AK$1:$EZ$55,Points_MP!$C9,FALSE)=$L9,$AC9,IF(HLOOKUP(AY$1,Monitoring_MP!$AK$1:$EZ$55,Points_MP!$C9,FALSE)=$N9,$AD9,IF(HLOOKUP(AY$1,Monitoring_MP!$AK$1:$EZ$55,Points_MP!$C9,FALSE)=$P9,$AE9,IF(HLOOKUP(AY$1,Monitoring_MP!$AK$1:$EZ$55,Points_MP!$C9,FALSE)=$R9,$AF9,IF(HLOOKUP(AY$1,Monitoring_MP!$AK$1:$EZ$55,Points_MP!$C9,FALSE)=$T9,$AG9,IF(HLOOKUP(AY$1,Monitoring_MP!$AK$1:$EZ$55,Points_MP!$C9,FALSE)=$V9,$AH9,IF(HLOOKUP(AY$1,Monitoring_MP!$AK$1:$EZ$55,Points_MP!$C9,FALSE)=$X9,$AI9,"ERROR")))))))))</f>
        <v>4</v>
      </c>
      <c r="AZ9" s="142">
        <f>IF(ISBLANK(HLOOKUP(AZ$1,Monitoring_MP!$AK$1:$EZ$55,Points_MP!$C9,FALSE)),"",IF(HLOOKUP(AZ$1,Monitoring_MP!$AK$1:$EZ$55,Points_MP!$C9,FALSE)=$J9,$AB9,IF(HLOOKUP(AZ$1,Monitoring_MP!$AK$1:$EZ$55,Points_MP!$C9,FALSE)=$L9,$AC9,IF(HLOOKUP(AZ$1,Monitoring_MP!$AK$1:$EZ$55,Points_MP!$C9,FALSE)=$N9,$AD9,IF(HLOOKUP(AZ$1,Monitoring_MP!$AK$1:$EZ$55,Points_MP!$C9,FALSE)=$P9,$AE9,IF(HLOOKUP(AZ$1,Monitoring_MP!$AK$1:$EZ$55,Points_MP!$C9,FALSE)=$R9,$AF9,IF(HLOOKUP(AZ$1,Monitoring_MP!$AK$1:$EZ$55,Points_MP!$C9,FALSE)=$T9,$AG9,IF(HLOOKUP(AZ$1,Monitoring_MP!$AK$1:$EZ$55,Points_MP!$C9,FALSE)=$V9,$AH9,IF(HLOOKUP(AZ$1,Monitoring_MP!$AK$1:$EZ$55,Points_MP!$C9,FALSE)=$X9,$AI9,"ERROR")))))))))</f>
        <v>4</v>
      </c>
      <c r="BA9" s="142">
        <f>IF(ISBLANK(HLOOKUP(BA$1,Monitoring_MP!$AK$1:$EZ$55,Points_MP!$C9,FALSE)),"",IF(HLOOKUP(BA$1,Monitoring_MP!$AK$1:$EZ$55,Points_MP!$C9,FALSE)=$J9,$AB9,IF(HLOOKUP(BA$1,Monitoring_MP!$AK$1:$EZ$55,Points_MP!$C9,FALSE)=$L9,$AC9,IF(HLOOKUP(BA$1,Monitoring_MP!$AK$1:$EZ$55,Points_MP!$C9,FALSE)=$N9,$AD9,IF(HLOOKUP(BA$1,Monitoring_MP!$AK$1:$EZ$55,Points_MP!$C9,FALSE)=$P9,$AE9,IF(HLOOKUP(BA$1,Monitoring_MP!$AK$1:$EZ$55,Points_MP!$C9,FALSE)=$R9,$AF9,IF(HLOOKUP(BA$1,Monitoring_MP!$AK$1:$EZ$55,Points_MP!$C9,FALSE)=$T9,$AG9,IF(HLOOKUP(BA$1,Monitoring_MP!$AK$1:$EZ$55,Points_MP!$C9,FALSE)=$V9,$AH9,IF(HLOOKUP(BA$1,Monitoring_MP!$AK$1:$EZ$55,Points_MP!$C9,FALSE)=$X9,$AI9,"ERROR")))))))))</f>
        <v>0</v>
      </c>
      <c r="BB9" s="142">
        <f>IF(ISBLANK(HLOOKUP(BB$1,Monitoring_MP!$AK$1:$EZ$55,Points_MP!$C9,FALSE)),"",IF(HLOOKUP(BB$1,Monitoring_MP!$AK$1:$EZ$55,Points_MP!$C9,FALSE)=$J9,$AB9,IF(HLOOKUP(BB$1,Monitoring_MP!$AK$1:$EZ$55,Points_MP!$C9,FALSE)=$L9,$AC9,IF(HLOOKUP(BB$1,Monitoring_MP!$AK$1:$EZ$55,Points_MP!$C9,FALSE)=$N9,$AD9,IF(HLOOKUP(BB$1,Monitoring_MP!$AK$1:$EZ$55,Points_MP!$C9,FALSE)=$P9,$AE9,IF(HLOOKUP(BB$1,Monitoring_MP!$AK$1:$EZ$55,Points_MP!$C9,FALSE)=$R9,$AF9,IF(HLOOKUP(BB$1,Monitoring_MP!$AK$1:$EZ$55,Points_MP!$C9,FALSE)=$T9,$AG9,IF(HLOOKUP(BB$1,Monitoring_MP!$AK$1:$EZ$55,Points_MP!$C9,FALSE)=$V9,$AH9,IF(HLOOKUP(BB$1,Monitoring_MP!$AK$1:$EZ$55,Points_MP!$C9,FALSE)=$X9,$AI9,"ERROR")))))))))</f>
        <v>0</v>
      </c>
      <c r="BC9" s="142">
        <f>IF(ISBLANK(HLOOKUP(BC$1,Monitoring_MP!$AK$1:$EZ$55,Points_MP!$C9,FALSE)),"",IF(HLOOKUP(BC$1,Monitoring_MP!$AK$1:$EZ$55,Points_MP!$C9,FALSE)=$J9,$AB9,IF(HLOOKUP(BC$1,Monitoring_MP!$AK$1:$EZ$55,Points_MP!$C9,FALSE)=$L9,$AC9,IF(HLOOKUP(BC$1,Monitoring_MP!$AK$1:$EZ$55,Points_MP!$C9,FALSE)=$N9,$AD9,IF(HLOOKUP(BC$1,Monitoring_MP!$AK$1:$EZ$55,Points_MP!$C9,FALSE)=$P9,$AE9,IF(HLOOKUP(BC$1,Monitoring_MP!$AK$1:$EZ$55,Points_MP!$C9,FALSE)=$R9,$AF9,IF(HLOOKUP(BC$1,Monitoring_MP!$AK$1:$EZ$55,Points_MP!$C9,FALSE)=$T9,$AG9,IF(HLOOKUP(BC$1,Monitoring_MP!$AK$1:$EZ$55,Points_MP!$C9,FALSE)=$V9,$AH9,IF(HLOOKUP(BC$1,Monitoring_MP!$AK$1:$EZ$55,Points_MP!$C9,FALSE)=$X9,$AI9,"ERROR")))))))))</f>
        <v>4</v>
      </c>
      <c r="BD9" s="142">
        <f>IF(ISBLANK(HLOOKUP(BD$1,Monitoring_MP!$AK$1:$EZ$55,Points_MP!$C9,FALSE)),"",IF(HLOOKUP(BD$1,Monitoring_MP!$AK$1:$EZ$55,Points_MP!$C9,FALSE)=$J9,$AB9,IF(HLOOKUP(BD$1,Monitoring_MP!$AK$1:$EZ$55,Points_MP!$C9,FALSE)=$L9,$AC9,IF(HLOOKUP(BD$1,Monitoring_MP!$AK$1:$EZ$55,Points_MP!$C9,FALSE)=$N9,$AD9,IF(HLOOKUP(BD$1,Monitoring_MP!$AK$1:$EZ$55,Points_MP!$C9,FALSE)=$P9,$AE9,IF(HLOOKUP(BD$1,Monitoring_MP!$AK$1:$EZ$55,Points_MP!$C9,FALSE)=$R9,$AF9,IF(HLOOKUP(BD$1,Monitoring_MP!$AK$1:$EZ$55,Points_MP!$C9,FALSE)=$T9,$AG9,IF(HLOOKUP(BD$1,Monitoring_MP!$AK$1:$EZ$55,Points_MP!$C9,FALSE)=$V9,$AH9,IF(HLOOKUP(BD$1,Monitoring_MP!$AK$1:$EZ$55,Points_MP!$C9,FALSE)=$X9,$AI9,"ERROR")))))))))</f>
        <v>4</v>
      </c>
      <c r="BE9" s="142">
        <f>IF(ISBLANK(HLOOKUP(BE$1,Monitoring_MP!$AK$1:$EZ$55,Points_MP!$C9,FALSE)),"",IF(HLOOKUP(BE$1,Monitoring_MP!$AK$1:$EZ$55,Points_MP!$C9,FALSE)=$J9,$AB9,IF(HLOOKUP(BE$1,Monitoring_MP!$AK$1:$EZ$55,Points_MP!$C9,FALSE)=$L9,$AC9,IF(HLOOKUP(BE$1,Monitoring_MP!$AK$1:$EZ$55,Points_MP!$C9,FALSE)=$N9,$AD9,IF(HLOOKUP(BE$1,Monitoring_MP!$AK$1:$EZ$55,Points_MP!$C9,FALSE)=$P9,$AE9,IF(HLOOKUP(BE$1,Monitoring_MP!$AK$1:$EZ$55,Points_MP!$C9,FALSE)=$R9,$AF9,IF(HLOOKUP(BE$1,Monitoring_MP!$AK$1:$EZ$55,Points_MP!$C9,FALSE)=$T9,$AG9,IF(HLOOKUP(BE$1,Monitoring_MP!$AK$1:$EZ$55,Points_MP!$C9,FALSE)=$V9,$AH9,IF(HLOOKUP(BE$1,Monitoring_MP!$AK$1:$EZ$55,Points_MP!$C9,FALSE)=$X9,$AI9,"ERROR")))))))))</f>
        <v>4</v>
      </c>
      <c r="BF9" s="142">
        <f>IF(ISBLANK(HLOOKUP(BF$1,Monitoring_MP!$AK$1:$EZ$55,Points_MP!$C9,FALSE)),"",IF(HLOOKUP(BF$1,Monitoring_MP!$AK$1:$EZ$55,Points_MP!$C9,FALSE)=$J9,$AB9,IF(HLOOKUP(BF$1,Monitoring_MP!$AK$1:$EZ$55,Points_MP!$C9,FALSE)=$L9,$AC9,IF(HLOOKUP(BF$1,Monitoring_MP!$AK$1:$EZ$55,Points_MP!$C9,FALSE)=$N9,$AD9,IF(HLOOKUP(BF$1,Monitoring_MP!$AK$1:$EZ$55,Points_MP!$C9,FALSE)=$P9,$AE9,IF(HLOOKUP(BF$1,Monitoring_MP!$AK$1:$EZ$55,Points_MP!$C9,FALSE)=$R9,$AF9,IF(HLOOKUP(BF$1,Monitoring_MP!$AK$1:$EZ$55,Points_MP!$C9,FALSE)=$T9,$AG9,IF(HLOOKUP(BF$1,Monitoring_MP!$AK$1:$EZ$55,Points_MP!$C9,FALSE)=$V9,$AH9,IF(HLOOKUP(BF$1,Monitoring_MP!$AK$1:$EZ$55,Points_MP!$C9,FALSE)=$X9,$AI9,"ERROR")))))))))</f>
        <v>4</v>
      </c>
      <c r="BG9" s="142">
        <f>IF(ISBLANK(HLOOKUP(BG$1,Monitoring_MP!$AK$1:$EZ$55,Points_MP!$C9,FALSE)),"",IF(HLOOKUP(BG$1,Monitoring_MP!$AK$1:$EZ$55,Points_MP!$C9,FALSE)=$J9,$AB9,IF(HLOOKUP(BG$1,Monitoring_MP!$AK$1:$EZ$55,Points_MP!$C9,FALSE)=$L9,$AC9,IF(HLOOKUP(BG$1,Monitoring_MP!$AK$1:$EZ$55,Points_MP!$C9,FALSE)=$N9,$AD9,IF(HLOOKUP(BG$1,Monitoring_MP!$AK$1:$EZ$55,Points_MP!$C9,FALSE)=$P9,$AE9,IF(HLOOKUP(BG$1,Monitoring_MP!$AK$1:$EZ$55,Points_MP!$C9,FALSE)=$R9,$AF9,IF(HLOOKUP(BG$1,Monitoring_MP!$AK$1:$EZ$55,Points_MP!$C9,FALSE)=$T9,$AG9,IF(HLOOKUP(BG$1,Monitoring_MP!$AK$1:$EZ$55,Points_MP!$C9,FALSE)=$V9,$AH9,IF(HLOOKUP(BG$1,Monitoring_MP!$AK$1:$EZ$55,Points_MP!$C9,FALSE)=$X9,$AI9,"ERROR")))))))))</f>
        <v>0</v>
      </c>
      <c r="BH9" s="142">
        <f>IF(ISBLANK(HLOOKUP(BH$1,Monitoring_MP!$AK$1:$EZ$55,Points_MP!$C9,FALSE)),"",IF(HLOOKUP(BH$1,Monitoring_MP!$AK$1:$EZ$55,Points_MP!$C9,FALSE)=$J9,$AB9,IF(HLOOKUP(BH$1,Monitoring_MP!$AK$1:$EZ$55,Points_MP!$C9,FALSE)=$L9,$AC9,IF(HLOOKUP(BH$1,Monitoring_MP!$AK$1:$EZ$55,Points_MP!$C9,FALSE)=$N9,$AD9,IF(HLOOKUP(BH$1,Monitoring_MP!$AK$1:$EZ$55,Points_MP!$C9,FALSE)=$P9,$AE9,IF(HLOOKUP(BH$1,Monitoring_MP!$AK$1:$EZ$55,Points_MP!$C9,FALSE)=$R9,$AF9,IF(HLOOKUP(BH$1,Monitoring_MP!$AK$1:$EZ$55,Points_MP!$C9,FALSE)=$T9,$AG9,IF(HLOOKUP(BH$1,Monitoring_MP!$AK$1:$EZ$55,Points_MP!$C9,FALSE)=$V9,$AH9,IF(HLOOKUP(BH$1,Monitoring_MP!$AK$1:$EZ$55,Points_MP!$C9,FALSE)=$X9,$AI9,"ERROR")))))))))</f>
        <v>4</v>
      </c>
      <c r="BI9" s="142">
        <f>IF(ISBLANK(HLOOKUP(BI$1,Monitoring_MP!$AK$1:$EZ$55,Points_MP!$C9,FALSE)),"",IF(HLOOKUP(BI$1,Monitoring_MP!$AK$1:$EZ$55,Points_MP!$C9,FALSE)=$J9,$AB9,IF(HLOOKUP(BI$1,Monitoring_MP!$AK$1:$EZ$55,Points_MP!$C9,FALSE)=$L9,$AC9,IF(HLOOKUP(BI$1,Monitoring_MP!$AK$1:$EZ$55,Points_MP!$C9,FALSE)=$N9,$AD9,IF(HLOOKUP(BI$1,Monitoring_MP!$AK$1:$EZ$55,Points_MP!$C9,FALSE)=$P9,$AE9,IF(HLOOKUP(BI$1,Monitoring_MP!$AK$1:$EZ$55,Points_MP!$C9,FALSE)=$R9,$AF9,IF(HLOOKUP(BI$1,Monitoring_MP!$AK$1:$EZ$55,Points_MP!$C9,FALSE)=$T9,$AG9,IF(HLOOKUP(BI$1,Monitoring_MP!$AK$1:$EZ$55,Points_MP!$C9,FALSE)=$V9,$AH9,IF(HLOOKUP(BI$1,Monitoring_MP!$AK$1:$EZ$55,Points_MP!$C9,FALSE)=$X9,$AI9,"ERROR")))))))))</f>
        <v>0</v>
      </c>
      <c r="BJ9" s="142">
        <f>IF(ISBLANK(HLOOKUP(BJ$1,Monitoring_MP!$AK$1:$EZ$55,Points_MP!$C9,FALSE)),"",IF(HLOOKUP(BJ$1,Monitoring_MP!$AK$1:$EZ$55,Points_MP!$C9,FALSE)=$J9,$AB9,IF(HLOOKUP(BJ$1,Monitoring_MP!$AK$1:$EZ$55,Points_MP!$C9,FALSE)=$L9,$AC9,IF(HLOOKUP(BJ$1,Monitoring_MP!$AK$1:$EZ$55,Points_MP!$C9,FALSE)=$N9,$AD9,IF(HLOOKUP(BJ$1,Monitoring_MP!$AK$1:$EZ$55,Points_MP!$C9,FALSE)=$P9,$AE9,IF(HLOOKUP(BJ$1,Monitoring_MP!$AK$1:$EZ$55,Points_MP!$C9,FALSE)=$R9,$AF9,IF(HLOOKUP(BJ$1,Monitoring_MP!$AK$1:$EZ$55,Points_MP!$C9,FALSE)=$T9,$AG9,IF(HLOOKUP(BJ$1,Monitoring_MP!$AK$1:$EZ$55,Points_MP!$C9,FALSE)=$V9,$AH9,IF(HLOOKUP(BJ$1,Monitoring_MP!$AK$1:$EZ$55,Points_MP!$C9,FALSE)=$X9,$AI9,"ERROR")))))))))</f>
        <v>0</v>
      </c>
      <c r="BK9" s="142">
        <f>IF(ISBLANK(HLOOKUP(BK$1,Monitoring_MP!$AK$1:$EZ$55,Points_MP!$C9,FALSE)),"",IF(HLOOKUP(BK$1,Monitoring_MP!$AK$1:$EZ$55,Points_MP!$C9,FALSE)=$J9,$AB9,IF(HLOOKUP(BK$1,Monitoring_MP!$AK$1:$EZ$55,Points_MP!$C9,FALSE)=$L9,$AC9,IF(HLOOKUP(BK$1,Monitoring_MP!$AK$1:$EZ$55,Points_MP!$C9,FALSE)=$N9,$AD9,IF(HLOOKUP(BK$1,Monitoring_MP!$AK$1:$EZ$55,Points_MP!$C9,FALSE)=$P9,$AE9,IF(HLOOKUP(BK$1,Monitoring_MP!$AK$1:$EZ$55,Points_MP!$C9,FALSE)=$R9,$AF9,IF(HLOOKUP(BK$1,Monitoring_MP!$AK$1:$EZ$55,Points_MP!$C9,FALSE)=$T9,$AG9,IF(HLOOKUP(BK$1,Monitoring_MP!$AK$1:$EZ$55,Points_MP!$C9,FALSE)=$V9,$AH9,IF(HLOOKUP(BK$1,Monitoring_MP!$AK$1:$EZ$55,Points_MP!$C9,FALSE)=$X9,$AI9,"ERROR")))))))))</f>
        <v>4</v>
      </c>
      <c r="BL9" s="142">
        <f>IF(ISBLANK(HLOOKUP(BL$1,Monitoring_MP!$AK$1:$EZ$55,Points_MP!$C9,FALSE)),"",IF(HLOOKUP(BL$1,Monitoring_MP!$AK$1:$EZ$55,Points_MP!$C9,FALSE)=$J9,$AB9,IF(HLOOKUP(BL$1,Monitoring_MP!$AK$1:$EZ$55,Points_MP!$C9,FALSE)=$L9,$AC9,IF(HLOOKUP(BL$1,Monitoring_MP!$AK$1:$EZ$55,Points_MP!$C9,FALSE)=$N9,$AD9,IF(HLOOKUP(BL$1,Monitoring_MP!$AK$1:$EZ$55,Points_MP!$C9,FALSE)=$P9,$AE9,IF(HLOOKUP(BL$1,Monitoring_MP!$AK$1:$EZ$55,Points_MP!$C9,FALSE)=$R9,$AF9,IF(HLOOKUP(BL$1,Monitoring_MP!$AK$1:$EZ$55,Points_MP!$C9,FALSE)=$T9,$AG9,IF(HLOOKUP(BL$1,Monitoring_MP!$AK$1:$EZ$55,Points_MP!$C9,FALSE)=$V9,$AH9,IF(HLOOKUP(BL$1,Monitoring_MP!$AK$1:$EZ$55,Points_MP!$C9,FALSE)=$X9,$AI9,"ERROR")))))))))</f>
        <v>0</v>
      </c>
      <c r="BM9" s="142">
        <f>IF(ISBLANK(HLOOKUP(BM$1,Monitoring_MP!$AK$1:$EZ$55,Points_MP!$C9,FALSE)),"",IF(HLOOKUP(BM$1,Monitoring_MP!$AK$1:$EZ$55,Points_MP!$C9,FALSE)=$J9,$AB9,IF(HLOOKUP(BM$1,Monitoring_MP!$AK$1:$EZ$55,Points_MP!$C9,FALSE)=$L9,$AC9,IF(HLOOKUP(BM$1,Monitoring_MP!$AK$1:$EZ$55,Points_MP!$C9,FALSE)=$N9,$AD9,IF(HLOOKUP(BM$1,Monitoring_MP!$AK$1:$EZ$55,Points_MP!$C9,FALSE)=$P9,$AE9,IF(HLOOKUP(BM$1,Monitoring_MP!$AK$1:$EZ$55,Points_MP!$C9,FALSE)=$R9,$AF9,IF(HLOOKUP(BM$1,Monitoring_MP!$AK$1:$EZ$55,Points_MP!$C9,FALSE)=$T9,$AG9,IF(HLOOKUP(BM$1,Monitoring_MP!$AK$1:$EZ$55,Points_MP!$C9,FALSE)=$V9,$AH9,IF(HLOOKUP(BM$1,Monitoring_MP!$AK$1:$EZ$55,Points_MP!$C9,FALSE)=$X9,$AI9,"ERROR")))))))))</f>
        <v>4</v>
      </c>
      <c r="BN9" s="142">
        <f>IF(ISBLANK(HLOOKUP(BN$1,Monitoring_MP!$AK$1:$EZ$55,Points_MP!$C9,FALSE)),"",IF(HLOOKUP(BN$1,Monitoring_MP!$AK$1:$EZ$55,Points_MP!$C9,FALSE)=$J9,$AB9,IF(HLOOKUP(BN$1,Monitoring_MP!$AK$1:$EZ$55,Points_MP!$C9,FALSE)=$L9,$AC9,IF(HLOOKUP(BN$1,Monitoring_MP!$AK$1:$EZ$55,Points_MP!$C9,FALSE)=$N9,$AD9,IF(HLOOKUP(BN$1,Monitoring_MP!$AK$1:$EZ$55,Points_MP!$C9,FALSE)=$P9,$AE9,IF(HLOOKUP(BN$1,Monitoring_MP!$AK$1:$EZ$55,Points_MP!$C9,FALSE)=$R9,$AF9,IF(HLOOKUP(BN$1,Monitoring_MP!$AK$1:$EZ$55,Points_MP!$C9,FALSE)=$T9,$AG9,IF(HLOOKUP(BN$1,Monitoring_MP!$AK$1:$EZ$55,Points_MP!$C9,FALSE)=$V9,$AH9,IF(HLOOKUP(BN$1,Monitoring_MP!$AK$1:$EZ$55,Points_MP!$C9,FALSE)=$X9,$AI9,"ERROR")))))))))</f>
        <v>4</v>
      </c>
      <c r="BO9" s="142">
        <f>IF(ISBLANK(HLOOKUP(BO$1,Monitoring_MP!$AK$1:$EZ$55,Points_MP!$C9,FALSE)),"",IF(HLOOKUP(BO$1,Monitoring_MP!$AK$1:$EZ$55,Points_MP!$C9,FALSE)=$J9,$AB9,IF(HLOOKUP(BO$1,Monitoring_MP!$AK$1:$EZ$55,Points_MP!$C9,FALSE)=$L9,$AC9,IF(HLOOKUP(BO$1,Monitoring_MP!$AK$1:$EZ$55,Points_MP!$C9,FALSE)=$N9,$AD9,IF(HLOOKUP(BO$1,Monitoring_MP!$AK$1:$EZ$55,Points_MP!$C9,FALSE)=$P9,$AE9,IF(HLOOKUP(BO$1,Monitoring_MP!$AK$1:$EZ$55,Points_MP!$C9,FALSE)=$R9,$AF9,IF(HLOOKUP(BO$1,Monitoring_MP!$AK$1:$EZ$55,Points_MP!$C9,FALSE)=$T9,$AG9,IF(HLOOKUP(BO$1,Monitoring_MP!$AK$1:$EZ$55,Points_MP!$C9,FALSE)=$V9,$AH9,IF(HLOOKUP(BO$1,Monitoring_MP!$AK$1:$EZ$55,Points_MP!$C9,FALSE)=$X9,$AI9,"ERROR")))))))))</f>
        <v>0</v>
      </c>
      <c r="BP9" s="142">
        <f>IF(ISBLANK(HLOOKUP(BP$1,Monitoring_MP!$AK$1:$EZ$55,Points_MP!$C9,FALSE)),"",IF(HLOOKUP(BP$1,Monitoring_MP!$AK$1:$EZ$55,Points_MP!$C9,FALSE)=$J9,$AB9,IF(HLOOKUP(BP$1,Monitoring_MP!$AK$1:$EZ$55,Points_MP!$C9,FALSE)=$L9,$AC9,IF(HLOOKUP(BP$1,Monitoring_MP!$AK$1:$EZ$55,Points_MP!$C9,FALSE)=$N9,$AD9,IF(HLOOKUP(BP$1,Monitoring_MP!$AK$1:$EZ$55,Points_MP!$C9,FALSE)=$P9,$AE9,IF(HLOOKUP(BP$1,Monitoring_MP!$AK$1:$EZ$55,Points_MP!$C9,FALSE)=$R9,$AF9,IF(HLOOKUP(BP$1,Monitoring_MP!$AK$1:$EZ$55,Points_MP!$C9,FALSE)=$T9,$AG9,IF(HLOOKUP(BP$1,Monitoring_MP!$AK$1:$EZ$55,Points_MP!$C9,FALSE)=$V9,$AH9,IF(HLOOKUP(BP$1,Monitoring_MP!$AK$1:$EZ$55,Points_MP!$C9,FALSE)=$X9,$AI9,"ERROR")))))))))</f>
        <v>4</v>
      </c>
      <c r="BQ9" s="142">
        <f>IF(ISBLANK(HLOOKUP(BQ$1,Monitoring_MP!$AK$1:$EZ$55,Points_MP!$C9,FALSE)),"",IF(HLOOKUP(BQ$1,Monitoring_MP!$AK$1:$EZ$55,Points_MP!$C9,FALSE)=$J9,$AB9,IF(HLOOKUP(BQ$1,Monitoring_MP!$AK$1:$EZ$55,Points_MP!$C9,FALSE)=$L9,$AC9,IF(HLOOKUP(BQ$1,Monitoring_MP!$AK$1:$EZ$55,Points_MP!$C9,FALSE)=$N9,$AD9,IF(HLOOKUP(BQ$1,Monitoring_MP!$AK$1:$EZ$55,Points_MP!$C9,FALSE)=$P9,$AE9,IF(HLOOKUP(BQ$1,Monitoring_MP!$AK$1:$EZ$55,Points_MP!$C9,FALSE)=$R9,$AF9,IF(HLOOKUP(BQ$1,Monitoring_MP!$AK$1:$EZ$55,Points_MP!$C9,FALSE)=$T9,$AG9,IF(HLOOKUP(BQ$1,Monitoring_MP!$AK$1:$EZ$55,Points_MP!$C9,FALSE)=$V9,$AH9,IF(HLOOKUP(BQ$1,Monitoring_MP!$AK$1:$EZ$55,Points_MP!$C9,FALSE)=$X9,$AI9,"ERROR")))))))))</f>
        <v>0</v>
      </c>
      <c r="BR9" s="142">
        <f>IF(ISBLANK(HLOOKUP(BR$1,Monitoring_MP!$AK$1:$EZ$55,Points_MP!$C9,FALSE)),"",IF(HLOOKUP(BR$1,Monitoring_MP!$AK$1:$EZ$55,Points_MP!$C9,FALSE)=$J9,$AB9,IF(HLOOKUP(BR$1,Monitoring_MP!$AK$1:$EZ$55,Points_MP!$C9,FALSE)=$L9,$AC9,IF(HLOOKUP(BR$1,Monitoring_MP!$AK$1:$EZ$55,Points_MP!$C9,FALSE)=$N9,$AD9,IF(HLOOKUP(BR$1,Monitoring_MP!$AK$1:$EZ$55,Points_MP!$C9,FALSE)=$P9,$AE9,IF(HLOOKUP(BR$1,Monitoring_MP!$AK$1:$EZ$55,Points_MP!$C9,FALSE)=$R9,$AF9,IF(HLOOKUP(BR$1,Monitoring_MP!$AK$1:$EZ$55,Points_MP!$C9,FALSE)=$T9,$AG9,IF(HLOOKUP(BR$1,Monitoring_MP!$AK$1:$EZ$55,Points_MP!$C9,FALSE)=$V9,$AH9,IF(HLOOKUP(BR$1,Monitoring_MP!$AK$1:$EZ$55,Points_MP!$C9,FALSE)=$X9,$AI9,"ERROR")))))))))</f>
        <v>0</v>
      </c>
      <c r="BS9" s="142">
        <f>IF(ISBLANK(HLOOKUP(BS$1,Monitoring_MP!$AK$1:$EZ$55,Points_MP!$C9,FALSE)),"",IF(HLOOKUP(BS$1,Monitoring_MP!$AK$1:$EZ$55,Points_MP!$C9,FALSE)=$J9,$AB9,IF(HLOOKUP(BS$1,Monitoring_MP!$AK$1:$EZ$55,Points_MP!$C9,FALSE)=$L9,$AC9,IF(HLOOKUP(BS$1,Monitoring_MP!$AK$1:$EZ$55,Points_MP!$C9,FALSE)=$N9,$AD9,IF(HLOOKUP(BS$1,Monitoring_MP!$AK$1:$EZ$55,Points_MP!$C9,FALSE)=$P9,$AE9,IF(HLOOKUP(BS$1,Monitoring_MP!$AK$1:$EZ$55,Points_MP!$C9,FALSE)=$R9,$AF9,IF(HLOOKUP(BS$1,Monitoring_MP!$AK$1:$EZ$55,Points_MP!$C9,FALSE)=$T9,$AG9,IF(HLOOKUP(BS$1,Monitoring_MP!$AK$1:$EZ$55,Points_MP!$C9,FALSE)=$V9,$AH9,IF(HLOOKUP(BS$1,Monitoring_MP!$AK$1:$EZ$55,Points_MP!$C9,FALSE)=$X9,$AI9,"ERROR")))))))))</f>
        <v>4</v>
      </c>
      <c r="BT9" s="142">
        <f>IF(ISBLANK(HLOOKUP(BT$1,Monitoring_MP!$AK$1:$EZ$55,Points_MP!$C9,FALSE)),"",IF(HLOOKUP(BT$1,Monitoring_MP!$AK$1:$EZ$55,Points_MP!$C9,FALSE)=$J9,$AB9,IF(HLOOKUP(BT$1,Monitoring_MP!$AK$1:$EZ$55,Points_MP!$C9,FALSE)=$L9,$AC9,IF(HLOOKUP(BT$1,Monitoring_MP!$AK$1:$EZ$55,Points_MP!$C9,FALSE)=$N9,$AD9,IF(HLOOKUP(BT$1,Monitoring_MP!$AK$1:$EZ$55,Points_MP!$C9,FALSE)=$P9,$AE9,IF(HLOOKUP(BT$1,Monitoring_MP!$AK$1:$EZ$55,Points_MP!$C9,FALSE)=$R9,$AF9,IF(HLOOKUP(BT$1,Monitoring_MP!$AK$1:$EZ$55,Points_MP!$C9,FALSE)=$T9,$AG9,IF(HLOOKUP(BT$1,Monitoring_MP!$AK$1:$EZ$55,Points_MP!$C9,FALSE)=$V9,$AH9,IF(HLOOKUP(BT$1,Monitoring_MP!$AK$1:$EZ$55,Points_MP!$C9,FALSE)=$X9,$AI9,"ERROR")))))))))</f>
        <v>0</v>
      </c>
      <c r="BU9" s="142">
        <f>IF(ISBLANK(HLOOKUP(BU$1,Monitoring_MP!$AK$1:$EZ$55,Points_MP!$C9,FALSE)),"",IF(HLOOKUP(BU$1,Monitoring_MP!$AK$1:$EZ$55,Points_MP!$C9,FALSE)=$J9,$AB9,IF(HLOOKUP(BU$1,Monitoring_MP!$AK$1:$EZ$55,Points_MP!$C9,FALSE)=$L9,$AC9,IF(HLOOKUP(BU$1,Monitoring_MP!$AK$1:$EZ$55,Points_MP!$C9,FALSE)=$N9,$AD9,IF(HLOOKUP(BU$1,Monitoring_MP!$AK$1:$EZ$55,Points_MP!$C9,FALSE)=$P9,$AE9,IF(HLOOKUP(BU$1,Monitoring_MP!$AK$1:$EZ$55,Points_MP!$C9,FALSE)=$R9,$AF9,IF(HLOOKUP(BU$1,Monitoring_MP!$AK$1:$EZ$55,Points_MP!$C9,FALSE)=$T9,$AG9,IF(HLOOKUP(BU$1,Monitoring_MP!$AK$1:$EZ$55,Points_MP!$C9,FALSE)=$V9,$AH9,IF(HLOOKUP(BU$1,Monitoring_MP!$AK$1:$EZ$55,Points_MP!$C9,FALSE)=$X9,$AI9,"ERROR")))))))))</f>
        <v>4</v>
      </c>
      <c r="BV9" s="142">
        <f>IF(ISBLANK(HLOOKUP(BV$1,Monitoring_MP!$AK$1:$EZ$55,Points_MP!$C9,FALSE)),"",IF(HLOOKUP(BV$1,Monitoring_MP!$AK$1:$EZ$55,Points_MP!$C9,FALSE)=$J9,$AB9,IF(HLOOKUP(BV$1,Monitoring_MP!$AK$1:$EZ$55,Points_MP!$C9,FALSE)=$L9,$AC9,IF(HLOOKUP(BV$1,Monitoring_MP!$AK$1:$EZ$55,Points_MP!$C9,FALSE)=$N9,$AD9,IF(HLOOKUP(BV$1,Monitoring_MP!$AK$1:$EZ$55,Points_MP!$C9,FALSE)=$P9,$AE9,IF(HLOOKUP(BV$1,Monitoring_MP!$AK$1:$EZ$55,Points_MP!$C9,FALSE)=$R9,$AF9,IF(HLOOKUP(BV$1,Monitoring_MP!$AK$1:$EZ$55,Points_MP!$C9,FALSE)=$T9,$AG9,IF(HLOOKUP(BV$1,Monitoring_MP!$AK$1:$EZ$55,Points_MP!$C9,FALSE)=$V9,$AH9,IF(HLOOKUP(BV$1,Monitoring_MP!$AK$1:$EZ$55,Points_MP!$C9,FALSE)=$X9,$AI9,"ERROR")))))))))</f>
        <v>4</v>
      </c>
      <c r="BW9" s="142">
        <f>IF(ISBLANK(HLOOKUP(BW$1,Monitoring_MP!$AK$1:$EZ$55,Points_MP!$C9,FALSE)),"",IF(HLOOKUP(BW$1,Monitoring_MP!$AK$1:$EZ$55,Points_MP!$C9,FALSE)=$J9,$AB9,IF(HLOOKUP(BW$1,Monitoring_MP!$AK$1:$EZ$55,Points_MP!$C9,FALSE)=$L9,$AC9,IF(HLOOKUP(BW$1,Monitoring_MP!$AK$1:$EZ$55,Points_MP!$C9,FALSE)=$N9,$AD9,IF(HLOOKUP(BW$1,Monitoring_MP!$AK$1:$EZ$55,Points_MP!$C9,FALSE)=$P9,$AE9,IF(HLOOKUP(BW$1,Monitoring_MP!$AK$1:$EZ$55,Points_MP!$C9,FALSE)=$R9,$AF9,IF(HLOOKUP(BW$1,Monitoring_MP!$AK$1:$EZ$55,Points_MP!$C9,FALSE)=$T9,$AG9,IF(HLOOKUP(BW$1,Monitoring_MP!$AK$1:$EZ$55,Points_MP!$C9,FALSE)=$V9,$AH9,IF(HLOOKUP(BW$1,Monitoring_MP!$AK$1:$EZ$55,Points_MP!$C9,FALSE)=$X9,$AI9,"ERROR")))))))))</f>
        <v>4</v>
      </c>
      <c r="BX9" s="142">
        <f>IF(ISBLANK(HLOOKUP(BX$1,Monitoring_MP!$AK$1:$EZ$55,Points_MP!$C9,FALSE)),"",IF(HLOOKUP(BX$1,Monitoring_MP!$AK$1:$EZ$55,Points_MP!$C9,FALSE)=$J9,$AB9,IF(HLOOKUP(BX$1,Monitoring_MP!$AK$1:$EZ$55,Points_MP!$C9,FALSE)=$L9,$AC9,IF(HLOOKUP(BX$1,Monitoring_MP!$AK$1:$EZ$55,Points_MP!$C9,FALSE)=$N9,$AD9,IF(HLOOKUP(BX$1,Monitoring_MP!$AK$1:$EZ$55,Points_MP!$C9,FALSE)=$P9,$AE9,IF(HLOOKUP(BX$1,Monitoring_MP!$AK$1:$EZ$55,Points_MP!$C9,FALSE)=$R9,$AF9,IF(HLOOKUP(BX$1,Monitoring_MP!$AK$1:$EZ$55,Points_MP!$C9,FALSE)=$T9,$AG9,IF(HLOOKUP(BX$1,Monitoring_MP!$AK$1:$EZ$55,Points_MP!$C9,FALSE)=$V9,$AH9,IF(HLOOKUP(BX$1,Monitoring_MP!$AK$1:$EZ$55,Points_MP!$C9,FALSE)=$X9,$AI9,"ERROR")))))))))</f>
        <v>0</v>
      </c>
      <c r="BY9" s="142">
        <f>IF(ISBLANK(HLOOKUP(BY$1,Monitoring_MP!$AK$1:$EZ$55,Points_MP!$C9,FALSE)),"",IF(HLOOKUP(BY$1,Monitoring_MP!$AK$1:$EZ$55,Points_MP!$C9,FALSE)=$J9,$AB9,IF(HLOOKUP(BY$1,Monitoring_MP!$AK$1:$EZ$55,Points_MP!$C9,FALSE)=$L9,$AC9,IF(HLOOKUP(BY$1,Monitoring_MP!$AK$1:$EZ$55,Points_MP!$C9,FALSE)=$N9,$AD9,IF(HLOOKUP(BY$1,Monitoring_MP!$AK$1:$EZ$55,Points_MP!$C9,FALSE)=$P9,$AE9,IF(HLOOKUP(BY$1,Monitoring_MP!$AK$1:$EZ$55,Points_MP!$C9,FALSE)=$R9,$AF9,IF(HLOOKUP(BY$1,Monitoring_MP!$AK$1:$EZ$55,Points_MP!$C9,FALSE)=$T9,$AG9,IF(HLOOKUP(BY$1,Monitoring_MP!$AK$1:$EZ$55,Points_MP!$C9,FALSE)=$V9,$AH9,IF(HLOOKUP(BY$1,Monitoring_MP!$AK$1:$EZ$55,Points_MP!$C9,FALSE)=$X9,$AI9,"ERROR")))))))))</f>
        <v>0</v>
      </c>
      <c r="BZ9" s="142">
        <f>IF(ISBLANK(HLOOKUP(BZ$1,Monitoring_MP!$AK$1:$EZ$55,Points_MP!$C9,FALSE)),"",IF(HLOOKUP(BZ$1,Monitoring_MP!$AK$1:$EZ$55,Points_MP!$C9,FALSE)=$J9,$AB9,IF(HLOOKUP(BZ$1,Monitoring_MP!$AK$1:$EZ$55,Points_MP!$C9,FALSE)=$L9,$AC9,IF(HLOOKUP(BZ$1,Monitoring_MP!$AK$1:$EZ$55,Points_MP!$C9,FALSE)=$N9,$AD9,IF(HLOOKUP(BZ$1,Monitoring_MP!$AK$1:$EZ$55,Points_MP!$C9,FALSE)=$P9,$AE9,IF(HLOOKUP(BZ$1,Monitoring_MP!$AK$1:$EZ$55,Points_MP!$C9,FALSE)=$R9,$AF9,IF(HLOOKUP(BZ$1,Monitoring_MP!$AK$1:$EZ$55,Points_MP!$C9,FALSE)=$T9,$AG9,IF(HLOOKUP(BZ$1,Monitoring_MP!$AK$1:$EZ$55,Points_MP!$C9,FALSE)=$V9,$AH9,IF(HLOOKUP(BZ$1,Monitoring_MP!$AK$1:$EZ$55,Points_MP!$C9,FALSE)=$X9,$AI9,"ERROR")))))))))</f>
        <v>0</v>
      </c>
      <c r="CA9" s="142">
        <f>IF(ISBLANK(HLOOKUP(CA$1,Monitoring_MP!$AK$1:$EZ$55,Points_MP!$C9,FALSE)),"",IF(HLOOKUP(CA$1,Monitoring_MP!$AK$1:$EZ$55,Points_MP!$C9,FALSE)=$J9,$AB9,IF(HLOOKUP(CA$1,Monitoring_MP!$AK$1:$EZ$55,Points_MP!$C9,FALSE)=$L9,$AC9,IF(HLOOKUP(CA$1,Monitoring_MP!$AK$1:$EZ$55,Points_MP!$C9,FALSE)=$N9,$AD9,IF(HLOOKUP(CA$1,Monitoring_MP!$AK$1:$EZ$55,Points_MP!$C9,FALSE)=$P9,$AE9,IF(HLOOKUP(CA$1,Monitoring_MP!$AK$1:$EZ$55,Points_MP!$C9,FALSE)=$R9,$AF9,IF(HLOOKUP(CA$1,Monitoring_MP!$AK$1:$EZ$55,Points_MP!$C9,FALSE)=$T9,$AG9,IF(HLOOKUP(CA$1,Monitoring_MP!$AK$1:$EZ$55,Points_MP!$C9,FALSE)=$V9,$AH9,IF(HLOOKUP(CA$1,Monitoring_MP!$AK$1:$EZ$55,Points_MP!$C9,FALSE)=$X9,$AI9,"ERROR")))))))))</f>
        <v>4</v>
      </c>
      <c r="CB9" s="142">
        <f>IF(ISBLANK(HLOOKUP(CB$1,Monitoring_MP!$AK$1:$EZ$55,Points_MP!$C9,FALSE)),"",IF(HLOOKUP(CB$1,Monitoring_MP!$AK$1:$EZ$55,Points_MP!$C9,FALSE)=$J9,$AB9,IF(HLOOKUP(CB$1,Monitoring_MP!$AK$1:$EZ$55,Points_MP!$C9,FALSE)=$L9,$AC9,IF(HLOOKUP(CB$1,Monitoring_MP!$AK$1:$EZ$55,Points_MP!$C9,FALSE)=$N9,$AD9,IF(HLOOKUP(CB$1,Monitoring_MP!$AK$1:$EZ$55,Points_MP!$C9,FALSE)=$P9,$AE9,IF(HLOOKUP(CB$1,Monitoring_MP!$AK$1:$EZ$55,Points_MP!$C9,FALSE)=$R9,$AF9,IF(HLOOKUP(CB$1,Monitoring_MP!$AK$1:$EZ$55,Points_MP!$C9,FALSE)=$T9,$AG9,IF(HLOOKUP(CB$1,Monitoring_MP!$AK$1:$EZ$55,Points_MP!$C9,FALSE)=$V9,$AH9,IF(HLOOKUP(CB$1,Monitoring_MP!$AK$1:$EZ$55,Points_MP!$C9,FALSE)=$X9,$AI9,"ERROR")))))))))</f>
        <v>0</v>
      </c>
      <c r="CC9" s="142">
        <f>IF(ISBLANK(HLOOKUP(CC$1,Monitoring_MP!$AK$1:$EZ$55,Points_MP!$C9,FALSE)),"",IF(HLOOKUP(CC$1,Monitoring_MP!$AK$1:$EZ$55,Points_MP!$C9,FALSE)=$J9,$AB9,IF(HLOOKUP(CC$1,Monitoring_MP!$AK$1:$EZ$55,Points_MP!$C9,FALSE)=$L9,$AC9,IF(HLOOKUP(CC$1,Monitoring_MP!$AK$1:$EZ$55,Points_MP!$C9,FALSE)=$N9,$AD9,IF(HLOOKUP(CC$1,Monitoring_MP!$AK$1:$EZ$55,Points_MP!$C9,FALSE)=$P9,$AE9,IF(HLOOKUP(CC$1,Monitoring_MP!$AK$1:$EZ$55,Points_MP!$C9,FALSE)=$R9,$AF9,IF(HLOOKUP(CC$1,Monitoring_MP!$AK$1:$EZ$55,Points_MP!$C9,FALSE)=$T9,$AG9,IF(HLOOKUP(CC$1,Monitoring_MP!$AK$1:$EZ$55,Points_MP!$C9,FALSE)=$V9,$AH9,IF(HLOOKUP(CC$1,Monitoring_MP!$AK$1:$EZ$55,Points_MP!$C9,FALSE)=$X9,$AI9,"ERROR")))))))))</f>
        <v>4</v>
      </c>
      <c r="CD9" s="142">
        <f>IF(ISBLANK(HLOOKUP(CD$1,Monitoring_MP!$AK$1:$EZ$55,Points_MP!$C9,FALSE)),"",IF(HLOOKUP(CD$1,Monitoring_MP!$AK$1:$EZ$55,Points_MP!$C9,FALSE)=$J9,$AB9,IF(HLOOKUP(CD$1,Monitoring_MP!$AK$1:$EZ$55,Points_MP!$C9,FALSE)=$L9,$AC9,IF(HLOOKUP(CD$1,Monitoring_MP!$AK$1:$EZ$55,Points_MP!$C9,FALSE)=$N9,$AD9,IF(HLOOKUP(CD$1,Monitoring_MP!$AK$1:$EZ$55,Points_MP!$C9,FALSE)=$P9,$AE9,IF(HLOOKUP(CD$1,Monitoring_MP!$AK$1:$EZ$55,Points_MP!$C9,FALSE)=$R9,$AF9,IF(HLOOKUP(CD$1,Monitoring_MP!$AK$1:$EZ$55,Points_MP!$C9,FALSE)=$T9,$AG9,IF(HLOOKUP(CD$1,Monitoring_MP!$AK$1:$EZ$55,Points_MP!$C9,FALSE)=$V9,$AH9,IF(HLOOKUP(CD$1,Monitoring_MP!$AK$1:$EZ$55,Points_MP!$C9,FALSE)=$X9,$AI9,"ERROR")))))))))</f>
        <v>0</v>
      </c>
      <c r="CE9" s="142">
        <f>IF(ISBLANK(HLOOKUP(CE$1,Monitoring_MP!$AK$1:$EZ$55,Points_MP!$C9,FALSE)),"",IF(HLOOKUP(CE$1,Monitoring_MP!$AK$1:$EZ$55,Points_MP!$C9,FALSE)=$J9,$AB9,IF(HLOOKUP(CE$1,Monitoring_MP!$AK$1:$EZ$55,Points_MP!$C9,FALSE)=$L9,$AC9,IF(HLOOKUP(CE$1,Monitoring_MP!$AK$1:$EZ$55,Points_MP!$C9,FALSE)=$N9,$AD9,IF(HLOOKUP(CE$1,Monitoring_MP!$AK$1:$EZ$55,Points_MP!$C9,FALSE)=$P9,$AE9,IF(HLOOKUP(CE$1,Monitoring_MP!$AK$1:$EZ$55,Points_MP!$C9,FALSE)=$R9,$AF9,IF(HLOOKUP(CE$1,Monitoring_MP!$AK$1:$EZ$55,Points_MP!$C9,FALSE)=$T9,$AG9,IF(HLOOKUP(CE$1,Monitoring_MP!$AK$1:$EZ$55,Points_MP!$C9,FALSE)=$V9,$AH9,IF(HLOOKUP(CE$1,Monitoring_MP!$AK$1:$EZ$55,Points_MP!$C9,FALSE)=$X9,$AI9,"ERROR")))))))))</f>
        <v>0</v>
      </c>
      <c r="CF9" s="142">
        <f>IF(ISBLANK(HLOOKUP(CF$1,Monitoring_MP!$AK$1:$EZ$55,Points_MP!$C9,FALSE)),"",IF(HLOOKUP(CF$1,Monitoring_MP!$AK$1:$EZ$55,Points_MP!$C9,FALSE)=$J9,$AB9,IF(HLOOKUP(CF$1,Monitoring_MP!$AK$1:$EZ$55,Points_MP!$C9,FALSE)=$L9,$AC9,IF(HLOOKUP(CF$1,Monitoring_MP!$AK$1:$EZ$55,Points_MP!$C9,FALSE)=$N9,$AD9,IF(HLOOKUP(CF$1,Monitoring_MP!$AK$1:$EZ$55,Points_MP!$C9,FALSE)=$P9,$AE9,IF(HLOOKUP(CF$1,Monitoring_MP!$AK$1:$EZ$55,Points_MP!$C9,FALSE)=$R9,$AF9,IF(HLOOKUP(CF$1,Monitoring_MP!$AK$1:$EZ$55,Points_MP!$C9,FALSE)=$T9,$AG9,IF(HLOOKUP(CF$1,Monitoring_MP!$AK$1:$EZ$55,Points_MP!$C9,FALSE)=$V9,$AH9,IF(HLOOKUP(CF$1,Monitoring_MP!$AK$1:$EZ$55,Points_MP!$C9,FALSE)=$X9,$AI9,"ERROR")))))))))</f>
        <v>4</v>
      </c>
      <c r="CG9" s="142">
        <f>IF(ISBLANK(HLOOKUP(CG$1,Monitoring_MP!$AK$1:$EZ$55,Points_MP!$C9,FALSE)),"",IF(HLOOKUP(CG$1,Monitoring_MP!$AK$1:$EZ$55,Points_MP!$C9,FALSE)=$J9,$AB9,IF(HLOOKUP(CG$1,Monitoring_MP!$AK$1:$EZ$55,Points_MP!$C9,FALSE)=$L9,$AC9,IF(HLOOKUP(CG$1,Monitoring_MP!$AK$1:$EZ$55,Points_MP!$C9,FALSE)=$N9,$AD9,IF(HLOOKUP(CG$1,Monitoring_MP!$AK$1:$EZ$55,Points_MP!$C9,FALSE)=$P9,$AE9,IF(HLOOKUP(CG$1,Monitoring_MP!$AK$1:$EZ$55,Points_MP!$C9,FALSE)=$R9,$AF9,IF(HLOOKUP(CG$1,Monitoring_MP!$AK$1:$EZ$55,Points_MP!$C9,FALSE)=$T9,$AG9,IF(HLOOKUP(CG$1,Monitoring_MP!$AK$1:$EZ$55,Points_MP!$C9,FALSE)=$V9,$AH9,IF(HLOOKUP(CG$1,Monitoring_MP!$AK$1:$EZ$55,Points_MP!$C9,FALSE)=$X9,$AI9,"ERROR")))))))))</f>
        <v>0</v>
      </c>
      <c r="CH9" s="142">
        <f>IF(ISBLANK(HLOOKUP(CH$1,Monitoring_MP!$AK$1:$EZ$55,Points_MP!$C9,FALSE)),"",IF(HLOOKUP(CH$1,Monitoring_MP!$AK$1:$EZ$55,Points_MP!$C9,FALSE)=$J9,$AB9,IF(HLOOKUP(CH$1,Monitoring_MP!$AK$1:$EZ$55,Points_MP!$C9,FALSE)=$L9,$AC9,IF(HLOOKUP(CH$1,Monitoring_MP!$AK$1:$EZ$55,Points_MP!$C9,FALSE)=$N9,$AD9,IF(HLOOKUP(CH$1,Monitoring_MP!$AK$1:$EZ$55,Points_MP!$C9,FALSE)=$P9,$AE9,IF(HLOOKUP(CH$1,Monitoring_MP!$AK$1:$EZ$55,Points_MP!$C9,FALSE)=$R9,$AF9,IF(HLOOKUP(CH$1,Monitoring_MP!$AK$1:$EZ$55,Points_MP!$C9,FALSE)=$T9,$AG9,IF(HLOOKUP(CH$1,Monitoring_MP!$AK$1:$EZ$55,Points_MP!$C9,FALSE)=$V9,$AH9,IF(HLOOKUP(CH$1,Monitoring_MP!$AK$1:$EZ$55,Points_MP!$C9,FALSE)=$X9,$AI9,"ERROR")))))))))</f>
        <v>4</v>
      </c>
      <c r="CI9" s="142">
        <f>IF(ISBLANK(HLOOKUP(CI$1,Monitoring_MP!$AK$1:$EZ$55,Points_MP!$C9,FALSE)),"",IF(HLOOKUP(CI$1,Monitoring_MP!$AK$1:$EZ$55,Points_MP!$C9,FALSE)=$J9,$AB9,IF(HLOOKUP(CI$1,Monitoring_MP!$AK$1:$EZ$55,Points_MP!$C9,FALSE)=$L9,$AC9,IF(HLOOKUP(CI$1,Monitoring_MP!$AK$1:$EZ$55,Points_MP!$C9,FALSE)=$N9,$AD9,IF(HLOOKUP(CI$1,Monitoring_MP!$AK$1:$EZ$55,Points_MP!$C9,FALSE)=$P9,$AE9,IF(HLOOKUP(CI$1,Monitoring_MP!$AK$1:$EZ$55,Points_MP!$C9,FALSE)=$R9,$AF9,IF(HLOOKUP(CI$1,Monitoring_MP!$AK$1:$EZ$55,Points_MP!$C9,FALSE)=$T9,$AG9,IF(HLOOKUP(CI$1,Monitoring_MP!$AK$1:$EZ$55,Points_MP!$C9,FALSE)=$V9,$AH9,IF(HLOOKUP(CI$1,Monitoring_MP!$AK$1:$EZ$55,Points_MP!$C9,FALSE)=$X9,$AI9,"ERROR")))))))))</f>
        <v>0</v>
      </c>
      <c r="CJ9" s="142">
        <f>IF(ISBLANK(HLOOKUP(CJ$1,Monitoring_MP!$AK$1:$EZ$55,Points_MP!$C9,FALSE)),"",IF(HLOOKUP(CJ$1,Monitoring_MP!$AK$1:$EZ$55,Points_MP!$C9,FALSE)=$J9,$AB9,IF(HLOOKUP(CJ$1,Monitoring_MP!$AK$1:$EZ$55,Points_MP!$C9,FALSE)=$L9,$AC9,IF(HLOOKUP(CJ$1,Monitoring_MP!$AK$1:$EZ$55,Points_MP!$C9,FALSE)=$N9,$AD9,IF(HLOOKUP(CJ$1,Monitoring_MP!$AK$1:$EZ$55,Points_MP!$C9,FALSE)=$P9,$AE9,IF(HLOOKUP(CJ$1,Monitoring_MP!$AK$1:$EZ$55,Points_MP!$C9,FALSE)=$R9,$AF9,IF(HLOOKUP(CJ$1,Monitoring_MP!$AK$1:$EZ$55,Points_MP!$C9,FALSE)=$T9,$AG9,IF(HLOOKUP(CJ$1,Monitoring_MP!$AK$1:$EZ$55,Points_MP!$C9,FALSE)=$V9,$AH9,IF(HLOOKUP(CJ$1,Monitoring_MP!$AK$1:$EZ$55,Points_MP!$C9,FALSE)=$X9,$AI9,"ERROR")))))))))</f>
        <v>4</v>
      </c>
      <c r="CK9" s="142">
        <f>IF(ISBLANK(HLOOKUP(CK$1,Monitoring_MP!$AK$1:$EZ$55,Points_MP!$C9,FALSE)),"",IF(HLOOKUP(CK$1,Monitoring_MP!$AK$1:$EZ$55,Points_MP!$C9,FALSE)=$J9,$AB9,IF(HLOOKUP(CK$1,Monitoring_MP!$AK$1:$EZ$55,Points_MP!$C9,FALSE)=$L9,$AC9,IF(HLOOKUP(CK$1,Monitoring_MP!$AK$1:$EZ$55,Points_MP!$C9,FALSE)=$N9,$AD9,IF(HLOOKUP(CK$1,Monitoring_MP!$AK$1:$EZ$55,Points_MP!$C9,FALSE)=$P9,$AE9,IF(HLOOKUP(CK$1,Monitoring_MP!$AK$1:$EZ$55,Points_MP!$C9,FALSE)=$R9,$AF9,IF(HLOOKUP(CK$1,Monitoring_MP!$AK$1:$EZ$55,Points_MP!$C9,FALSE)=$T9,$AG9,IF(HLOOKUP(CK$1,Monitoring_MP!$AK$1:$EZ$55,Points_MP!$C9,FALSE)=$V9,$AH9,IF(HLOOKUP(CK$1,Monitoring_MP!$AK$1:$EZ$55,Points_MP!$C9,FALSE)=$X9,$AI9,"ERROR")))))))))</f>
        <v>0</v>
      </c>
      <c r="CL9" s="142">
        <f>IF(ISBLANK(HLOOKUP(CL$1,Monitoring_MP!$AK$1:$EZ$55,Points_MP!$C9,FALSE)),"",IF(HLOOKUP(CL$1,Monitoring_MP!$AK$1:$EZ$55,Points_MP!$C9,FALSE)=$J9,$AB9,IF(HLOOKUP(CL$1,Monitoring_MP!$AK$1:$EZ$55,Points_MP!$C9,FALSE)=$L9,$AC9,IF(HLOOKUP(CL$1,Monitoring_MP!$AK$1:$EZ$55,Points_MP!$C9,FALSE)=$N9,$AD9,IF(HLOOKUP(CL$1,Monitoring_MP!$AK$1:$EZ$55,Points_MP!$C9,FALSE)=$P9,$AE9,IF(HLOOKUP(CL$1,Monitoring_MP!$AK$1:$EZ$55,Points_MP!$C9,FALSE)=$R9,$AF9,IF(HLOOKUP(CL$1,Monitoring_MP!$AK$1:$EZ$55,Points_MP!$C9,FALSE)=$T9,$AG9,IF(HLOOKUP(CL$1,Monitoring_MP!$AK$1:$EZ$55,Points_MP!$C9,FALSE)=$V9,$AH9,IF(HLOOKUP(CL$1,Monitoring_MP!$AK$1:$EZ$55,Points_MP!$C9,FALSE)=$X9,$AI9,"ERROR")))))))))</f>
        <v>4</v>
      </c>
      <c r="CM9" s="142">
        <f>IF(ISBLANK(HLOOKUP(CM$1,Monitoring_MP!$AK$1:$EZ$55,Points_MP!$C9,FALSE)),"",IF(HLOOKUP(CM$1,Monitoring_MP!$AK$1:$EZ$55,Points_MP!$C9,FALSE)=$J9,$AB9,IF(HLOOKUP(CM$1,Monitoring_MP!$AK$1:$EZ$55,Points_MP!$C9,FALSE)=$L9,$AC9,IF(HLOOKUP(CM$1,Monitoring_MP!$AK$1:$EZ$55,Points_MP!$C9,FALSE)=$N9,$AD9,IF(HLOOKUP(CM$1,Monitoring_MP!$AK$1:$EZ$55,Points_MP!$C9,FALSE)=$P9,$AE9,IF(HLOOKUP(CM$1,Monitoring_MP!$AK$1:$EZ$55,Points_MP!$C9,FALSE)=$R9,$AF9,IF(HLOOKUP(CM$1,Monitoring_MP!$AK$1:$EZ$55,Points_MP!$C9,FALSE)=$T9,$AG9,IF(HLOOKUP(CM$1,Monitoring_MP!$AK$1:$EZ$55,Points_MP!$C9,FALSE)=$V9,$AH9,IF(HLOOKUP(CM$1,Monitoring_MP!$AK$1:$EZ$55,Points_MP!$C9,FALSE)=$X9,$AI9,"ERROR")))))))))</f>
        <v>4</v>
      </c>
      <c r="CN9" s="142">
        <f>IF(ISBLANK(HLOOKUP(CN$1,Monitoring_MP!$AK$1:$EZ$55,Points_MP!$C9,FALSE)),"",IF(HLOOKUP(CN$1,Monitoring_MP!$AK$1:$EZ$55,Points_MP!$C9,FALSE)=$J9,$AB9,IF(HLOOKUP(CN$1,Monitoring_MP!$AK$1:$EZ$55,Points_MP!$C9,FALSE)=$L9,$AC9,IF(HLOOKUP(CN$1,Monitoring_MP!$AK$1:$EZ$55,Points_MP!$C9,FALSE)=$N9,$AD9,IF(HLOOKUP(CN$1,Monitoring_MP!$AK$1:$EZ$55,Points_MP!$C9,FALSE)=$P9,$AE9,IF(HLOOKUP(CN$1,Monitoring_MP!$AK$1:$EZ$55,Points_MP!$C9,FALSE)=$R9,$AF9,IF(HLOOKUP(CN$1,Monitoring_MP!$AK$1:$EZ$55,Points_MP!$C9,FALSE)=$T9,$AG9,IF(HLOOKUP(CN$1,Monitoring_MP!$AK$1:$EZ$55,Points_MP!$C9,FALSE)=$V9,$AH9,IF(HLOOKUP(CN$1,Monitoring_MP!$AK$1:$EZ$55,Points_MP!$C9,FALSE)=$X9,$AI9,"ERROR")))))))))</f>
        <v>0</v>
      </c>
      <c r="CO9" s="142">
        <f>IF(ISBLANK(HLOOKUP(CO$1,Monitoring_MP!$AK$1:$EZ$55,Points_MP!$C9,FALSE)),"",IF(HLOOKUP(CO$1,Monitoring_MP!$AK$1:$EZ$55,Points_MP!$C9,FALSE)=$J9,$AB9,IF(HLOOKUP(CO$1,Monitoring_MP!$AK$1:$EZ$55,Points_MP!$C9,FALSE)=$L9,$AC9,IF(HLOOKUP(CO$1,Monitoring_MP!$AK$1:$EZ$55,Points_MP!$C9,FALSE)=$N9,$AD9,IF(HLOOKUP(CO$1,Monitoring_MP!$AK$1:$EZ$55,Points_MP!$C9,FALSE)=$P9,$AE9,IF(HLOOKUP(CO$1,Monitoring_MP!$AK$1:$EZ$55,Points_MP!$C9,FALSE)=$R9,$AF9,IF(HLOOKUP(CO$1,Monitoring_MP!$AK$1:$EZ$55,Points_MP!$C9,FALSE)=$T9,$AG9,IF(HLOOKUP(CO$1,Monitoring_MP!$AK$1:$EZ$55,Points_MP!$C9,FALSE)=$V9,$AH9,IF(HLOOKUP(CO$1,Monitoring_MP!$AK$1:$EZ$55,Points_MP!$C9,FALSE)=$X9,$AI9,"ERROR")))))))))</f>
        <v>0</v>
      </c>
      <c r="CP9" s="142">
        <f>IF(ISBLANK(HLOOKUP(CP$1,Monitoring_MP!$AK$1:$EZ$55,Points_MP!$C9,FALSE)),"",IF(HLOOKUP(CP$1,Monitoring_MP!$AK$1:$EZ$55,Points_MP!$C9,FALSE)=$J9,$AB9,IF(HLOOKUP(CP$1,Monitoring_MP!$AK$1:$EZ$55,Points_MP!$C9,FALSE)=$L9,$AC9,IF(HLOOKUP(CP$1,Monitoring_MP!$AK$1:$EZ$55,Points_MP!$C9,FALSE)=$N9,$AD9,IF(HLOOKUP(CP$1,Monitoring_MP!$AK$1:$EZ$55,Points_MP!$C9,FALSE)=$P9,$AE9,IF(HLOOKUP(CP$1,Monitoring_MP!$AK$1:$EZ$55,Points_MP!$C9,FALSE)=$R9,$AF9,IF(HLOOKUP(CP$1,Monitoring_MP!$AK$1:$EZ$55,Points_MP!$C9,FALSE)=$T9,$AG9,IF(HLOOKUP(CP$1,Monitoring_MP!$AK$1:$EZ$55,Points_MP!$C9,FALSE)=$V9,$AH9,IF(HLOOKUP(CP$1,Monitoring_MP!$AK$1:$EZ$55,Points_MP!$C9,FALSE)=$X9,$AI9,"ERROR")))))))))</f>
        <v>0</v>
      </c>
      <c r="CQ9" s="142">
        <f>IF(ISBLANK(HLOOKUP(CQ$1,Monitoring_MP!$AK$1:$EZ$55,Points_MP!$C9,FALSE)),"",IF(HLOOKUP(CQ$1,Monitoring_MP!$AK$1:$EZ$55,Points_MP!$C9,FALSE)=$J9,$AB9,IF(HLOOKUP(CQ$1,Monitoring_MP!$AK$1:$EZ$55,Points_MP!$C9,FALSE)=$L9,$AC9,IF(HLOOKUP(CQ$1,Monitoring_MP!$AK$1:$EZ$55,Points_MP!$C9,FALSE)=$N9,$AD9,IF(HLOOKUP(CQ$1,Monitoring_MP!$AK$1:$EZ$55,Points_MP!$C9,FALSE)=$P9,$AE9,IF(HLOOKUP(CQ$1,Monitoring_MP!$AK$1:$EZ$55,Points_MP!$C9,FALSE)=$R9,$AF9,IF(HLOOKUP(CQ$1,Monitoring_MP!$AK$1:$EZ$55,Points_MP!$C9,FALSE)=$T9,$AG9,IF(HLOOKUP(CQ$1,Monitoring_MP!$AK$1:$EZ$55,Points_MP!$C9,FALSE)=$V9,$AH9,IF(HLOOKUP(CQ$1,Monitoring_MP!$AK$1:$EZ$55,Points_MP!$C9,FALSE)=$X9,$AI9,"ERROR")))))))))</f>
        <v>0</v>
      </c>
      <c r="CR9" s="142">
        <f>IF(ISBLANK(HLOOKUP(CR$1,Monitoring_MP!$AK$1:$EZ$55,Points_MP!$C9,FALSE)),"",IF(HLOOKUP(CR$1,Monitoring_MP!$AK$1:$EZ$55,Points_MP!$C9,FALSE)=$J9,$AB9,IF(HLOOKUP(CR$1,Monitoring_MP!$AK$1:$EZ$55,Points_MP!$C9,FALSE)=$L9,$AC9,IF(HLOOKUP(CR$1,Monitoring_MP!$AK$1:$EZ$55,Points_MP!$C9,FALSE)=$N9,$AD9,IF(HLOOKUP(CR$1,Monitoring_MP!$AK$1:$EZ$55,Points_MP!$C9,FALSE)=$P9,$AE9,IF(HLOOKUP(CR$1,Monitoring_MP!$AK$1:$EZ$55,Points_MP!$C9,FALSE)=$R9,$AF9,IF(HLOOKUP(CR$1,Monitoring_MP!$AK$1:$EZ$55,Points_MP!$C9,FALSE)=$T9,$AG9,IF(HLOOKUP(CR$1,Monitoring_MP!$AK$1:$EZ$55,Points_MP!$C9,FALSE)=$V9,$AH9,IF(HLOOKUP(CR$1,Monitoring_MP!$AK$1:$EZ$55,Points_MP!$C9,FALSE)=$X9,$AI9,"ERROR")))))))))</f>
        <v>4</v>
      </c>
    </row>
    <row r="10" spans="1:96" ht="14.25" customHeight="1" x14ac:dyDescent="0.35">
      <c r="A10" s="18" t="str">
        <f>IF(ISBLANK(Monitoring_MP!A10),"",Monitoring_MP!A10)</f>
        <v>Q8a</v>
      </c>
      <c r="B10" s="18" t="str">
        <f>IF(ISBLANK(Monitoring_MP!B10),"",Monitoring_MP!B10)</f>
        <v>C20008a</v>
      </c>
      <c r="C10" s="18">
        <f>IF(ISBLANK(Monitoring_MP!C10),"",Monitoring_MP!C10)</f>
        <v>10</v>
      </c>
      <c r="D10" s="5" t="str">
        <f>IF(ISBLANK(Monitoring_MP!D10),"",Monitoring_MP!D10)</f>
        <v>Autoritățile publice locale au răspuns la chestionarul IDIS „Viitorul” în conformitate cu cerințele și termenii legii privind accesul la informație?</v>
      </c>
      <c r="E10" s="5" t="str">
        <f>IF(ISBLANK(Monitoring_MP!E10),"",Monitoring_MP!E10)</f>
        <v>Did the local public authority answer the IDIS “Viitorul” questionnaire in accordance with the requirements and terms of the law on access to information?</v>
      </c>
      <c r="F10" s="5" t="str">
        <f>IF(ISBLANK(Monitoring_MP!F10),"",Monitoring_MP!F10)</f>
        <v>acc</v>
      </c>
      <c r="G10" s="8" t="str">
        <f>IF(ISBLANK(Monitoring_MP!G10),"",Monitoring_MP!G10)</f>
        <v>acc9</v>
      </c>
      <c r="H10" s="52" t="str">
        <f>IF(ISBLANK(Monitoring_MP!H10),"",Monitoring_MP!H10)</f>
        <v>acc9k</v>
      </c>
      <c r="I10" s="177">
        <f>IF(ISBLANK(Monitoring_MP!I10),"",Monitoring_MP!I10)</f>
        <v>4</v>
      </c>
      <c r="J10" s="8" t="str">
        <f>IF(ISBLANK(Monitoring_MP!J10),"",Monitoring_MP!J10)</f>
        <v>da</v>
      </c>
      <c r="K10" s="8" t="str">
        <f>IF(ISBLANK(Monitoring_MP!K10),"",Monitoring_MP!K10)</f>
        <v>yes</v>
      </c>
      <c r="L10" s="8" t="str">
        <f>IF(ISBLANK(Monitoring_MP!L10),"",Monitoring_MP!L10)</f>
        <v>nu</v>
      </c>
      <c r="M10" s="8" t="str">
        <f>IF(ISBLANK(Monitoring_MP!M10),"",Monitoring_MP!M10)</f>
        <v>no</v>
      </c>
      <c r="N10" s="8" t="str">
        <f>IF(ISBLANK(Monitoring_MP!N10),"",Monitoring_MP!N10)</f>
        <v>partial</v>
      </c>
      <c r="O10" s="8" t="str">
        <f>IF(ISBLANK(Monitoring_MP!O10),"",Monitoring_MP!O10)</f>
        <v>partially</v>
      </c>
      <c r="P10" s="8" t="str">
        <f>IF(ISBLANK(Monitoring_MP!P10),"",Monitoring_MP!P10)</f>
        <v>--------</v>
      </c>
      <c r="Q10" s="8" t="str">
        <f>IF(ISBLANK(Monitoring_MP!Q10),"",Monitoring_MP!Q10)</f>
        <v>--------</v>
      </c>
      <c r="R10" s="8" t="str">
        <f>IF(ISBLANK(Monitoring_MP!R10),"",Monitoring_MP!R10)</f>
        <v>--------</v>
      </c>
      <c r="S10" s="8" t="str">
        <f>IF(ISBLANK(Monitoring_MP!S10),"",Monitoring_MP!S10)</f>
        <v>--------</v>
      </c>
      <c r="T10" s="8" t="str">
        <f>IF(ISBLANK(Monitoring_MP!T10),"",Monitoring_MP!T10)</f>
        <v>--------</v>
      </c>
      <c r="U10" s="8" t="str">
        <f>IF(ISBLANK(Monitoring_MP!U10),"",Monitoring_MP!U10)</f>
        <v>--------</v>
      </c>
      <c r="V10" s="8" t="str">
        <f>IF(ISBLANK(Monitoring_MP!V10),"",Monitoring_MP!V10)</f>
        <v>--------</v>
      </c>
      <c r="W10" s="8" t="str">
        <f>IF(ISBLANK(Monitoring_MP!W10),"",Monitoring_MP!W10)</f>
        <v>--------</v>
      </c>
      <c r="X10" s="8" t="str">
        <f>IF(ISBLANK(Monitoring_MP!X10),"",Monitoring_MP!X10)</f>
        <v>N/A</v>
      </c>
      <c r="Y10" s="8" t="str">
        <f>IF(ISBLANK(Monitoring_MP!Y10),"",Monitoring_MP!Y10)</f>
        <v>N/A</v>
      </c>
      <c r="Z10" s="8" t="str">
        <f>IF(ISBLANK(Monitoring_MP!Z10),"",Monitoring_MP!Z10)</f>
        <v>--------</v>
      </c>
      <c r="AA10" s="74" t="str">
        <f>IF(ISBLANK(Monitoring_MP!AA10),"",Monitoring_MP!AA10)</f>
        <v>--------</v>
      </c>
      <c r="AB10" s="63">
        <f>IF(ISBLANK(Monitoring_MP!AB10),"",Monitoring_MP!AB10)</f>
        <v>4</v>
      </c>
      <c r="AC10" s="8">
        <f>IF(ISBLANK(Monitoring_MP!AC10),"",Monitoring_MP!AC10)</f>
        <v>0</v>
      </c>
      <c r="AD10" s="63">
        <f>IF(ISBLANK(Monitoring_MP!AD10),"",Monitoring_MP!AD10)</f>
        <v>2</v>
      </c>
      <c r="AE10" s="63" t="str">
        <f>IF(ISBLANK(Monitoring_MP!AE10),"",Monitoring_MP!AE10)</f>
        <v/>
      </c>
      <c r="AF10" s="63" t="str">
        <f>IF(ISBLANK(Monitoring_MP!AF10),"",Monitoring_MP!AF10)</f>
        <v/>
      </c>
      <c r="AG10" s="63" t="str">
        <f>IF(ISBLANK(Monitoring_MP!AG10),"",Monitoring_MP!AG10)</f>
        <v/>
      </c>
      <c r="AH10" s="63" t="str">
        <f>IF(ISBLANK(Monitoring_MP!AH10),"",Monitoring_MP!AH10)</f>
        <v/>
      </c>
      <c r="AI10" s="8" t="str">
        <f>IF(ISBLANK(Monitoring_MP!AI10),"",Monitoring_MP!AI10)</f>
        <v/>
      </c>
      <c r="AJ10" s="7" t="str">
        <f>IF(ISBLANK(Monitoring_MP!AJ10),"",Monitoring_MP!AJ10)</f>
        <v/>
      </c>
      <c r="AK10" s="142">
        <f>IF(ISBLANK(HLOOKUP(AK$1,Monitoring_MP!$AK$1:$EZ$55,Points_MP!$C10,FALSE)),"",IF(HLOOKUP(AK$1,Monitoring_MP!$AK$1:$EZ$55,Points_MP!$C10,FALSE)=$J10,$AB10,IF(HLOOKUP(AK$1,Monitoring_MP!$AK$1:$EZ$55,Points_MP!$C10,FALSE)=$L10,$AC10,IF(HLOOKUP(AK$1,Monitoring_MP!$AK$1:$EZ$55,Points_MP!$C10,FALSE)=$N10,$AD10,IF(HLOOKUP(AK$1,Monitoring_MP!$AK$1:$EZ$55,Points_MP!$C10,FALSE)=$P10,$AE10,IF(HLOOKUP(AK$1,Monitoring_MP!$AK$1:$EZ$55,Points_MP!$C10,FALSE)=$R10,$AF10,IF(HLOOKUP(AK$1,Monitoring_MP!$AK$1:$EZ$55,Points_MP!$C10,FALSE)=$T10,$AG10,IF(HLOOKUP(AK$1,Monitoring_MP!$AK$1:$EZ$55,Points_MP!$C10,FALSE)=$V10,$AH10,IF(HLOOKUP(AK$1,Monitoring_MP!$AK$1:$EZ$55,Points_MP!$C10,FALSE)=$X10,$AI10,"ERROR")))))))))</f>
        <v>4</v>
      </c>
      <c r="AL10" s="142">
        <f>IF(ISBLANK(HLOOKUP(AL$1,Monitoring_MP!$AK$1:$EZ$55,Points_MP!$C10,FALSE)),"",IF(HLOOKUP(AL$1,Monitoring_MP!$AK$1:$EZ$55,Points_MP!$C10,FALSE)=$J10,$AB10,IF(HLOOKUP(AL$1,Monitoring_MP!$AK$1:$EZ$55,Points_MP!$C10,FALSE)=$L10,$AC10,IF(HLOOKUP(AL$1,Monitoring_MP!$AK$1:$EZ$55,Points_MP!$C10,FALSE)=$N10,$AD10,IF(HLOOKUP(AL$1,Monitoring_MP!$AK$1:$EZ$55,Points_MP!$C10,FALSE)=$P10,$AE10,IF(HLOOKUP(AL$1,Monitoring_MP!$AK$1:$EZ$55,Points_MP!$C10,FALSE)=$R10,$AF10,IF(HLOOKUP(AL$1,Monitoring_MP!$AK$1:$EZ$55,Points_MP!$C10,FALSE)=$T10,$AG10,IF(HLOOKUP(AL$1,Monitoring_MP!$AK$1:$EZ$55,Points_MP!$C10,FALSE)=$V10,$AH10,IF(HLOOKUP(AL$1,Monitoring_MP!$AK$1:$EZ$55,Points_MP!$C10,FALSE)=$X10,$AI10,"ERROR")))))))))</f>
        <v>4</v>
      </c>
      <c r="AM10" s="142">
        <f>IF(ISBLANK(HLOOKUP(AM$1,Monitoring_MP!$AK$1:$EZ$55,Points_MP!$C10,FALSE)),"",IF(HLOOKUP(AM$1,Monitoring_MP!$AK$1:$EZ$55,Points_MP!$C10,FALSE)=$J10,$AB10,IF(HLOOKUP(AM$1,Monitoring_MP!$AK$1:$EZ$55,Points_MP!$C10,FALSE)=$L10,$AC10,IF(HLOOKUP(AM$1,Monitoring_MP!$AK$1:$EZ$55,Points_MP!$C10,FALSE)=$N10,$AD10,IF(HLOOKUP(AM$1,Monitoring_MP!$AK$1:$EZ$55,Points_MP!$C10,FALSE)=$P10,$AE10,IF(HLOOKUP(AM$1,Monitoring_MP!$AK$1:$EZ$55,Points_MP!$C10,FALSE)=$R10,$AF10,IF(HLOOKUP(AM$1,Monitoring_MP!$AK$1:$EZ$55,Points_MP!$C10,FALSE)=$T10,$AG10,IF(HLOOKUP(AM$1,Monitoring_MP!$AK$1:$EZ$55,Points_MP!$C10,FALSE)=$V10,$AH10,IF(HLOOKUP(AM$1,Monitoring_MP!$AK$1:$EZ$55,Points_MP!$C10,FALSE)=$X10,$AI10,"ERROR")))))))))</f>
        <v>0</v>
      </c>
      <c r="AN10" s="142">
        <f>IF(ISBLANK(HLOOKUP(AN$1,Monitoring_MP!$AK$1:$EZ$55,Points_MP!$C10,FALSE)),"",IF(HLOOKUP(AN$1,Monitoring_MP!$AK$1:$EZ$55,Points_MP!$C10,FALSE)=$J10,$AB10,IF(HLOOKUP(AN$1,Monitoring_MP!$AK$1:$EZ$55,Points_MP!$C10,FALSE)=$L10,$AC10,IF(HLOOKUP(AN$1,Monitoring_MP!$AK$1:$EZ$55,Points_MP!$C10,FALSE)=$N10,$AD10,IF(HLOOKUP(AN$1,Monitoring_MP!$AK$1:$EZ$55,Points_MP!$C10,FALSE)=$P10,$AE10,IF(HLOOKUP(AN$1,Monitoring_MP!$AK$1:$EZ$55,Points_MP!$C10,FALSE)=$R10,$AF10,IF(HLOOKUP(AN$1,Monitoring_MP!$AK$1:$EZ$55,Points_MP!$C10,FALSE)=$T10,$AG10,IF(HLOOKUP(AN$1,Monitoring_MP!$AK$1:$EZ$55,Points_MP!$C10,FALSE)=$V10,$AH10,IF(HLOOKUP(AN$1,Monitoring_MP!$AK$1:$EZ$55,Points_MP!$C10,FALSE)=$X10,$AI10,"ERROR")))))))))</f>
        <v>0</v>
      </c>
      <c r="AO10" s="142">
        <f>IF(ISBLANK(HLOOKUP(AO$1,Monitoring_MP!$AK$1:$EZ$55,Points_MP!$C10,FALSE)),"",IF(HLOOKUP(AO$1,Monitoring_MP!$AK$1:$EZ$55,Points_MP!$C10,FALSE)=$J10,$AB10,IF(HLOOKUP(AO$1,Monitoring_MP!$AK$1:$EZ$55,Points_MP!$C10,FALSE)=$L10,$AC10,IF(HLOOKUP(AO$1,Monitoring_MP!$AK$1:$EZ$55,Points_MP!$C10,FALSE)=$N10,$AD10,IF(HLOOKUP(AO$1,Monitoring_MP!$AK$1:$EZ$55,Points_MP!$C10,FALSE)=$P10,$AE10,IF(HLOOKUP(AO$1,Monitoring_MP!$AK$1:$EZ$55,Points_MP!$C10,FALSE)=$R10,$AF10,IF(HLOOKUP(AO$1,Monitoring_MP!$AK$1:$EZ$55,Points_MP!$C10,FALSE)=$T10,$AG10,IF(HLOOKUP(AO$1,Monitoring_MP!$AK$1:$EZ$55,Points_MP!$C10,FALSE)=$V10,$AH10,IF(HLOOKUP(AO$1,Monitoring_MP!$AK$1:$EZ$55,Points_MP!$C10,FALSE)=$X10,$AI10,"ERROR")))))))))</f>
        <v>0</v>
      </c>
      <c r="AP10" s="142">
        <f>IF(ISBLANK(HLOOKUP(AP$1,Monitoring_MP!$AK$1:$EZ$55,Points_MP!$C10,FALSE)),"",IF(HLOOKUP(AP$1,Monitoring_MP!$AK$1:$EZ$55,Points_MP!$C10,FALSE)=$J10,$AB10,IF(HLOOKUP(AP$1,Monitoring_MP!$AK$1:$EZ$55,Points_MP!$C10,FALSE)=$L10,$AC10,IF(HLOOKUP(AP$1,Monitoring_MP!$AK$1:$EZ$55,Points_MP!$C10,FALSE)=$N10,$AD10,IF(HLOOKUP(AP$1,Monitoring_MP!$AK$1:$EZ$55,Points_MP!$C10,FALSE)=$P10,$AE10,IF(HLOOKUP(AP$1,Monitoring_MP!$AK$1:$EZ$55,Points_MP!$C10,FALSE)=$R10,$AF10,IF(HLOOKUP(AP$1,Monitoring_MP!$AK$1:$EZ$55,Points_MP!$C10,FALSE)=$T10,$AG10,IF(HLOOKUP(AP$1,Monitoring_MP!$AK$1:$EZ$55,Points_MP!$C10,FALSE)=$V10,$AH10,IF(HLOOKUP(AP$1,Monitoring_MP!$AK$1:$EZ$55,Points_MP!$C10,FALSE)=$X10,$AI10,"ERROR")))))))))</f>
        <v>4</v>
      </c>
      <c r="AQ10" s="142">
        <f>IF(ISBLANK(HLOOKUP(AQ$1,Monitoring_MP!$AK$1:$EZ$55,Points_MP!$C10,FALSE)),"",IF(HLOOKUP(AQ$1,Monitoring_MP!$AK$1:$EZ$55,Points_MP!$C10,FALSE)=$J10,$AB10,IF(HLOOKUP(AQ$1,Monitoring_MP!$AK$1:$EZ$55,Points_MP!$C10,FALSE)=$L10,$AC10,IF(HLOOKUP(AQ$1,Monitoring_MP!$AK$1:$EZ$55,Points_MP!$C10,FALSE)=$N10,$AD10,IF(HLOOKUP(AQ$1,Monitoring_MP!$AK$1:$EZ$55,Points_MP!$C10,FALSE)=$P10,$AE10,IF(HLOOKUP(AQ$1,Monitoring_MP!$AK$1:$EZ$55,Points_MP!$C10,FALSE)=$R10,$AF10,IF(HLOOKUP(AQ$1,Monitoring_MP!$AK$1:$EZ$55,Points_MP!$C10,FALSE)=$T10,$AG10,IF(HLOOKUP(AQ$1,Monitoring_MP!$AK$1:$EZ$55,Points_MP!$C10,FALSE)=$V10,$AH10,IF(HLOOKUP(AQ$1,Monitoring_MP!$AK$1:$EZ$55,Points_MP!$C10,FALSE)=$X10,$AI10,"ERROR")))))))))</f>
        <v>0</v>
      </c>
      <c r="AR10" s="142">
        <f>IF(ISBLANK(HLOOKUP(AR$1,Monitoring_MP!$AK$1:$EZ$55,Points_MP!$C10,FALSE)),"",IF(HLOOKUP(AR$1,Monitoring_MP!$AK$1:$EZ$55,Points_MP!$C10,FALSE)=$J10,$AB10,IF(HLOOKUP(AR$1,Monitoring_MP!$AK$1:$EZ$55,Points_MP!$C10,FALSE)=$L10,$AC10,IF(HLOOKUP(AR$1,Monitoring_MP!$AK$1:$EZ$55,Points_MP!$C10,FALSE)=$N10,$AD10,IF(HLOOKUP(AR$1,Monitoring_MP!$AK$1:$EZ$55,Points_MP!$C10,FALSE)=$P10,$AE10,IF(HLOOKUP(AR$1,Monitoring_MP!$AK$1:$EZ$55,Points_MP!$C10,FALSE)=$R10,$AF10,IF(HLOOKUP(AR$1,Monitoring_MP!$AK$1:$EZ$55,Points_MP!$C10,FALSE)=$T10,$AG10,IF(HLOOKUP(AR$1,Monitoring_MP!$AK$1:$EZ$55,Points_MP!$C10,FALSE)=$V10,$AH10,IF(HLOOKUP(AR$1,Monitoring_MP!$AK$1:$EZ$55,Points_MP!$C10,FALSE)=$X10,$AI10,"ERROR")))))))))</f>
        <v>4</v>
      </c>
      <c r="AS10" s="142">
        <f>IF(ISBLANK(HLOOKUP(AS$1,Monitoring_MP!$AK$1:$EZ$55,Points_MP!$C10,FALSE)),"",IF(HLOOKUP(AS$1,Monitoring_MP!$AK$1:$EZ$55,Points_MP!$C10,FALSE)=$J10,$AB10,IF(HLOOKUP(AS$1,Monitoring_MP!$AK$1:$EZ$55,Points_MP!$C10,FALSE)=$L10,$AC10,IF(HLOOKUP(AS$1,Monitoring_MP!$AK$1:$EZ$55,Points_MP!$C10,FALSE)=$N10,$AD10,IF(HLOOKUP(AS$1,Monitoring_MP!$AK$1:$EZ$55,Points_MP!$C10,FALSE)=$P10,$AE10,IF(HLOOKUP(AS$1,Monitoring_MP!$AK$1:$EZ$55,Points_MP!$C10,FALSE)=$R10,$AF10,IF(HLOOKUP(AS$1,Monitoring_MP!$AK$1:$EZ$55,Points_MP!$C10,FALSE)=$T10,$AG10,IF(HLOOKUP(AS$1,Monitoring_MP!$AK$1:$EZ$55,Points_MP!$C10,FALSE)=$V10,$AH10,IF(HLOOKUP(AS$1,Monitoring_MP!$AK$1:$EZ$55,Points_MP!$C10,FALSE)=$X10,$AI10,"ERROR")))))))))</f>
        <v>0</v>
      </c>
      <c r="AT10" s="142">
        <f>IF(ISBLANK(HLOOKUP(AT$1,Monitoring_MP!$AK$1:$EZ$55,Points_MP!$C10,FALSE)),"",IF(HLOOKUP(AT$1,Monitoring_MP!$AK$1:$EZ$55,Points_MP!$C10,FALSE)=$J10,$AB10,IF(HLOOKUP(AT$1,Monitoring_MP!$AK$1:$EZ$55,Points_MP!$C10,FALSE)=$L10,$AC10,IF(HLOOKUP(AT$1,Monitoring_MP!$AK$1:$EZ$55,Points_MP!$C10,FALSE)=$N10,$AD10,IF(HLOOKUP(AT$1,Monitoring_MP!$AK$1:$EZ$55,Points_MP!$C10,FALSE)=$P10,$AE10,IF(HLOOKUP(AT$1,Monitoring_MP!$AK$1:$EZ$55,Points_MP!$C10,FALSE)=$R10,$AF10,IF(HLOOKUP(AT$1,Monitoring_MP!$AK$1:$EZ$55,Points_MP!$C10,FALSE)=$T10,$AG10,IF(HLOOKUP(AT$1,Monitoring_MP!$AK$1:$EZ$55,Points_MP!$C10,FALSE)=$V10,$AH10,IF(HLOOKUP(AT$1,Monitoring_MP!$AK$1:$EZ$55,Points_MP!$C10,FALSE)=$X10,$AI10,"ERROR")))))))))</f>
        <v>4</v>
      </c>
      <c r="AU10" s="142">
        <f>IF(ISBLANK(HLOOKUP(AU$1,Monitoring_MP!$AK$1:$EZ$55,Points_MP!$C10,FALSE)),"",IF(HLOOKUP(AU$1,Monitoring_MP!$AK$1:$EZ$55,Points_MP!$C10,FALSE)=$J10,$AB10,IF(HLOOKUP(AU$1,Monitoring_MP!$AK$1:$EZ$55,Points_MP!$C10,FALSE)=$L10,$AC10,IF(HLOOKUP(AU$1,Monitoring_MP!$AK$1:$EZ$55,Points_MP!$C10,FALSE)=$N10,$AD10,IF(HLOOKUP(AU$1,Monitoring_MP!$AK$1:$EZ$55,Points_MP!$C10,FALSE)=$P10,$AE10,IF(HLOOKUP(AU$1,Monitoring_MP!$AK$1:$EZ$55,Points_MP!$C10,FALSE)=$R10,$AF10,IF(HLOOKUP(AU$1,Monitoring_MP!$AK$1:$EZ$55,Points_MP!$C10,FALSE)=$T10,$AG10,IF(HLOOKUP(AU$1,Monitoring_MP!$AK$1:$EZ$55,Points_MP!$C10,FALSE)=$V10,$AH10,IF(HLOOKUP(AU$1,Monitoring_MP!$AK$1:$EZ$55,Points_MP!$C10,FALSE)=$X10,$AI10,"ERROR")))))))))</f>
        <v>0</v>
      </c>
      <c r="AV10" s="142">
        <f>IF(ISBLANK(HLOOKUP(AV$1,Monitoring_MP!$AK$1:$EZ$55,Points_MP!$C10,FALSE)),"",IF(HLOOKUP(AV$1,Monitoring_MP!$AK$1:$EZ$55,Points_MP!$C10,FALSE)=$J10,$AB10,IF(HLOOKUP(AV$1,Monitoring_MP!$AK$1:$EZ$55,Points_MP!$C10,FALSE)=$L10,$AC10,IF(HLOOKUP(AV$1,Monitoring_MP!$AK$1:$EZ$55,Points_MP!$C10,FALSE)=$N10,$AD10,IF(HLOOKUP(AV$1,Monitoring_MP!$AK$1:$EZ$55,Points_MP!$C10,FALSE)=$P10,$AE10,IF(HLOOKUP(AV$1,Monitoring_MP!$AK$1:$EZ$55,Points_MP!$C10,FALSE)=$R10,$AF10,IF(HLOOKUP(AV$1,Monitoring_MP!$AK$1:$EZ$55,Points_MP!$C10,FALSE)=$T10,$AG10,IF(HLOOKUP(AV$1,Monitoring_MP!$AK$1:$EZ$55,Points_MP!$C10,FALSE)=$V10,$AH10,IF(HLOOKUP(AV$1,Monitoring_MP!$AK$1:$EZ$55,Points_MP!$C10,FALSE)=$X10,$AI10,"ERROR")))))))))</f>
        <v>0</v>
      </c>
      <c r="AW10" s="142">
        <f>IF(ISBLANK(HLOOKUP(AW$1,Monitoring_MP!$AK$1:$EZ$55,Points_MP!$C10,FALSE)),"",IF(HLOOKUP(AW$1,Monitoring_MP!$AK$1:$EZ$55,Points_MP!$C10,FALSE)=$J10,$AB10,IF(HLOOKUP(AW$1,Monitoring_MP!$AK$1:$EZ$55,Points_MP!$C10,FALSE)=$L10,$AC10,IF(HLOOKUP(AW$1,Monitoring_MP!$AK$1:$EZ$55,Points_MP!$C10,FALSE)=$N10,$AD10,IF(HLOOKUP(AW$1,Monitoring_MP!$AK$1:$EZ$55,Points_MP!$C10,FALSE)=$P10,$AE10,IF(HLOOKUP(AW$1,Monitoring_MP!$AK$1:$EZ$55,Points_MP!$C10,FALSE)=$R10,$AF10,IF(HLOOKUP(AW$1,Monitoring_MP!$AK$1:$EZ$55,Points_MP!$C10,FALSE)=$T10,$AG10,IF(HLOOKUP(AW$1,Monitoring_MP!$AK$1:$EZ$55,Points_MP!$C10,FALSE)=$V10,$AH10,IF(HLOOKUP(AW$1,Monitoring_MP!$AK$1:$EZ$55,Points_MP!$C10,FALSE)=$X10,$AI10,"ERROR")))))))))</f>
        <v>0</v>
      </c>
      <c r="AX10" s="142">
        <f>IF(ISBLANK(HLOOKUP(AX$1,Monitoring_MP!$AK$1:$EZ$55,Points_MP!$C10,FALSE)),"",IF(HLOOKUP(AX$1,Monitoring_MP!$AK$1:$EZ$55,Points_MP!$C10,FALSE)=$J10,$AB10,IF(HLOOKUP(AX$1,Monitoring_MP!$AK$1:$EZ$55,Points_MP!$C10,FALSE)=$L10,$AC10,IF(HLOOKUP(AX$1,Monitoring_MP!$AK$1:$EZ$55,Points_MP!$C10,FALSE)=$N10,$AD10,IF(HLOOKUP(AX$1,Monitoring_MP!$AK$1:$EZ$55,Points_MP!$C10,FALSE)=$P10,$AE10,IF(HLOOKUP(AX$1,Monitoring_MP!$AK$1:$EZ$55,Points_MP!$C10,FALSE)=$R10,$AF10,IF(HLOOKUP(AX$1,Monitoring_MP!$AK$1:$EZ$55,Points_MP!$C10,FALSE)=$T10,$AG10,IF(HLOOKUP(AX$1,Monitoring_MP!$AK$1:$EZ$55,Points_MP!$C10,FALSE)=$V10,$AH10,IF(HLOOKUP(AX$1,Monitoring_MP!$AK$1:$EZ$55,Points_MP!$C10,FALSE)=$X10,$AI10,"ERROR")))))))))</f>
        <v>0</v>
      </c>
      <c r="AY10" s="142">
        <f>IF(ISBLANK(HLOOKUP(AY$1,Monitoring_MP!$AK$1:$EZ$55,Points_MP!$C10,FALSE)),"",IF(HLOOKUP(AY$1,Monitoring_MP!$AK$1:$EZ$55,Points_MP!$C10,FALSE)=$J10,$AB10,IF(HLOOKUP(AY$1,Monitoring_MP!$AK$1:$EZ$55,Points_MP!$C10,FALSE)=$L10,$AC10,IF(HLOOKUP(AY$1,Monitoring_MP!$AK$1:$EZ$55,Points_MP!$C10,FALSE)=$N10,$AD10,IF(HLOOKUP(AY$1,Monitoring_MP!$AK$1:$EZ$55,Points_MP!$C10,FALSE)=$P10,$AE10,IF(HLOOKUP(AY$1,Monitoring_MP!$AK$1:$EZ$55,Points_MP!$C10,FALSE)=$R10,$AF10,IF(HLOOKUP(AY$1,Monitoring_MP!$AK$1:$EZ$55,Points_MP!$C10,FALSE)=$T10,$AG10,IF(HLOOKUP(AY$1,Monitoring_MP!$AK$1:$EZ$55,Points_MP!$C10,FALSE)=$V10,$AH10,IF(HLOOKUP(AY$1,Monitoring_MP!$AK$1:$EZ$55,Points_MP!$C10,FALSE)=$X10,$AI10,"ERROR")))))))))</f>
        <v>4</v>
      </c>
      <c r="AZ10" s="142">
        <f>IF(ISBLANK(HLOOKUP(AZ$1,Monitoring_MP!$AK$1:$EZ$55,Points_MP!$C10,FALSE)),"",IF(HLOOKUP(AZ$1,Monitoring_MP!$AK$1:$EZ$55,Points_MP!$C10,FALSE)=$J10,$AB10,IF(HLOOKUP(AZ$1,Monitoring_MP!$AK$1:$EZ$55,Points_MP!$C10,FALSE)=$L10,$AC10,IF(HLOOKUP(AZ$1,Monitoring_MP!$AK$1:$EZ$55,Points_MP!$C10,FALSE)=$N10,$AD10,IF(HLOOKUP(AZ$1,Monitoring_MP!$AK$1:$EZ$55,Points_MP!$C10,FALSE)=$P10,$AE10,IF(HLOOKUP(AZ$1,Monitoring_MP!$AK$1:$EZ$55,Points_MP!$C10,FALSE)=$R10,$AF10,IF(HLOOKUP(AZ$1,Monitoring_MP!$AK$1:$EZ$55,Points_MP!$C10,FALSE)=$T10,$AG10,IF(HLOOKUP(AZ$1,Monitoring_MP!$AK$1:$EZ$55,Points_MP!$C10,FALSE)=$V10,$AH10,IF(HLOOKUP(AZ$1,Monitoring_MP!$AK$1:$EZ$55,Points_MP!$C10,FALSE)=$X10,$AI10,"ERROR")))))))))</f>
        <v>0</v>
      </c>
      <c r="BA10" s="142">
        <f>IF(ISBLANK(HLOOKUP(BA$1,Monitoring_MP!$AK$1:$EZ$55,Points_MP!$C10,FALSE)),"",IF(HLOOKUP(BA$1,Monitoring_MP!$AK$1:$EZ$55,Points_MP!$C10,FALSE)=$J10,$AB10,IF(HLOOKUP(BA$1,Monitoring_MP!$AK$1:$EZ$55,Points_MP!$C10,FALSE)=$L10,$AC10,IF(HLOOKUP(BA$1,Monitoring_MP!$AK$1:$EZ$55,Points_MP!$C10,FALSE)=$N10,$AD10,IF(HLOOKUP(BA$1,Monitoring_MP!$AK$1:$EZ$55,Points_MP!$C10,FALSE)=$P10,$AE10,IF(HLOOKUP(BA$1,Monitoring_MP!$AK$1:$EZ$55,Points_MP!$C10,FALSE)=$R10,$AF10,IF(HLOOKUP(BA$1,Monitoring_MP!$AK$1:$EZ$55,Points_MP!$C10,FALSE)=$T10,$AG10,IF(HLOOKUP(BA$1,Monitoring_MP!$AK$1:$EZ$55,Points_MP!$C10,FALSE)=$V10,$AH10,IF(HLOOKUP(BA$1,Monitoring_MP!$AK$1:$EZ$55,Points_MP!$C10,FALSE)=$X10,$AI10,"ERROR")))))))))</f>
        <v>0</v>
      </c>
      <c r="BB10" s="142">
        <f>IF(ISBLANK(HLOOKUP(BB$1,Monitoring_MP!$AK$1:$EZ$55,Points_MP!$C10,FALSE)),"",IF(HLOOKUP(BB$1,Monitoring_MP!$AK$1:$EZ$55,Points_MP!$C10,FALSE)=$J10,$AB10,IF(HLOOKUP(BB$1,Monitoring_MP!$AK$1:$EZ$55,Points_MP!$C10,FALSE)=$L10,$AC10,IF(HLOOKUP(BB$1,Monitoring_MP!$AK$1:$EZ$55,Points_MP!$C10,FALSE)=$N10,$AD10,IF(HLOOKUP(BB$1,Monitoring_MP!$AK$1:$EZ$55,Points_MP!$C10,FALSE)=$P10,$AE10,IF(HLOOKUP(BB$1,Monitoring_MP!$AK$1:$EZ$55,Points_MP!$C10,FALSE)=$R10,$AF10,IF(HLOOKUP(BB$1,Monitoring_MP!$AK$1:$EZ$55,Points_MP!$C10,FALSE)=$T10,$AG10,IF(HLOOKUP(BB$1,Monitoring_MP!$AK$1:$EZ$55,Points_MP!$C10,FALSE)=$V10,$AH10,IF(HLOOKUP(BB$1,Monitoring_MP!$AK$1:$EZ$55,Points_MP!$C10,FALSE)=$X10,$AI10,"ERROR")))))))))</f>
        <v>0</v>
      </c>
      <c r="BC10" s="142">
        <f>IF(ISBLANK(HLOOKUP(BC$1,Monitoring_MP!$AK$1:$EZ$55,Points_MP!$C10,FALSE)),"",IF(HLOOKUP(BC$1,Monitoring_MP!$AK$1:$EZ$55,Points_MP!$C10,FALSE)=$J10,$AB10,IF(HLOOKUP(BC$1,Monitoring_MP!$AK$1:$EZ$55,Points_MP!$C10,FALSE)=$L10,$AC10,IF(HLOOKUP(BC$1,Monitoring_MP!$AK$1:$EZ$55,Points_MP!$C10,FALSE)=$N10,$AD10,IF(HLOOKUP(BC$1,Monitoring_MP!$AK$1:$EZ$55,Points_MP!$C10,FALSE)=$P10,$AE10,IF(HLOOKUP(BC$1,Monitoring_MP!$AK$1:$EZ$55,Points_MP!$C10,FALSE)=$R10,$AF10,IF(HLOOKUP(BC$1,Monitoring_MP!$AK$1:$EZ$55,Points_MP!$C10,FALSE)=$T10,$AG10,IF(HLOOKUP(BC$1,Monitoring_MP!$AK$1:$EZ$55,Points_MP!$C10,FALSE)=$V10,$AH10,IF(HLOOKUP(BC$1,Monitoring_MP!$AK$1:$EZ$55,Points_MP!$C10,FALSE)=$X10,$AI10,"ERROR")))))))))</f>
        <v>4</v>
      </c>
      <c r="BD10" s="142">
        <f>IF(ISBLANK(HLOOKUP(BD$1,Monitoring_MP!$AK$1:$EZ$55,Points_MP!$C10,FALSE)),"",IF(HLOOKUP(BD$1,Monitoring_MP!$AK$1:$EZ$55,Points_MP!$C10,FALSE)=$J10,$AB10,IF(HLOOKUP(BD$1,Monitoring_MP!$AK$1:$EZ$55,Points_MP!$C10,FALSE)=$L10,$AC10,IF(HLOOKUP(BD$1,Monitoring_MP!$AK$1:$EZ$55,Points_MP!$C10,FALSE)=$N10,$AD10,IF(HLOOKUP(BD$1,Monitoring_MP!$AK$1:$EZ$55,Points_MP!$C10,FALSE)=$P10,$AE10,IF(HLOOKUP(BD$1,Monitoring_MP!$AK$1:$EZ$55,Points_MP!$C10,FALSE)=$R10,$AF10,IF(HLOOKUP(BD$1,Monitoring_MP!$AK$1:$EZ$55,Points_MP!$C10,FALSE)=$T10,$AG10,IF(HLOOKUP(BD$1,Monitoring_MP!$AK$1:$EZ$55,Points_MP!$C10,FALSE)=$V10,$AH10,IF(HLOOKUP(BD$1,Monitoring_MP!$AK$1:$EZ$55,Points_MP!$C10,FALSE)=$X10,$AI10,"ERROR")))))))))</f>
        <v>0</v>
      </c>
      <c r="BE10" s="142">
        <f>IF(ISBLANK(HLOOKUP(BE$1,Monitoring_MP!$AK$1:$EZ$55,Points_MP!$C10,FALSE)),"",IF(HLOOKUP(BE$1,Monitoring_MP!$AK$1:$EZ$55,Points_MP!$C10,FALSE)=$J10,$AB10,IF(HLOOKUP(BE$1,Monitoring_MP!$AK$1:$EZ$55,Points_MP!$C10,FALSE)=$L10,$AC10,IF(HLOOKUP(BE$1,Monitoring_MP!$AK$1:$EZ$55,Points_MP!$C10,FALSE)=$N10,$AD10,IF(HLOOKUP(BE$1,Monitoring_MP!$AK$1:$EZ$55,Points_MP!$C10,FALSE)=$P10,$AE10,IF(HLOOKUP(BE$1,Monitoring_MP!$AK$1:$EZ$55,Points_MP!$C10,FALSE)=$R10,$AF10,IF(HLOOKUP(BE$1,Monitoring_MP!$AK$1:$EZ$55,Points_MP!$C10,FALSE)=$T10,$AG10,IF(HLOOKUP(BE$1,Monitoring_MP!$AK$1:$EZ$55,Points_MP!$C10,FALSE)=$V10,$AH10,IF(HLOOKUP(BE$1,Monitoring_MP!$AK$1:$EZ$55,Points_MP!$C10,FALSE)=$X10,$AI10,"ERROR")))))))))</f>
        <v>0</v>
      </c>
      <c r="BF10" s="142">
        <f>IF(ISBLANK(HLOOKUP(BF$1,Monitoring_MP!$AK$1:$EZ$55,Points_MP!$C10,FALSE)),"",IF(HLOOKUP(BF$1,Monitoring_MP!$AK$1:$EZ$55,Points_MP!$C10,FALSE)=$J10,$AB10,IF(HLOOKUP(BF$1,Monitoring_MP!$AK$1:$EZ$55,Points_MP!$C10,FALSE)=$L10,$AC10,IF(HLOOKUP(BF$1,Monitoring_MP!$AK$1:$EZ$55,Points_MP!$C10,FALSE)=$N10,$AD10,IF(HLOOKUP(BF$1,Monitoring_MP!$AK$1:$EZ$55,Points_MP!$C10,FALSE)=$P10,$AE10,IF(HLOOKUP(BF$1,Monitoring_MP!$AK$1:$EZ$55,Points_MP!$C10,FALSE)=$R10,$AF10,IF(HLOOKUP(BF$1,Monitoring_MP!$AK$1:$EZ$55,Points_MP!$C10,FALSE)=$T10,$AG10,IF(HLOOKUP(BF$1,Monitoring_MP!$AK$1:$EZ$55,Points_MP!$C10,FALSE)=$V10,$AH10,IF(HLOOKUP(BF$1,Monitoring_MP!$AK$1:$EZ$55,Points_MP!$C10,FALSE)=$X10,$AI10,"ERROR")))))))))</f>
        <v>4</v>
      </c>
      <c r="BG10" s="142">
        <f>IF(ISBLANK(HLOOKUP(BG$1,Monitoring_MP!$AK$1:$EZ$55,Points_MP!$C10,FALSE)),"",IF(HLOOKUP(BG$1,Monitoring_MP!$AK$1:$EZ$55,Points_MP!$C10,FALSE)=$J10,$AB10,IF(HLOOKUP(BG$1,Monitoring_MP!$AK$1:$EZ$55,Points_MP!$C10,FALSE)=$L10,$AC10,IF(HLOOKUP(BG$1,Monitoring_MP!$AK$1:$EZ$55,Points_MP!$C10,FALSE)=$N10,$AD10,IF(HLOOKUP(BG$1,Monitoring_MP!$AK$1:$EZ$55,Points_MP!$C10,FALSE)=$P10,$AE10,IF(HLOOKUP(BG$1,Monitoring_MP!$AK$1:$EZ$55,Points_MP!$C10,FALSE)=$R10,$AF10,IF(HLOOKUP(BG$1,Monitoring_MP!$AK$1:$EZ$55,Points_MP!$C10,FALSE)=$T10,$AG10,IF(HLOOKUP(BG$1,Monitoring_MP!$AK$1:$EZ$55,Points_MP!$C10,FALSE)=$V10,$AH10,IF(HLOOKUP(BG$1,Monitoring_MP!$AK$1:$EZ$55,Points_MP!$C10,FALSE)=$X10,$AI10,"ERROR")))))))))</f>
        <v>0</v>
      </c>
      <c r="BH10" s="142">
        <f>IF(ISBLANK(HLOOKUP(BH$1,Monitoring_MP!$AK$1:$EZ$55,Points_MP!$C10,FALSE)),"",IF(HLOOKUP(BH$1,Monitoring_MP!$AK$1:$EZ$55,Points_MP!$C10,FALSE)=$J10,$AB10,IF(HLOOKUP(BH$1,Monitoring_MP!$AK$1:$EZ$55,Points_MP!$C10,FALSE)=$L10,$AC10,IF(HLOOKUP(BH$1,Monitoring_MP!$AK$1:$EZ$55,Points_MP!$C10,FALSE)=$N10,$AD10,IF(HLOOKUP(BH$1,Monitoring_MP!$AK$1:$EZ$55,Points_MP!$C10,FALSE)=$P10,$AE10,IF(HLOOKUP(BH$1,Monitoring_MP!$AK$1:$EZ$55,Points_MP!$C10,FALSE)=$R10,$AF10,IF(HLOOKUP(BH$1,Monitoring_MP!$AK$1:$EZ$55,Points_MP!$C10,FALSE)=$T10,$AG10,IF(HLOOKUP(BH$1,Monitoring_MP!$AK$1:$EZ$55,Points_MP!$C10,FALSE)=$V10,$AH10,IF(HLOOKUP(BH$1,Monitoring_MP!$AK$1:$EZ$55,Points_MP!$C10,FALSE)=$X10,$AI10,"ERROR")))))))))</f>
        <v>4</v>
      </c>
      <c r="BI10" s="142">
        <f>IF(ISBLANK(HLOOKUP(BI$1,Monitoring_MP!$AK$1:$EZ$55,Points_MP!$C10,FALSE)),"",IF(HLOOKUP(BI$1,Monitoring_MP!$AK$1:$EZ$55,Points_MP!$C10,FALSE)=$J10,$AB10,IF(HLOOKUP(BI$1,Monitoring_MP!$AK$1:$EZ$55,Points_MP!$C10,FALSE)=$L10,$AC10,IF(HLOOKUP(BI$1,Monitoring_MP!$AK$1:$EZ$55,Points_MP!$C10,FALSE)=$N10,$AD10,IF(HLOOKUP(BI$1,Monitoring_MP!$AK$1:$EZ$55,Points_MP!$C10,FALSE)=$P10,$AE10,IF(HLOOKUP(BI$1,Monitoring_MP!$AK$1:$EZ$55,Points_MP!$C10,FALSE)=$R10,$AF10,IF(HLOOKUP(BI$1,Monitoring_MP!$AK$1:$EZ$55,Points_MP!$C10,FALSE)=$T10,$AG10,IF(HLOOKUP(BI$1,Monitoring_MP!$AK$1:$EZ$55,Points_MP!$C10,FALSE)=$V10,$AH10,IF(HLOOKUP(BI$1,Monitoring_MP!$AK$1:$EZ$55,Points_MP!$C10,FALSE)=$X10,$AI10,"ERROR")))))))))</f>
        <v>0</v>
      </c>
      <c r="BJ10" s="142">
        <f>IF(ISBLANK(HLOOKUP(BJ$1,Monitoring_MP!$AK$1:$EZ$55,Points_MP!$C10,FALSE)),"",IF(HLOOKUP(BJ$1,Monitoring_MP!$AK$1:$EZ$55,Points_MP!$C10,FALSE)=$J10,$AB10,IF(HLOOKUP(BJ$1,Monitoring_MP!$AK$1:$EZ$55,Points_MP!$C10,FALSE)=$L10,$AC10,IF(HLOOKUP(BJ$1,Monitoring_MP!$AK$1:$EZ$55,Points_MP!$C10,FALSE)=$N10,$AD10,IF(HLOOKUP(BJ$1,Monitoring_MP!$AK$1:$EZ$55,Points_MP!$C10,FALSE)=$P10,$AE10,IF(HLOOKUP(BJ$1,Monitoring_MP!$AK$1:$EZ$55,Points_MP!$C10,FALSE)=$R10,$AF10,IF(HLOOKUP(BJ$1,Monitoring_MP!$AK$1:$EZ$55,Points_MP!$C10,FALSE)=$T10,$AG10,IF(HLOOKUP(BJ$1,Monitoring_MP!$AK$1:$EZ$55,Points_MP!$C10,FALSE)=$V10,$AH10,IF(HLOOKUP(BJ$1,Monitoring_MP!$AK$1:$EZ$55,Points_MP!$C10,FALSE)=$X10,$AI10,"ERROR")))))))))</f>
        <v>0</v>
      </c>
      <c r="BK10" s="142">
        <f>IF(ISBLANK(HLOOKUP(BK$1,Monitoring_MP!$AK$1:$EZ$55,Points_MP!$C10,FALSE)),"",IF(HLOOKUP(BK$1,Monitoring_MP!$AK$1:$EZ$55,Points_MP!$C10,FALSE)=$J10,$AB10,IF(HLOOKUP(BK$1,Monitoring_MP!$AK$1:$EZ$55,Points_MP!$C10,FALSE)=$L10,$AC10,IF(HLOOKUP(BK$1,Monitoring_MP!$AK$1:$EZ$55,Points_MP!$C10,FALSE)=$N10,$AD10,IF(HLOOKUP(BK$1,Monitoring_MP!$AK$1:$EZ$55,Points_MP!$C10,FALSE)=$P10,$AE10,IF(HLOOKUP(BK$1,Monitoring_MP!$AK$1:$EZ$55,Points_MP!$C10,FALSE)=$R10,$AF10,IF(HLOOKUP(BK$1,Monitoring_MP!$AK$1:$EZ$55,Points_MP!$C10,FALSE)=$T10,$AG10,IF(HLOOKUP(BK$1,Monitoring_MP!$AK$1:$EZ$55,Points_MP!$C10,FALSE)=$V10,$AH10,IF(HLOOKUP(BK$1,Monitoring_MP!$AK$1:$EZ$55,Points_MP!$C10,FALSE)=$X10,$AI10,"ERROR")))))))))</f>
        <v>0</v>
      </c>
      <c r="BL10" s="142">
        <f>IF(ISBLANK(HLOOKUP(BL$1,Monitoring_MP!$AK$1:$EZ$55,Points_MP!$C10,FALSE)),"",IF(HLOOKUP(BL$1,Monitoring_MP!$AK$1:$EZ$55,Points_MP!$C10,FALSE)=$J10,$AB10,IF(HLOOKUP(BL$1,Monitoring_MP!$AK$1:$EZ$55,Points_MP!$C10,FALSE)=$L10,$AC10,IF(HLOOKUP(BL$1,Monitoring_MP!$AK$1:$EZ$55,Points_MP!$C10,FALSE)=$N10,$AD10,IF(HLOOKUP(BL$1,Monitoring_MP!$AK$1:$EZ$55,Points_MP!$C10,FALSE)=$P10,$AE10,IF(HLOOKUP(BL$1,Monitoring_MP!$AK$1:$EZ$55,Points_MP!$C10,FALSE)=$R10,$AF10,IF(HLOOKUP(BL$1,Monitoring_MP!$AK$1:$EZ$55,Points_MP!$C10,FALSE)=$T10,$AG10,IF(HLOOKUP(BL$1,Monitoring_MP!$AK$1:$EZ$55,Points_MP!$C10,FALSE)=$V10,$AH10,IF(HLOOKUP(BL$1,Monitoring_MP!$AK$1:$EZ$55,Points_MP!$C10,FALSE)=$X10,$AI10,"ERROR")))))))))</f>
        <v>4</v>
      </c>
      <c r="BM10" s="142">
        <f>IF(ISBLANK(HLOOKUP(BM$1,Monitoring_MP!$AK$1:$EZ$55,Points_MP!$C10,FALSE)),"",IF(HLOOKUP(BM$1,Monitoring_MP!$AK$1:$EZ$55,Points_MP!$C10,FALSE)=$J10,$AB10,IF(HLOOKUP(BM$1,Monitoring_MP!$AK$1:$EZ$55,Points_MP!$C10,FALSE)=$L10,$AC10,IF(HLOOKUP(BM$1,Monitoring_MP!$AK$1:$EZ$55,Points_MP!$C10,FALSE)=$N10,$AD10,IF(HLOOKUP(BM$1,Monitoring_MP!$AK$1:$EZ$55,Points_MP!$C10,FALSE)=$P10,$AE10,IF(HLOOKUP(BM$1,Monitoring_MP!$AK$1:$EZ$55,Points_MP!$C10,FALSE)=$R10,$AF10,IF(HLOOKUP(BM$1,Monitoring_MP!$AK$1:$EZ$55,Points_MP!$C10,FALSE)=$T10,$AG10,IF(HLOOKUP(BM$1,Monitoring_MP!$AK$1:$EZ$55,Points_MP!$C10,FALSE)=$V10,$AH10,IF(HLOOKUP(BM$1,Monitoring_MP!$AK$1:$EZ$55,Points_MP!$C10,FALSE)=$X10,$AI10,"ERROR")))))))))</f>
        <v>0</v>
      </c>
      <c r="BN10" s="142">
        <f>IF(ISBLANK(HLOOKUP(BN$1,Monitoring_MP!$AK$1:$EZ$55,Points_MP!$C10,FALSE)),"",IF(HLOOKUP(BN$1,Monitoring_MP!$AK$1:$EZ$55,Points_MP!$C10,FALSE)=$J10,$AB10,IF(HLOOKUP(BN$1,Monitoring_MP!$AK$1:$EZ$55,Points_MP!$C10,FALSE)=$L10,$AC10,IF(HLOOKUP(BN$1,Monitoring_MP!$AK$1:$EZ$55,Points_MP!$C10,FALSE)=$N10,$AD10,IF(HLOOKUP(BN$1,Monitoring_MP!$AK$1:$EZ$55,Points_MP!$C10,FALSE)=$P10,$AE10,IF(HLOOKUP(BN$1,Monitoring_MP!$AK$1:$EZ$55,Points_MP!$C10,FALSE)=$R10,$AF10,IF(HLOOKUP(BN$1,Monitoring_MP!$AK$1:$EZ$55,Points_MP!$C10,FALSE)=$T10,$AG10,IF(HLOOKUP(BN$1,Monitoring_MP!$AK$1:$EZ$55,Points_MP!$C10,FALSE)=$V10,$AH10,IF(HLOOKUP(BN$1,Monitoring_MP!$AK$1:$EZ$55,Points_MP!$C10,FALSE)=$X10,$AI10,"ERROR")))))))))</f>
        <v>4</v>
      </c>
      <c r="BO10" s="142">
        <f>IF(ISBLANK(HLOOKUP(BO$1,Monitoring_MP!$AK$1:$EZ$55,Points_MP!$C10,FALSE)),"",IF(HLOOKUP(BO$1,Monitoring_MP!$AK$1:$EZ$55,Points_MP!$C10,FALSE)=$J10,$AB10,IF(HLOOKUP(BO$1,Monitoring_MP!$AK$1:$EZ$55,Points_MP!$C10,FALSE)=$L10,$AC10,IF(HLOOKUP(BO$1,Monitoring_MP!$AK$1:$EZ$55,Points_MP!$C10,FALSE)=$N10,$AD10,IF(HLOOKUP(BO$1,Monitoring_MP!$AK$1:$EZ$55,Points_MP!$C10,FALSE)=$P10,$AE10,IF(HLOOKUP(BO$1,Monitoring_MP!$AK$1:$EZ$55,Points_MP!$C10,FALSE)=$R10,$AF10,IF(HLOOKUP(BO$1,Monitoring_MP!$AK$1:$EZ$55,Points_MP!$C10,FALSE)=$T10,$AG10,IF(HLOOKUP(BO$1,Monitoring_MP!$AK$1:$EZ$55,Points_MP!$C10,FALSE)=$V10,$AH10,IF(HLOOKUP(BO$1,Monitoring_MP!$AK$1:$EZ$55,Points_MP!$C10,FALSE)=$X10,$AI10,"ERROR")))))))))</f>
        <v>4</v>
      </c>
      <c r="BP10" s="142">
        <f>IF(ISBLANK(HLOOKUP(BP$1,Monitoring_MP!$AK$1:$EZ$55,Points_MP!$C10,FALSE)),"",IF(HLOOKUP(BP$1,Monitoring_MP!$AK$1:$EZ$55,Points_MP!$C10,FALSE)=$J10,$AB10,IF(HLOOKUP(BP$1,Monitoring_MP!$AK$1:$EZ$55,Points_MP!$C10,FALSE)=$L10,$AC10,IF(HLOOKUP(BP$1,Monitoring_MP!$AK$1:$EZ$55,Points_MP!$C10,FALSE)=$N10,$AD10,IF(HLOOKUP(BP$1,Monitoring_MP!$AK$1:$EZ$55,Points_MP!$C10,FALSE)=$P10,$AE10,IF(HLOOKUP(BP$1,Monitoring_MP!$AK$1:$EZ$55,Points_MP!$C10,FALSE)=$R10,$AF10,IF(HLOOKUP(BP$1,Monitoring_MP!$AK$1:$EZ$55,Points_MP!$C10,FALSE)=$T10,$AG10,IF(HLOOKUP(BP$1,Monitoring_MP!$AK$1:$EZ$55,Points_MP!$C10,FALSE)=$V10,$AH10,IF(HLOOKUP(BP$1,Monitoring_MP!$AK$1:$EZ$55,Points_MP!$C10,FALSE)=$X10,$AI10,"ERROR")))))))))</f>
        <v>4</v>
      </c>
      <c r="BQ10" s="142">
        <f>IF(ISBLANK(HLOOKUP(BQ$1,Monitoring_MP!$AK$1:$EZ$55,Points_MP!$C10,FALSE)),"",IF(HLOOKUP(BQ$1,Monitoring_MP!$AK$1:$EZ$55,Points_MP!$C10,FALSE)=$J10,$AB10,IF(HLOOKUP(BQ$1,Monitoring_MP!$AK$1:$EZ$55,Points_MP!$C10,FALSE)=$L10,$AC10,IF(HLOOKUP(BQ$1,Monitoring_MP!$AK$1:$EZ$55,Points_MP!$C10,FALSE)=$N10,$AD10,IF(HLOOKUP(BQ$1,Monitoring_MP!$AK$1:$EZ$55,Points_MP!$C10,FALSE)=$P10,$AE10,IF(HLOOKUP(BQ$1,Monitoring_MP!$AK$1:$EZ$55,Points_MP!$C10,FALSE)=$R10,$AF10,IF(HLOOKUP(BQ$1,Monitoring_MP!$AK$1:$EZ$55,Points_MP!$C10,FALSE)=$T10,$AG10,IF(HLOOKUP(BQ$1,Monitoring_MP!$AK$1:$EZ$55,Points_MP!$C10,FALSE)=$V10,$AH10,IF(HLOOKUP(BQ$1,Monitoring_MP!$AK$1:$EZ$55,Points_MP!$C10,FALSE)=$X10,$AI10,"ERROR")))))))))</f>
        <v>0</v>
      </c>
      <c r="BR10" s="142">
        <f>IF(ISBLANK(HLOOKUP(BR$1,Monitoring_MP!$AK$1:$EZ$55,Points_MP!$C10,FALSE)),"",IF(HLOOKUP(BR$1,Monitoring_MP!$AK$1:$EZ$55,Points_MP!$C10,FALSE)=$J10,$AB10,IF(HLOOKUP(BR$1,Monitoring_MP!$AK$1:$EZ$55,Points_MP!$C10,FALSE)=$L10,$AC10,IF(HLOOKUP(BR$1,Monitoring_MP!$AK$1:$EZ$55,Points_MP!$C10,FALSE)=$N10,$AD10,IF(HLOOKUP(BR$1,Monitoring_MP!$AK$1:$EZ$55,Points_MP!$C10,FALSE)=$P10,$AE10,IF(HLOOKUP(BR$1,Monitoring_MP!$AK$1:$EZ$55,Points_MP!$C10,FALSE)=$R10,$AF10,IF(HLOOKUP(BR$1,Monitoring_MP!$AK$1:$EZ$55,Points_MP!$C10,FALSE)=$T10,$AG10,IF(HLOOKUP(BR$1,Monitoring_MP!$AK$1:$EZ$55,Points_MP!$C10,FALSE)=$V10,$AH10,IF(HLOOKUP(BR$1,Monitoring_MP!$AK$1:$EZ$55,Points_MP!$C10,FALSE)=$X10,$AI10,"ERROR")))))))))</f>
        <v>4</v>
      </c>
      <c r="BS10" s="142">
        <f>IF(ISBLANK(HLOOKUP(BS$1,Monitoring_MP!$AK$1:$EZ$55,Points_MP!$C10,FALSE)),"",IF(HLOOKUP(BS$1,Monitoring_MP!$AK$1:$EZ$55,Points_MP!$C10,FALSE)=$J10,$AB10,IF(HLOOKUP(BS$1,Monitoring_MP!$AK$1:$EZ$55,Points_MP!$C10,FALSE)=$L10,$AC10,IF(HLOOKUP(BS$1,Monitoring_MP!$AK$1:$EZ$55,Points_MP!$C10,FALSE)=$N10,$AD10,IF(HLOOKUP(BS$1,Monitoring_MP!$AK$1:$EZ$55,Points_MP!$C10,FALSE)=$P10,$AE10,IF(HLOOKUP(BS$1,Monitoring_MP!$AK$1:$EZ$55,Points_MP!$C10,FALSE)=$R10,$AF10,IF(HLOOKUP(BS$1,Monitoring_MP!$AK$1:$EZ$55,Points_MP!$C10,FALSE)=$T10,$AG10,IF(HLOOKUP(BS$1,Monitoring_MP!$AK$1:$EZ$55,Points_MP!$C10,FALSE)=$V10,$AH10,IF(HLOOKUP(BS$1,Monitoring_MP!$AK$1:$EZ$55,Points_MP!$C10,FALSE)=$X10,$AI10,"ERROR")))))))))</f>
        <v>4</v>
      </c>
      <c r="BT10" s="142">
        <f>IF(ISBLANK(HLOOKUP(BT$1,Monitoring_MP!$AK$1:$EZ$55,Points_MP!$C10,FALSE)),"",IF(HLOOKUP(BT$1,Monitoring_MP!$AK$1:$EZ$55,Points_MP!$C10,FALSE)=$J10,$AB10,IF(HLOOKUP(BT$1,Monitoring_MP!$AK$1:$EZ$55,Points_MP!$C10,FALSE)=$L10,$AC10,IF(HLOOKUP(BT$1,Monitoring_MP!$AK$1:$EZ$55,Points_MP!$C10,FALSE)=$N10,$AD10,IF(HLOOKUP(BT$1,Monitoring_MP!$AK$1:$EZ$55,Points_MP!$C10,FALSE)=$P10,$AE10,IF(HLOOKUP(BT$1,Monitoring_MP!$AK$1:$EZ$55,Points_MP!$C10,FALSE)=$R10,$AF10,IF(HLOOKUP(BT$1,Monitoring_MP!$AK$1:$EZ$55,Points_MP!$C10,FALSE)=$T10,$AG10,IF(HLOOKUP(BT$1,Monitoring_MP!$AK$1:$EZ$55,Points_MP!$C10,FALSE)=$V10,$AH10,IF(HLOOKUP(BT$1,Monitoring_MP!$AK$1:$EZ$55,Points_MP!$C10,FALSE)=$X10,$AI10,"ERROR")))))))))</f>
        <v>4</v>
      </c>
      <c r="BU10" s="142">
        <f>IF(ISBLANK(HLOOKUP(BU$1,Monitoring_MP!$AK$1:$EZ$55,Points_MP!$C10,FALSE)),"",IF(HLOOKUP(BU$1,Monitoring_MP!$AK$1:$EZ$55,Points_MP!$C10,FALSE)=$J10,$AB10,IF(HLOOKUP(BU$1,Monitoring_MP!$AK$1:$EZ$55,Points_MP!$C10,FALSE)=$L10,$AC10,IF(HLOOKUP(BU$1,Monitoring_MP!$AK$1:$EZ$55,Points_MP!$C10,FALSE)=$N10,$AD10,IF(HLOOKUP(BU$1,Monitoring_MP!$AK$1:$EZ$55,Points_MP!$C10,FALSE)=$P10,$AE10,IF(HLOOKUP(BU$1,Monitoring_MP!$AK$1:$EZ$55,Points_MP!$C10,FALSE)=$R10,$AF10,IF(HLOOKUP(BU$1,Monitoring_MP!$AK$1:$EZ$55,Points_MP!$C10,FALSE)=$T10,$AG10,IF(HLOOKUP(BU$1,Monitoring_MP!$AK$1:$EZ$55,Points_MP!$C10,FALSE)=$V10,$AH10,IF(HLOOKUP(BU$1,Monitoring_MP!$AK$1:$EZ$55,Points_MP!$C10,FALSE)=$X10,$AI10,"ERROR")))))))))</f>
        <v>0</v>
      </c>
      <c r="BV10" s="142">
        <f>IF(ISBLANK(HLOOKUP(BV$1,Monitoring_MP!$AK$1:$EZ$55,Points_MP!$C10,FALSE)),"",IF(HLOOKUP(BV$1,Monitoring_MP!$AK$1:$EZ$55,Points_MP!$C10,FALSE)=$J10,$AB10,IF(HLOOKUP(BV$1,Monitoring_MP!$AK$1:$EZ$55,Points_MP!$C10,FALSE)=$L10,$AC10,IF(HLOOKUP(BV$1,Monitoring_MP!$AK$1:$EZ$55,Points_MP!$C10,FALSE)=$N10,$AD10,IF(HLOOKUP(BV$1,Monitoring_MP!$AK$1:$EZ$55,Points_MP!$C10,FALSE)=$P10,$AE10,IF(HLOOKUP(BV$1,Monitoring_MP!$AK$1:$EZ$55,Points_MP!$C10,FALSE)=$R10,$AF10,IF(HLOOKUP(BV$1,Monitoring_MP!$AK$1:$EZ$55,Points_MP!$C10,FALSE)=$T10,$AG10,IF(HLOOKUP(BV$1,Monitoring_MP!$AK$1:$EZ$55,Points_MP!$C10,FALSE)=$V10,$AH10,IF(HLOOKUP(BV$1,Monitoring_MP!$AK$1:$EZ$55,Points_MP!$C10,FALSE)=$X10,$AI10,"ERROR")))))))))</f>
        <v>4</v>
      </c>
      <c r="BW10" s="142">
        <f>IF(ISBLANK(HLOOKUP(BW$1,Monitoring_MP!$AK$1:$EZ$55,Points_MP!$C10,FALSE)),"",IF(HLOOKUP(BW$1,Monitoring_MP!$AK$1:$EZ$55,Points_MP!$C10,FALSE)=$J10,$AB10,IF(HLOOKUP(BW$1,Monitoring_MP!$AK$1:$EZ$55,Points_MP!$C10,FALSE)=$L10,$AC10,IF(HLOOKUP(BW$1,Monitoring_MP!$AK$1:$EZ$55,Points_MP!$C10,FALSE)=$N10,$AD10,IF(HLOOKUP(BW$1,Monitoring_MP!$AK$1:$EZ$55,Points_MP!$C10,FALSE)=$P10,$AE10,IF(HLOOKUP(BW$1,Monitoring_MP!$AK$1:$EZ$55,Points_MP!$C10,FALSE)=$R10,$AF10,IF(HLOOKUP(BW$1,Monitoring_MP!$AK$1:$EZ$55,Points_MP!$C10,FALSE)=$T10,$AG10,IF(HLOOKUP(BW$1,Monitoring_MP!$AK$1:$EZ$55,Points_MP!$C10,FALSE)=$V10,$AH10,IF(HLOOKUP(BW$1,Monitoring_MP!$AK$1:$EZ$55,Points_MP!$C10,FALSE)=$X10,$AI10,"ERROR")))))))))</f>
        <v>0</v>
      </c>
      <c r="BX10" s="142">
        <f>IF(ISBLANK(HLOOKUP(BX$1,Monitoring_MP!$AK$1:$EZ$55,Points_MP!$C10,FALSE)),"",IF(HLOOKUP(BX$1,Monitoring_MP!$AK$1:$EZ$55,Points_MP!$C10,FALSE)=$J10,$AB10,IF(HLOOKUP(BX$1,Monitoring_MP!$AK$1:$EZ$55,Points_MP!$C10,FALSE)=$L10,$AC10,IF(HLOOKUP(BX$1,Monitoring_MP!$AK$1:$EZ$55,Points_MP!$C10,FALSE)=$N10,$AD10,IF(HLOOKUP(BX$1,Monitoring_MP!$AK$1:$EZ$55,Points_MP!$C10,FALSE)=$P10,$AE10,IF(HLOOKUP(BX$1,Monitoring_MP!$AK$1:$EZ$55,Points_MP!$C10,FALSE)=$R10,$AF10,IF(HLOOKUP(BX$1,Monitoring_MP!$AK$1:$EZ$55,Points_MP!$C10,FALSE)=$T10,$AG10,IF(HLOOKUP(BX$1,Monitoring_MP!$AK$1:$EZ$55,Points_MP!$C10,FALSE)=$V10,$AH10,IF(HLOOKUP(BX$1,Monitoring_MP!$AK$1:$EZ$55,Points_MP!$C10,FALSE)=$X10,$AI10,"ERROR")))))))))</f>
        <v>0</v>
      </c>
      <c r="BY10" s="142">
        <f>IF(ISBLANK(HLOOKUP(BY$1,Monitoring_MP!$AK$1:$EZ$55,Points_MP!$C10,FALSE)),"",IF(HLOOKUP(BY$1,Monitoring_MP!$AK$1:$EZ$55,Points_MP!$C10,FALSE)=$J10,$AB10,IF(HLOOKUP(BY$1,Monitoring_MP!$AK$1:$EZ$55,Points_MP!$C10,FALSE)=$L10,$AC10,IF(HLOOKUP(BY$1,Monitoring_MP!$AK$1:$EZ$55,Points_MP!$C10,FALSE)=$N10,$AD10,IF(HLOOKUP(BY$1,Monitoring_MP!$AK$1:$EZ$55,Points_MP!$C10,FALSE)=$P10,$AE10,IF(HLOOKUP(BY$1,Monitoring_MP!$AK$1:$EZ$55,Points_MP!$C10,FALSE)=$R10,$AF10,IF(HLOOKUP(BY$1,Monitoring_MP!$AK$1:$EZ$55,Points_MP!$C10,FALSE)=$T10,$AG10,IF(HLOOKUP(BY$1,Monitoring_MP!$AK$1:$EZ$55,Points_MP!$C10,FALSE)=$V10,$AH10,IF(HLOOKUP(BY$1,Monitoring_MP!$AK$1:$EZ$55,Points_MP!$C10,FALSE)=$X10,$AI10,"ERROR")))))))))</f>
        <v>0</v>
      </c>
      <c r="BZ10" s="142">
        <f>IF(ISBLANK(HLOOKUP(BZ$1,Monitoring_MP!$AK$1:$EZ$55,Points_MP!$C10,FALSE)),"",IF(HLOOKUP(BZ$1,Monitoring_MP!$AK$1:$EZ$55,Points_MP!$C10,FALSE)=$J10,$AB10,IF(HLOOKUP(BZ$1,Monitoring_MP!$AK$1:$EZ$55,Points_MP!$C10,FALSE)=$L10,$AC10,IF(HLOOKUP(BZ$1,Monitoring_MP!$AK$1:$EZ$55,Points_MP!$C10,FALSE)=$N10,$AD10,IF(HLOOKUP(BZ$1,Monitoring_MP!$AK$1:$EZ$55,Points_MP!$C10,FALSE)=$P10,$AE10,IF(HLOOKUP(BZ$1,Monitoring_MP!$AK$1:$EZ$55,Points_MP!$C10,FALSE)=$R10,$AF10,IF(HLOOKUP(BZ$1,Monitoring_MP!$AK$1:$EZ$55,Points_MP!$C10,FALSE)=$T10,$AG10,IF(HLOOKUP(BZ$1,Monitoring_MP!$AK$1:$EZ$55,Points_MP!$C10,FALSE)=$V10,$AH10,IF(HLOOKUP(BZ$1,Monitoring_MP!$AK$1:$EZ$55,Points_MP!$C10,FALSE)=$X10,$AI10,"ERROR")))))))))</f>
        <v>0</v>
      </c>
      <c r="CA10" s="142">
        <f>IF(ISBLANK(HLOOKUP(CA$1,Monitoring_MP!$AK$1:$EZ$55,Points_MP!$C10,FALSE)),"",IF(HLOOKUP(CA$1,Monitoring_MP!$AK$1:$EZ$55,Points_MP!$C10,FALSE)=$J10,$AB10,IF(HLOOKUP(CA$1,Monitoring_MP!$AK$1:$EZ$55,Points_MP!$C10,FALSE)=$L10,$AC10,IF(HLOOKUP(CA$1,Monitoring_MP!$AK$1:$EZ$55,Points_MP!$C10,FALSE)=$N10,$AD10,IF(HLOOKUP(CA$1,Monitoring_MP!$AK$1:$EZ$55,Points_MP!$C10,FALSE)=$P10,$AE10,IF(HLOOKUP(CA$1,Monitoring_MP!$AK$1:$EZ$55,Points_MP!$C10,FALSE)=$R10,$AF10,IF(HLOOKUP(CA$1,Monitoring_MP!$AK$1:$EZ$55,Points_MP!$C10,FALSE)=$T10,$AG10,IF(HLOOKUP(CA$1,Monitoring_MP!$AK$1:$EZ$55,Points_MP!$C10,FALSE)=$V10,$AH10,IF(HLOOKUP(CA$1,Monitoring_MP!$AK$1:$EZ$55,Points_MP!$C10,FALSE)=$X10,$AI10,"ERROR")))))))))</f>
        <v>0</v>
      </c>
      <c r="CB10" s="142">
        <f>IF(ISBLANK(HLOOKUP(CB$1,Monitoring_MP!$AK$1:$EZ$55,Points_MP!$C10,FALSE)),"",IF(HLOOKUP(CB$1,Monitoring_MP!$AK$1:$EZ$55,Points_MP!$C10,FALSE)=$J10,$AB10,IF(HLOOKUP(CB$1,Monitoring_MP!$AK$1:$EZ$55,Points_MP!$C10,FALSE)=$L10,$AC10,IF(HLOOKUP(CB$1,Monitoring_MP!$AK$1:$EZ$55,Points_MP!$C10,FALSE)=$N10,$AD10,IF(HLOOKUP(CB$1,Monitoring_MP!$AK$1:$EZ$55,Points_MP!$C10,FALSE)=$P10,$AE10,IF(HLOOKUP(CB$1,Monitoring_MP!$AK$1:$EZ$55,Points_MP!$C10,FALSE)=$R10,$AF10,IF(HLOOKUP(CB$1,Monitoring_MP!$AK$1:$EZ$55,Points_MP!$C10,FALSE)=$T10,$AG10,IF(HLOOKUP(CB$1,Monitoring_MP!$AK$1:$EZ$55,Points_MP!$C10,FALSE)=$V10,$AH10,IF(HLOOKUP(CB$1,Monitoring_MP!$AK$1:$EZ$55,Points_MP!$C10,FALSE)=$X10,$AI10,"ERROR")))))))))</f>
        <v>0</v>
      </c>
      <c r="CC10" s="142">
        <f>IF(ISBLANK(HLOOKUP(CC$1,Monitoring_MP!$AK$1:$EZ$55,Points_MP!$C10,FALSE)),"",IF(HLOOKUP(CC$1,Monitoring_MP!$AK$1:$EZ$55,Points_MP!$C10,FALSE)=$J10,$AB10,IF(HLOOKUP(CC$1,Monitoring_MP!$AK$1:$EZ$55,Points_MP!$C10,FALSE)=$L10,$AC10,IF(HLOOKUP(CC$1,Monitoring_MP!$AK$1:$EZ$55,Points_MP!$C10,FALSE)=$N10,$AD10,IF(HLOOKUP(CC$1,Monitoring_MP!$AK$1:$EZ$55,Points_MP!$C10,FALSE)=$P10,$AE10,IF(HLOOKUP(CC$1,Monitoring_MP!$AK$1:$EZ$55,Points_MP!$C10,FALSE)=$R10,$AF10,IF(HLOOKUP(CC$1,Monitoring_MP!$AK$1:$EZ$55,Points_MP!$C10,FALSE)=$T10,$AG10,IF(HLOOKUP(CC$1,Monitoring_MP!$AK$1:$EZ$55,Points_MP!$C10,FALSE)=$V10,$AH10,IF(HLOOKUP(CC$1,Monitoring_MP!$AK$1:$EZ$55,Points_MP!$C10,FALSE)=$X10,$AI10,"ERROR")))))))))</f>
        <v>4</v>
      </c>
      <c r="CD10" s="142">
        <f>IF(ISBLANK(HLOOKUP(CD$1,Monitoring_MP!$AK$1:$EZ$55,Points_MP!$C10,FALSE)),"",IF(HLOOKUP(CD$1,Monitoring_MP!$AK$1:$EZ$55,Points_MP!$C10,FALSE)=$J10,$AB10,IF(HLOOKUP(CD$1,Monitoring_MP!$AK$1:$EZ$55,Points_MP!$C10,FALSE)=$L10,$AC10,IF(HLOOKUP(CD$1,Monitoring_MP!$AK$1:$EZ$55,Points_MP!$C10,FALSE)=$N10,$AD10,IF(HLOOKUP(CD$1,Monitoring_MP!$AK$1:$EZ$55,Points_MP!$C10,FALSE)=$P10,$AE10,IF(HLOOKUP(CD$1,Monitoring_MP!$AK$1:$EZ$55,Points_MP!$C10,FALSE)=$R10,$AF10,IF(HLOOKUP(CD$1,Monitoring_MP!$AK$1:$EZ$55,Points_MP!$C10,FALSE)=$T10,$AG10,IF(HLOOKUP(CD$1,Monitoring_MP!$AK$1:$EZ$55,Points_MP!$C10,FALSE)=$V10,$AH10,IF(HLOOKUP(CD$1,Monitoring_MP!$AK$1:$EZ$55,Points_MP!$C10,FALSE)=$X10,$AI10,"ERROR")))))))))</f>
        <v>4</v>
      </c>
      <c r="CE10" s="142">
        <f>IF(ISBLANK(HLOOKUP(CE$1,Monitoring_MP!$AK$1:$EZ$55,Points_MP!$C10,FALSE)),"",IF(HLOOKUP(CE$1,Monitoring_MP!$AK$1:$EZ$55,Points_MP!$C10,FALSE)=$J10,$AB10,IF(HLOOKUP(CE$1,Monitoring_MP!$AK$1:$EZ$55,Points_MP!$C10,FALSE)=$L10,$AC10,IF(HLOOKUP(CE$1,Monitoring_MP!$AK$1:$EZ$55,Points_MP!$C10,FALSE)=$N10,$AD10,IF(HLOOKUP(CE$1,Monitoring_MP!$AK$1:$EZ$55,Points_MP!$C10,FALSE)=$P10,$AE10,IF(HLOOKUP(CE$1,Monitoring_MP!$AK$1:$EZ$55,Points_MP!$C10,FALSE)=$R10,$AF10,IF(HLOOKUP(CE$1,Monitoring_MP!$AK$1:$EZ$55,Points_MP!$C10,FALSE)=$T10,$AG10,IF(HLOOKUP(CE$1,Monitoring_MP!$AK$1:$EZ$55,Points_MP!$C10,FALSE)=$V10,$AH10,IF(HLOOKUP(CE$1,Monitoring_MP!$AK$1:$EZ$55,Points_MP!$C10,FALSE)=$X10,$AI10,"ERROR")))))))))</f>
        <v>0</v>
      </c>
      <c r="CF10" s="142">
        <f>IF(ISBLANK(HLOOKUP(CF$1,Monitoring_MP!$AK$1:$EZ$55,Points_MP!$C10,FALSE)),"",IF(HLOOKUP(CF$1,Monitoring_MP!$AK$1:$EZ$55,Points_MP!$C10,FALSE)=$J10,$AB10,IF(HLOOKUP(CF$1,Monitoring_MP!$AK$1:$EZ$55,Points_MP!$C10,FALSE)=$L10,$AC10,IF(HLOOKUP(CF$1,Monitoring_MP!$AK$1:$EZ$55,Points_MP!$C10,FALSE)=$N10,$AD10,IF(HLOOKUP(CF$1,Monitoring_MP!$AK$1:$EZ$55,Points_MP!$C10,FALSE)=$P10,$AE10,IF(HLOOKUP(CF$1,Monitoring_MP!$AK$1:$EZ$55,Points_MP!$C10,FALSE)=$R10,$AF10,IF(HLOOKUP(CF$1,Monitoring_MP!$AK$1:$EZ$55,Points_MP!$C10,FALSE)=$T10,$AG10,IF(HLOOKUP(CF$1,Monitoring_MP!$AK$1:$EZ$55,Points_MP!$C10,FALSE)=$V10,$AH10,IF(HLOOKUP(CF$1,Monitoring_MP!$AK$1:$EZ$55,Points_MP!$C10,FALSE)=$X10,$AI10,"ERROR")))))))))</f>
        <v>4</v>
      </c>
      <c r="CG10" s="142">
        <f>IF(ISBLANK(HLOOKUP(CG$1,Monitoring_MP!$AK$1:$EZ$55,Points_MP!$C10,FALSE)),"",IF(HLOOKUP(CG$1,Monitoring_MP!$AK$1:$EZ$55,Points_MP!$C10,FALSE)=$J10,$AB10,IF(HLOOKUP(CG$1,Monitoring_MP!$AK$1:$EZ$55,Points_MP!$C10,FALSE)=$L10,$AC10,IF(HLOOKUP(CG$1,Monitoring_MP!$AK$1:$EZ$55,Points_MP!$C10,FALSE)=$N10,$AD10,IF(HLOOKUP(CG$1,Monitoring_MP!$AK$1:$EZ$55,Points_MP!$C10,FALSE)=$P10,$AE10,IF(HLOOKUP(CG$1,Monitoring_MP!$AK$1:$EZ$55,Points_MP!$C10,FALSE)=$R10,$AF10,IF(HLOOKUP(CG$1,Monitoring_MP!$AK$1:$EZ$55,Points_MP!$C10,FALSE)=$T10,$AG10,IF(HLOOKUP(CG$1,Monitoring_MP!$AK$1:$EZ$55,Points_MP!$C10,FALSE)=$V10,$AH10,IF(HLOOKUP(CG$1,Monitoring_MP!$AK$1:$EZ$55,Points_MP!$C10,FALSE)=$X10,$AI10,"ERROR")))))))))</f>
        <v>0</v>
      </c>
      <c r="CH10" s="142">
        <f>IF(ISBLANK(HLOOKUP(CH$1,Monitoring_MP!$AK$1:$EZ$55,Points_MP!$C10,FALSE)),"",IF(HLOOKUP(CH$1,Monitoring_MP!$AK$1:$EZ$55,Points_MP!$C10,FALSE)=$J10,$AB10,IF(HLOOKUP(CH$1,Monitoring_MP!$AK$1:$EZ$55,Points_MP!$C10,FALSE)=$L10,$AC10,IF(HLOOKUP(CH$1,Monitoring_MP!$AK$1:$EZ$55,Points_MP!$C10,FALSE)=$N10,$AD10,IF(HLOOKUP(CH$1,Monitoring_MP!$AK$1:$EZ$55,Points_MP!$C10,FALSE)=$P10,$AE10,IF(HLOOKUP(CH$1,Monitoring_MP!$AK$1:$EZ$55,Points_MP!$C10,FALSE)=$R10,$AF10,IF(HLOOKUP(CH$1,Monitoring_MP!$AK$1:$EZ$55,Points_MP!$C10,FALSE)=$T10,$AG10,IF(HLOOKUP(CH$1,Monitoring_MP!$AK$1:$EZ$55,Points_MP!$C10,FALSE)=$V10,$AH10,IF(HLOOKUP(CH$1,Monitoring_MP!$AK$1:$EZ$55,Points_MP!$C10,FALSE)=$X10,$AI10,"ERROR")))))))))</f>
        <v>4</v>
      </c>
      <c r="CI10" s="142">
        <f>IF(ISBLANK(HLOOKUP(CI$1,Monitoring_MP!$AK$1:$EZ$55,Points_MP!$C10,FALSE)),"",IF(HLOOKUP(CI$1,Monitoring_MP!$AK$1:$EZ$55,Points_MP!$C10,FALSE)=$J10,$AB10,IF(HLOOKUP(CI$1,Monitoring_MP!$AK$1:$EZ$55,Points_MP!$C10,FALSE)=$L10,$AC10,IF(HLOOKUP(CI$1,Monitoring_MP!$AK$1:$EZ$55,Points_MP!$C10,FALSE)=$N10,$AD10,IF(HLOOKUP(CI$1,Monitoring_MP!$AK$1:$EZ$55,Points_MP!$C10,FALSE)=$P10,$AE10,IF(HLOOKUP(CI$1,Monitoring_MP!$AK$1:$EZ$55,Points_MP!$C10,FALSE)=$R10,$AF10,IF(HLOOKUP(CI$1,Monitoring_MP!$AK$1:$EZ$55,Points_MP!$C10,FALSE)=$T10,$AG10,IF(HLOOKUP(CI$1,Monitoring_MP!$AK$1:$EZ$55,Points_MP!$C10,FALSE)=$V10,$AH10,IF(HLOOKUP(CI$1,Monitoring_MP!$AK$1:$EZ$55,Points_MP!$C10,FALSE)=$X10,$AI10,"ERROR")))))))))</f>
        <v>0</v>
      </c>
      <c r="CJ10" s="142">
        <f>IF(ISBLANK(HLOOKUP(CJ$1,Monitoring_MP!$AK$1:$EZ$55,Points_MP!$C10,FALSE)),"",IF(HLOOKUP(CJ$1,Monitoring_MP!$AK$1:$EZ$55,Points_MP!$C10,FALSE)=$J10,$AB10,IF(HLOOKUP(CJ$1,Monitoring_MP!$AK$1:$EZ$55,Points_MP!$C10,FALSE)=$L10,$AC10,IF(HLOOKUP(CJ$1,Monitoring_MP!$AK$1:$EZ$55,Points_MP!$C10,FALSE)=$N10,$AD10,IF(HLOOKUP(CJ$1,Monitoring_MP!$AK$1:$EZ$55,Points_MP!$C10,FALSE)=$P10,$AE10,IF(HLOOKUP(CJ$1,Monitoring_MP!$AK$1:$EZ$55,Points_MP!$C10,FALSE)=$R10,$AF10,IF(HLOOKUP(CJ$1,Monitoring_MP!$AK$1:$EZ$55,Points_MP!$C10,FALSE)=$T10,$AG10,IF(HLOOKUP(CJ$1,Monitoring_MP!$AK$1:$EZ$55,Points_MP!$C10,FALSE)=$V10,$AH10,IF(HLOOKUP(CJ$1,Monitoring_MP!$AK$1:$EZ$55,Points_MP!$C10,FALSE)=$X10,$AI10,"ERROR")))))))))</f>
        <v>4</v>
      </c>
      <c r="CK10" s="142">
        <f>IF(ISBLANK(HLOOKUP(CK$1,Monitoring_MP!$AK$1:$EZ$55,Points_MP!$C10,FALSE)),"",IF(HLOOKUP(CK$1,Monitoring_MP!$AK$1:$EZ$55,Points_MP!$C10,FALSE)=$J10,$AB10,IF(HLOOKUP(CK$1,Monitoring_MP!$AK$1:$EZ$55,Points_MP!$C10,FALSE)=$L10,$AC10,IF(HLOOKUP(CK$1,Monitoring_MP!$AK$1:$EZ$55,Points_MP!$C10,FALSE)=$N10,$AD10,IF(HLOOKUP(CK$1,Monitoring_MP!$AK$1:$EZ$55,Points_MP!$C10,FALSE)=$P10,$AE10,IF(HLOOKUP(CK$1,Monitoring_MP!$AK$1:$EZ$55,Points_MP!$C10,FALSE)=$R10,$AF10,IF(HLOOKUP(CK$1,Monitoring_MP!$AK$1:$EZ$55,Points_MP!$C10,FALSE)=$T10,$AG10,IF(HLOOKUP(CK$1,Monitoring_MP!$AK$1:$EZ$55,Points_MP!$C10,FALSE)=$V10,$AH10,IF(HLOOKUP(CK$1,Monitoring_MP!$AK$1:$EZ$55,Points_MP!$C10,FALSE)=$X10,$AI10,"ERROR")))))))))</f>
        <v>0</v>
      </c>
      <c r="CL10" s="142">
        <f>IF(ISBLANK(HLOOKUP(CL$1,Monitoring_MP!$AK$1:$EZ$55,Points_MP!$C10,FALSE)),"",IF(HLOOKUP(CL$1,Monitoring_MP!$AK$1:$EZ$55,Points_MP!$C10,FALSE)=$J10,$AB10,IF(HLOOKUP(CL$1,Monitoring_MP!$AK$1:$EZ$55,Points_MP!$C10,FALSE)=$L10,$AC10,IF(HLOOKUP(CL$1,Monitoring_MP!$AK$1:$EZ$55,Points_MP!$C10,FALSE)=$N10,$AD10,IF(HLOOKUP(CL$1,Monitoring_MP!$AK$1:$EZ$55,Points_MP!$C10,FALSE)=$P10,$AE10,IF(HLOOKUP(CL$1,Monitoring_MP!$AK$1:$EZ$55,Points_MP!$C10,FALSE)=$R10,$AF10,IF(HLOOKUP(CL$1,Monitoring_MP!$AK$1:$EZ$55,Points_MP!$C10,FALSE)=$T10,$AG10,IF(HLOOKUP(CL$1,Monitoring_MP!$AK$1:$EZ$55,Points_MP!$C10,FALSE)=$V10,$AH10,IF(HLOOKUP(CL$1,Monitoring_MP!$AK$1:$EZ$55,Points_MP!$C10,FALSE)=$X10,$AI10,"ERROR")))))))))</f>
        <v>4</v>
      </c>
      <c r="CM10" s="142">
        <f>IF(ISBLANK(HLOOKUP(CM$1,Monitoring_MP!$AK$1:$EZ$55,Points_MP!$C10,FALSE)),"",IF(HLOOKUP(CM$1,Monitoring_MP!$AK$1:$EZ$55,Points_MP!$C10,FALSE)=$J10,$AB10,IF(HLOOKUP(CM$1,Monitoring_MP!$AK$1:$EZ$55,Points_MP!$C10,FALSE)=$L10,$AC10,IF(HLOOKUP(CM$1,Monitoring_MP!$AK$1:$EZ$55,Points_MP!$C10,FALSE)=$N10,$AD10,IF(HLOOKUP(CM$1,Monitoring_MP!$AK$1:$EZ$55,Points_MP!$C10,FALSE)=$P10,$AE10,IF(HLOOKUP(CM$1,Monitoring_MP!$AK$1:$EZ$55,Points_MP!$C10,FALSE)=$R10,$AF10,IF(HLOOKUP(CM$1,Monitoring_MP!$AK$1:$EZ$55,Points_MP!$C10,FALSE)=$T10,$AG10,IF(HLOOKUP(CM$1,Monitoring_MP!$AK$1:$EZ$55,Points_MP!$C10,FALSE)=$V10,$AH10,IF(HLOOKUP(CM$1,Monitoring_MP!$AK$1:$EZ$55,Points_MP!$C10,FALSE)=$X10,$AI10,"ERROR")))))))))</f>
        <v>0</v>
      </c>
      <c r="CN10" s="142">
        <f>IF(ISBLANK(HLOOKUP(CN$1,Monitoring_MP!$AK$1:$EZ$55,Points_MP!$C10,FALSE)),"",IF(HLOOKUP(CN$1,Monitoring_MP!$AK$1:$EZ$55,Points_MP!$C10,FALSE)=$J10,$AB10,IF(HLOOKUP(CN$1,Monitoring_MP!$AK$1:$EZ$55,Points_MP!$C10,FALSE)=$L10,$AC10,IF(HLOOKUP(CN$1,Monitoring_MP!$AK$1:$EZ$55,Points_MP!$C10,FALSE)=$N10,$AD10,IF(HLOOKUP(CN$1,Monitoring_MP!$AK$1:$EZ$55,Points_MP!$C10,FALSE)=$P10,$AE10,IF(HLOOKUP(CN$1,Monitoring_MP!$AK$1:$EZ$55,Points_MP!$C10,FALSE)=$R10,$AF10,IF(HLOOKUP(CN$1,Monitoring_MP!$AK$1:$EZ$55,Points_MP!$C10,FALSE)=$T10,$AG10,IF(HLOOKUP(CN$1,Monitoring_MP!$AK$1:$EZ$55,Points_MP!$C10,FALSE)=$V10,$AH10,IF(HLOOKUP(CN$1,Monitoring_MP!$AK$1:$EZ$55,Points_MP!$C10,FALSE)=$X10,$AI10,"ERROR")))))))))</f>
        <v>0</v>
      </c>
      <c r="CO10" s="142">
        <f>IF(ISBLANK(HLOOKUP(CO$1,Monitoring_MP!$AK$1:$EZ$55,Points_MP!$C10,FALSE)),"",IF(HLOOKUP(CO$1,Monitoring_MP!$AK$1:$EZ$55,Points_MP!$C10,FALSE)=$J10,$AB10,IF(HLOOKUP(CO$1,Monitoring_MP!$AK$1:$EZ$55,Points_MP!$C10,FALSE)=$L10,$AC10,IF(HLOOKUP(CO$1,Monitoring_MP!$AK$1:$EZ$55,Points_MP!$C10,FALSE)=$N10,$AD10,IF(HLOOKUP(CO$1,Monitoring_MP!$AK$1:$EZ$55,Points_MP!$C10,FALSE)=$P10,$AE10,IF(HLOOKUP(CO$1,Monitoring_MP!$AK$1:$EZ$55,Points_MP!$C10,FALSE)=$R10,$AF10,IF(HLOOKUP(CO$1,Monitoring_MP!$AK$1:$EZ$55,Points_MP!$C10,FALSE)=$T10,$AG10,IF(HLOOKUP(CO$1,Monitoring_MP!$AK$1:$EZ$55,Points_MP!$C10,FALSE)=$V10,$AH10,IF(HLOOKUP(CO$1,Monitoring_MP!$AK$1:$EZ$55,Points_MP!$C10,FALSE)=$X10,$AI10,"ERROR")))))))))</f>
        <v>0</v>
      </c>
      <c r="CP10" s="142">
        <f>IF(ISBLANK(HLOOKUP(CP$1,Monitoring_MP!$AK$1:$EZ$55,Points_MP!$C10,FALSE)),"",IF(HLOOKUP(CP$1,Monitoring_MP!$AK$1:$EZ$55,Points_MP!$C10,FALSE)=$J10,$AB10,IF(HLOOKUP(CP$1,Monitoring_MP!$AK$1:$EZ$55,Points_MP!$C10,FALSE)=$L10,$AC10,IF(HLOOKUP(CP$1,Monitoring_MP!$AK$1:$EZ$55,Points_MP!$C10,FALSE)=$N10,$AD10,IF(HLOOKUP(CP$1,Monitoring_MP!$AK$1:$EZ$55,Points_MP!$C10,FALSE)=$P10,$AE10,IF(HLOOKUP(CP$1,Monitoring_MP!$AK$1:$EZ$55,Points_MP!$C10,FALSE)=$R10,$AF10,IF(HLOOKUP(CP$1,Monitoring_MP!$AK$1:$EZ$55,Points_MP!$C10,FALSE)=$T10,$AG10,IF(HLOOKUP(CP$1,Monitoring_MP!$AK$1:$EZ$55,Points_MP!$C10,FALSE)=$V10,$AH10,IF(HLOOKUP(CP$1,Monitoring_MP!$AK$1:$EZ$55,Points_MP!$C10,FALSE)=$X10,$AI10,"ERROR")))))))))</f>
        <v>0</v>
      </c>
      <c r="CQ10" s="142">
        <f>IF(ISBLANK(HLOOKUP(CQ$1,Monitoring_MP!$AK$1:$EZ$55,Points_MP!$C10,FALSE)),"",IF(HLOOKUP(CQ$1,Monitoring_MP!$AK$1:$EZ$55,Points_MP!$C10,FALSE)=$J10,$AB10,IF(HLOOKUP(CQ$1,Monitoring_MP!$AK$1:$EZ$55,Points_MP!$C10,FALSE)=$L10,$AC10,IF(HLOOKUP(CQ$1,Monitoring_MP!$AK$1:$EZ$55,Points_MP!$C10,FALSE)=$N10,$AD10,IF(HLOOKUP(CQ$1,Monitoring_MP!$AK$1:$EZ$55,Points_MP!$C10,FALSE)=$P10,$AE10,IF(HLOOKUP(CQ$1,Monitoring_MP!$AK$1:$EZ$55,Points_MP!$C10,FALSE)=$R10,$AF10,IF(HLOOKUP(CQ$1,Monitoring_MP!$AK$1:$EZ$55,Points_MP!$C10,FALSE)=$T10,$AG10,IF(HLOOKUP(CQ$1,Monitoring_MP!$AK$1:$EZ$55,Points_MP!$C10,FALSE)=$V10,$AH10,IF(HLOOKUP(CQ$1,Monitoring_MP!$AK$1:$EZ$55,Points_MP!$C10,FALSE)=$X10,$AI10,"ERROR")))))))))</f>
        <v>0</v>
      </c>
      <c r="CR10" s="142">
        <f>IF(ISBLANK(HLOOKUP(CR$1,Monitoring_MP!$AK$1:$EZ$55,Points_MP!$C10,FALSE)),"",IF(HLOOKUP(CR$1,Monitoring_MP!$AK$1:$EZ$55,Points_MP!$C10,FALSE)=$J10,$AB10,IF(HLOOKUP(CR$1,Monitoring_MP!$AK$1:$EZ$55,Points_MP!$C10,FALSE)=$L10,$AC10,IF(HLOOKUP(CR$1,Monitoring_MP!$AK$1:$EZ$55,Points_MP!$C10,FALSE)=$N10,$AD10,IF(HLOOKUP(CR$1,Monitoring_MP!$AK$1:$EZ$55,Points_MP!$C10,FALSE)=$P10,$AE10,IF(HLOOKUP(CR$1,Monitoring_MP!$AK$1:$EZ$55,Points_MP!$C10,FALSE)=$R10,$AF10,IF(HLOOKUP(CR$1,Monitoring_MP!$AK$1:$EZ$55,Points_MP!$C10,FALSE)=$T10,$AG10,IF(HLOOKUP(CR$1,Monitoring_MP!$AK$1:$EZ$55,Points_MP!$C10,FALSE)=$V10,$AH10,IF(HLOOKUP(CR$1,Monitoring_MP!$AK$1:$EZ$55,Points_MP!$C10,FALSE)=$X10,$AI10,"ERROR")))))))))</f>
        <v>0</v>
      </c>
    </row>
    <row r="11" spans="1:96" ht="15" customHeight="1" x14ac:dyDescent="0.35">
      <c r="A11" s="23" t="str">
        <f>IF(ISBLANK(Monitoring_MP!A11),"",Monitoring_MP!A11)</f>
        <v>Q9</v>
      </c>
      <c r="B11" s="23" t="str">
        <f>IF(ISBLANK(Monitoring_MP!B11),"",Monitoring_MP!B11)</f>
        <v>C20009</v>
      </c>
      <c r="C11" s="23">
        <f>IF(ISBLANK(Monitoring_MP!C11),"",Monitoring_MP!C11)</f>
        <v>11</v>
      </c>
      <c r="D11" s="26" t="str">
        <f>IF(ISBLANK(Monitoring_MP!D11),"",Monitoring_MP!D11)</f>
        <v>Au fost organizate consultări publice pentru proiectele de decizii/dispoziţii în anul 2019 ?</v>
      </c>
      <c r="E11" s="26" t="str">
        <f>IF(ISBLANK(Monitoring_MP!E11),"",Monitoring_MP!E11)</f>
        <v>Were any public consultations organized for the drafts of decisions/provisions for 2019?</v>
      </c>
      <c r="F11" s="26" t="str">
        <f>IF(ISBLANK(Monitoring_MP!F11),"",Monitoring_MP!F11)</f>
        <v>par</v>
      </c>
      <c r="G11" s="24" t="str">
        <f>IF(ISBLANK(Monitoring_MP!G11),"",Monitoring_MP!G11)</f>
        <v>par1</v>
      </c>
      <c r="H11" s="53" t="str">
        <f>IF(ISBLANK(Monitoring_MP!H11),"",Monitoring_MP!H11)</f>
        <v>par1k</v>
      </c>
      <c r="I11" s="24">
        <f>IF(ISBLANK(Monitoring_MP!I11),"",Monitoring_MP!I11)</f>
        <v>3</v>
      </c>
      <c r="J11" s="24" t="str">
        <f>IF(ISBLANK(Monitoring_MP!J11),"",Monitoring_MP!J11)</f>
        <v>da</v>
      </c>
      <c r="K11" s="24" t="str">
        <f>IF(ISBLANK(Monitoring_MP!K11),"",Monitoring_MP!K11)</f>
        <v>yes</v>
      </c>
      <c r="L11" s="24" t="str">
        <f>IF(ISBLANK(Monitoring_MP!L11),"",Monitoring_MP!L11)</f>
        <v>nu</v>
      </c>
      <c r="M11" s="24" t="str">
        <f>IF(ISBLANK(Monitoring_MP!M11),"",Monitoring_MP!M11)</f>
        <v>no</v>
      </c>
      <c r="N11" s="47" t="str">
        <f>IF(ISBLANK(Monitoring_MP!N11),"",Monitoring_MP!N11)</f>
        <v>partial/panou informativ</v>
      </c>
      <c r="O11" s="24" t="str">
        <f>IF(ISBLANK(Monitoring_MP!O11),"",Monitoring_MP!O11)</f>
        <v>partially/bilboard</v>
      </c>
      <c r="P11" s="24" t="str">
        <f>IF(ISBLANK(Monitoring_MP!P11),"",Monitoring_MP!P11)</f>
        <v>0-10%</v>
      </c>
      <c r="Q11" s="24" t="str">
        <f>IF(ISBLANK(Monitoring_MP!Q11),"",Monitoring_MP!Q11)</f>
        <v>0-10%</v>
      </c>
      <c r="R11" s="24" t="str">
        <f>IF(ISBLANK(Monitoring_MP!R11),"",Monitoring_MP!R11)</f>
        <v>10-30%</v>
      </c>
      <c r="S11" s="24" t="str">
        <f>IF(ISBLANK(Monitoring_MP!S11),"",Monitoring_MP!S11)</f>
        <v>10-30%</v>
      </c>
      <c r="T11" s="24" t="str">
        <f>IF(ISBLANK(Monitoring_MP!T11),"",Monitoring_MP!T11)</f>
        <v>30-60%</v>
      </c>
      <c r="U11" s="24" t="str">
        <f>IF(ISBLANK(Monitoring_MP!U11),"",Monitoring_MP!U11)</f>
        <v>30-60%</v>
      </c>
      <c r="V11" s="24" t="str">
        <f>IF(ISBLANK(Monitoring_MP!V11),"",Monitoring_MP!V11)</f>
        <v>60-90%</v>
      </c>
      <c r="W11" s="24" t="str">
        <f>IF(ISBLANK(Monitoring_MP!W11),"",Monitoring_MP!W11)</f>
        <v>60-90%</v>
      </c>
      <c r="X11" s="24" t="str">
        <f>IF(ISBLANK(Monitoring_MP!X11),"",Monitoring_MP!X11)</f>
        <v>N/A</v>
      </c>
      <c r="Y11" s="24" t="str">
        <f>IF(ISBLANK(Monitoring_MP!Y11),"",Monitoring_MP!Y11)</f>
        <v>N/A</v>
      </c>
      <c r="Z11" s="24" t="str">
        <f>IF(ISBLANK(Monitoring_MP!Z11),"",Monitoring_MP!Z11)</f>
        <v>--------</v>
      </c>
      <c r="AA11" s="76" t="str">
        <f>IF(ISBLANK(Monitoring_MP!AA11),"",Monitoring_MP!AA11)</f>
        <v>--------</v>
      </c>
      <c r="AB11" s="64">
        <f>IF(ISBLANK(Monitoring_MP!AB11),"",Monitoring_MP!AB11)</f>
        <v>3</v>
      </c>
      <c r="AC11" s="24">
        <f>IF(ISBLANK(Monitoring_MP!AC11),"",Monitoring_MP!AC11)</f>
        <v>0</v>
      </c>
      <c r="AD11" s="64">
        <f>IF(ISBLANK(Monitoring_MP!AD11),"",Monitoring_MP!AD11)</f>
        <v>1.5</v>
      </c>
      <c r="AE11" s="64">
        <f>IF(ISBLANK(Monitoring_MP!AE11),"",Monitoring_MP!AE11)</f>
        <v>0.60000000000000009</v>
      </c>
      <c r="AF11" s="64">
        <f>IF(ISBLANK(Monitoring_MP!AF11),"",Monitoring_MP!AF11)</f>
        <v>1.2000000000000002</v>
      </c>
      <c r="AG11" s="64">
        <f>IF(ISBLANK(Monitoring_MP!AG11),"",Monitoring_MP!AG11)</f>
        <v>1.7999999999999998</v>
      </c>
      <c r="AH11" s="64">
        <f>IF(ISBLANK(Monitoring_MP!AH11),"",Monitoring_MP!AH11)</f>
        <v>2.4000000000000004</v>
      </c>
      <c r="AI11" s="24" t="str">
        <f>IF(ISBLANK(Monitoring_MP!AI11),"",Monitoring_MP!AI11)</f>
        <v>N/A</v>
      </c>
      <c r="AJ11" s="25" t="str">
        <f>IF(ISBLANK(Monitoring_MP!AJ11),"",Monitoring_MP!AJ11)</f>
        <v/>
      </c>
      <c r="AK11" s="142">
        <f>IF(ISBLANK(HLOOKUP(AK$1,Monitoring_MP!$AK$1:$EZ$55,Points_MP!$C11,FALSE)),"",IF(HLOOKUP(AK$1,Monitoring_MP!$AK$1:$EZ$55,Points_MP!$C11,FALSE)=$J11,$AB11,IF(HLOOKUP(AK$1,Monitoring_MP!$AK$1:$EZ$55,Points_MP!$C11,FALSE)=$L11,$AC11,IF(HLOOKUP(AK$1,Monitoring_MP!$AK$1:$EZ$55,Points_MP!$C11,FALSE)=$N11,$AD11,IF(HLOOKUP(AK$1,Monitoring_MP!$AK$1:$EZ$55,Points_MP!$C11,FALSE)=$P11,$AE11,IF(HLOOKUP(AK$1,Monitoring_MP!$AK$1:$EZ$55,Points_MP!$C11,FALSE)=$R11,$AF11,IF(HLOOKUP(AK$1,Monitoring_MP!$AK$1:$EZ$55,Points_MP!$C11,FALSE)=$T11,$AG11,IF(HLOOKUP(AK$1,Monitoring_MP!$AK$1:$EZ$55,Points_MP!$C11,FALSE)=$V11,$AH11,IF(HLOOKUP(AK$1,Monitoring_MP!$AK$1:$EZ$55,Points_MP!$C11,FALSE)=$X11,$AI11,"ERROR")))))))))</f>
        <v>1.2000000000000002</v>
      </c>
      <c r="AL11" s="142">
        <f>IF(ISBLANK(HLOOKUP(AL$1,Monitoring_MP!$AK$1:$EZ$55,Points_MP!$C11,FALSE)),"",IF(HLOOKUP(AL$1,Monitoring_MP!$AK$1:$EZ$55,Points_MP!$C11,FALSE)=$J11,$AB11,IF(HLOOKUP(AL$1,Monitoring_MP!$AK$1:$EZ$55,Points_MP!$C11,FALSE)=$L11,$AC11,IF(HLOOKUP(AL$1,Monitoring_MP!$AK$1:$EZ$55,Points_MP!$C11,FALSE)=$N11,$AD11,IF(HLOOKUP(AL$1,Monitoring_MP!$AK$1:$EZ$55,Points_MP!$C11,FALSE)=$P11,$AE11,IF(HLOOKUP(AL$1,Monitoring_MP!$AK$1:$EZ$55,Points_MP!$C11,FALSE)=$R11,$AF11,IF(HLOOKUP(AL$1,Monitoring_MP!$AK$1:$EZ$55,Points_MP!$C11,FALSE)=$T11,$AG11,IF(HLOOKUP(AL$1,Monitoring_MP!$AK$1:$EZ$55,Points_MP!$C11,FALSE)=$V11,$AH11,IF(HLOOKUP(AL$1,Monitoring_MP!$AK$1:$EZ$55,Points_MP!$C11,FALSE)=$X11,$AI11,"ERROR")))))))))</f>
        <v>0.60000000000000009</v>
      </c>
      <c r="AM11" s="142">
        <f>IF(ISBLANK(HLOOKUP(AM$1,Monitoring_MP!$AK$1:$EZ$55,Points_MP!$C11,FALSE)),"",IF(HLOOKUP(AM$1,Monitoring_MP!$AK$1:$EZ$55,Points_MP!$C11,FALSE)=$J11,$AB11,IF(HLOOKUP(AM$1,Monitoring_MP!$AK$1:$EZ$55,Points_MP!$C11,FALSE)=$L11,$AC11,IF(HLOOKUP(AM$1,Monitoring_MP!$AK$1:$EZ$55,Points_MP!$C11,FALSE)=$N11,$AD11,IF(HLOOKUP(AM$1,Monitoring_MP!$AK$1:$EZ$55,Points_MP!$C11,FALSE)=$P11,$AE11,IF(HLOOKUP(AM$1,Monitoring_MP!$AK$1:$EZ$55,Points_MP!$C11,FALSE)=$R11,$AF11,IF(HLOOKUP(AM$1,Monitoring_MP!$AK$1:$EZ$55,Points_MP!$C11,FALSE)=$T11,$AG11,IF(HLOOKUP(AM$1,Monitoring_MP!$AK$1:$EZ$55,Points_MP!$C11,FALSE)=$V11,$AH11,IF(HLOOKUP(AM$1,Monitoring_MP!$AK$1:$EZ$55,Points_MP!$C11,FALSE)=$X11,$AI11,"ERROR")))))))))</f>
        <v>0.60000000000000009</v>
      </c>
      <c r="AN11" s="142">
        <f>IF(ISBLANK(HLOOKUP(AN$1,Monitoring_MP!$AK$1:$EZ$55,Points_MP!$C11,FALSE)),"",IF(HLOOKUP(AN$1,Monitoring_MP!$AK$1:$EZ$55,Points_MP!$C11,FALSE)=$J11,$AB11,IF(HLOOKUP(AN$1,Monitoring_MP!$AK$1:$EZ$55,Points_MP!$C11,FALSE)=$L11,$AC11,IF(HLOOKUP(AN$1,Monitoring_MP!$AK$1:$EZ$55,Points_MP!$C11,FALSE)=$N11,$AD11,IF(HLOOKUP(AN$1,Monitoring_MP!$AK$1:$EZ$55,Points_MP!$C11,FALSE)=$P11,$AE11,IF(HLOOKUP(AN$1,Monitoring_MP!$AK$1:$EZ$55,Points_MP!$C11,FALSE)=$R11,$AF11,IF(HLOOKUP(AN$1,Monitoring_MP!$AK$1:$EZ$55,Points_MP!$C11,FALSE)=$T11,$AG11,IF(HLOOKUP(AN$1,Monitoring_MP!$AK$1:$EZ$55,Points_MP!$C11,FALSE)=$V11,$AH11,IF(HLOOKUP(AN$1,Monitoring_MP!$AK$1:$EZ$55,Points_MP!$C11,FALSE)=$X11,$AI11,"ERROR")))))))))</f>
        <v>0</v>
      </c>
      <c r="AO11" s="142">
        <f>IF(ISBLANK(HLOOKUP(AO$1,Monitoring_MP!$AK$1:$EZ$55,Points_MP!$C11,FALSE)),"",IF(HLOOKUP(AO$1,Monitoring_MP!$AK$1:$EZ$55,Points_MP!$C11,FALSE)=$J11,$AB11,IF(HLOOKUP(AO$1,Monitoring_MP!$AK$1:$EZ$55,Points_MP!$C11,FALSE)=$L11,$AC11,IF(HLOOKUP(AO$1,Monitoring_MP!$AK$1:$EZ$55,Points_MP!$C11,FALSE)=$N11,$AD11,IF(HLOOKUP(AO$1,Monitoring_MP!$AK$1:$EZ$55,Points_MP!$C11,FALSE)=$P11,$AE11,IF(HLOOKUP(AO$1,Monitoring_MP!$AK$1:$EZ$55,Points_MP!$C11,FALSE)=$R11,$AF11,IF(HLOOKUP(AO$1,Monitoring_MP!$AK$1:$EZ$55,Points_MP!$C11,FALSE)=$T11,$AG11,IF(HLOOKUP(AO$1,Monitoring_MP!$AK$1:$EZ$55,Points_MP!$C11,FALSE)=$V11,$AH11,IF(HLOOKUP(AO$1,Monitoring_MP!$AK$1:$EZ$55,Points_MP!$C11,FALSE)=$X11,$AI11,"ERROR")))))))))</f>
        <v>0.60000000000000009</v>
      </c>
      <c r="AP11" s="142">
        <f>IF(ISBLANK(HLOOKUP(AP$1,Monitoring_MP!$AK$1:$EZ$55,Points_MP!$C11,FALSE)),"",IF(HLOOKUP(AP$1,Monitoring_MP!$AK$1:$EZ$55,Points_MP!$C11,FALSE)=$J11,$AB11,IF(HLOOKUP(AP$1,Monitoring_MP!$AK$1:$EZ$55,Points_MP!$C11,FALSE)=$L11,$AC11,IF(HLOOKUP(AP$1,Monitoring_MP!$AK$1:$EZ$55,Points_MP!$C11,FALSE)=$N11,$AD11,IF(HLOOKUP(AP$1,Monitoring_MP!$AK$1:$EZ$55,Points_MP!$C11,FALSE)=$P11,$AE11,IF(HLOOKUP(AP$1,Monitoring_MP!$AK$1:$EZ$55,Points_MP!$C11,FALSE)=$R11,$AF11,IF(HLOOKUP(AP$1,Monitoring_MP!$AK$1:$EZ$55,Points_MP!$C11,FALSE)=$T11,$AG11,IF(HLOOKUP(AP$1,Monitoring_MP!$AK$1:$EZ$55,Points_MP!$C11,FALSE)=$V11,$AH11,IF(HLOOKUP(AP$1,Monitoring_MP!$AK$1:$EZ$55,Points_MP!$C11,FALSE)=$X11,$AI11,"ERROR")))))))))</f>
        <v>1.7999999999999998</v>
      </c>
      <c r="AQ11" s="142">
        <f>IF(ISBLANK(HLOOKUP(AQ$1,Monitoring_MP!$AK$1:$EZ$55,Points_MP!$C11,FALSE)),"",IF(HLOOKUP(AQ$1,Monitoring_MP!$AK$1:$EZ$55,Points_MP!$C11,FALSE)=$J11,$AB11,IF(HLOOKUP(AQ$1,Monitoring_MP!$AK$1:$EZ$55,Points_MP!$C11,FALSE)=$L11,$AC11,IF(HLOOKUP(AQ$1,Monitoring_MP!$AK$1:$EZ$55,Points_MP!$C11,FALSE)=$N11,$AD11,IF(HLOOKUP(AQ$1,Monitoring_MP!$AK$1:$EZ$55,Points_MP!$C11,FALSE)=$P11,$AE11,IF(HLOOKUP(AQ$1,Monitoring_MP!$AK$1:$EZ$55,Points_MP!$C11,FALSE)=$R11,$AF11,IF(HLOOKUP(AQ$1,Monitoring_MP!$AK$1:$EZ$55,Points_MP!$C11,FALSE)=$T11,$AG11,IF(HLOOKUP(AQ$1,Monitoring_MP!$AK$1:$EZ$55,Points_MP!$C11,FALSE)=$V11,$AH11,IF(HLOOKUP(AQ$1,Monitoring_MP!$AK$1:$EZ$55,Points_MP!$C11,FALSE)=$X11,$AI11,"ERROR")))))))))</f>
        <v>0</v>
      </c>
      <c r="AR11" s="142">
        <f>IF(ISBLANK(HLOOKUP(AR$1,Monitoring_MP!$AK$1:$EZ$55,Points_MP!$C11,FALSE)),"",IF(HLOOKUP(AR$1,Monitoring_MP!$AK$1:$EZ$55,Points_MP!$C11,FALSE)=$J11,$AB11,IF(HLOOKUP(AR$1,Monitoring_MP!$AK$1:$EZ$55,Points_MP!$C11,FALSE)=$L11,$AC11,IF(HLOOKUP(AR$1,Monitoring_MP!$AK$1:$EZ$55,Points_MP!$C11,FALSE)=$N11,$AD11,IF(HLOOKUP(AR$1,Monitoring_MP!$AK$1:$EZ$55,Points_MP!$C11,FALSE)=$P11,$AE11,IF(HLOOKUP(AR$1,Monitoring_MP!$AK$1:$EZ$55,Points_MP!$C11,FALSE)=$R11,$AF11,IF(HLOOKUP(AR$1,Monitoring_MP!$AK$1:$EZ$55,Points_MP!$C11,FALSE)=$T11,$AG11,IF(HLOOKUP(AR$1,Monitoring_MP!$AK$1:$EZ$55,Points_MP!$C11,FALSE)=$V11,$AH11,IF(HLOOKUP(AR$1,Monitoring_MP!$AK$1:$EZ$55,Points_MP!$C11,FALSE)=$X11,$AI11,"ERROR")))))))))</f>
        <v>0.60000000000000009</v>
      </c>
      <c r="AS11" s="142">
        <f>IF(ISBLANK(HLOOKUP(AS$1,Monitoring_MP!$AK$1:$EZ$55,Points_MP!$C11,FALSE)),"",IF(HLOOKUP(AS$1,Monitoring_MP!$AK$1:$EZ$55,Points_MP!$C11,FALSE)=$J11,$AB11,IF(HLOOKUP(AS$1,Monitoring_MP!$AK$1:$EZ$55,Points_MP!$C11,FALSE)=$L11,$AC11,IF(HLOOKUP(AS$1,Monitoring_MP!$AK$1:$EZ$55,Points_MP!$C11,FALSE)=$N11,$AD11,IF(HLOOKUP(AS$1,Monitoring_MP!$AK$1:$EZ$55,Points_MP!$C11,FALSE)=$P11,$AE11,IF(HLOOKUP(AS$1,Monitoring_MP!$AK$1:$EZ$55,Points_MP!$C11,FALSE)=$R11,$AF11,IF(HLOOKUP(AS$1,Monitoring_MP!$AK$1:$EZ$55,Points_MP!$C11,FALSE)=$T11,$AG11,IF(HLOOKUP(AS$1,Monitoring_MP!$AK$1:$EZ$55,Points_MP!$C11,FALSE)=$V11,$AH11,IF(HLOOKUP(AS$1,Monitoring_MP!$AK$1:$EZ$55,Points_MP!$C11,FALSE)=$X11,$AI11,"ERROR")))))))))</f>
        <v>0</v>
      </c>
      <c r="AT11" s="142">
        <f>IF(ISBLANK(HLOOKUP(AT$1,Monitoring_MP!$AK$1:$EZ$55,Points_MP!$C11,FALSE)),"",IF(HLOOKUP(AT$1,Monitoring_MP!$AK$1:$EZ$55,Points_MP!$C11,FALSE)=$J11,$AB11,IF(HLOOKUP(AT$1,Monitoring_MP!$AK$1:$EZ$55,Points_MP!$C11,FALSE)=$L11,$AC11,IF(HLOOKUP(AT$1,Monitoring_MP!$AK$1:$EZ$55,Points_MP!$C11,FALSE)=$N11,$AD11,IF(HLOOKUP(AT$1,Monitoring_MP!$AK$1:$EZ$55,Points_MP!$C11,FALSE)=$P11,$AE11,IF(HLOOKUP(AT$1,Monitoring_MP!$AK$1:$EZ$55,Points_MP!$C11,FALSE)=$R11,$AF11,IF(HLOOKUP(AT$1,Monitoring_MP!$AK$1:$EZ$55,Points_MP!$C11,FALSE)=$T11,$AG11,IF(HLOOKUP(AT$1,Monitoring_MP!$AK$1:$EZ$55,Points_MP!$C11,FALSE)=$V11,$AH11,IF(HLOOKUP(AT$1,Monitoring_MP!$AK$1:$EZ$55,Points_MP!$C11,FALSE)=$X11,$AI11,"ERROR")))))))))</f>
        <v>0</v>
      </c>
      <c r="AU11" s="142">
        <f>IF(ISBLANK(HLOOKUP(AU$1,Monitoring_MP!$AK$1:$EZ$55,Points_MP!$C11,FALSE)),"",IF(HLOOKUP(AU$1,Monitoring_MP!$AK$1:$EZ$55,Points_MP!$C11,FALSE)=$J11,$AB11,IF(HLOOKUP(AU$1,Monitoring_MP!$AK$1:$EZ$55,Points_MP!$C11,FALSE)=$L11,$AC11,IF(HLOOKUP(AU$1,Monitoring_MP!$AK$1:$EZ$55,Points_MP!$C11,FALSE)=$N11,$AD11,IF(HLOOKUP(AU$1,Monitoring_MP!$AK$1:$EZ$55,Points_MP!$C11,FALSE)=$P11,$AE11,IF(HLOOKUP(AU$1,Monitoring_MP!$AK$1:$EZ$55,Points_MP!$C11,FALSE)=$R11,$AF11,IF(HLOOKUP(AU$1,Monitoring_MP!$AK$1:$EZ$55,Points_MP!$C11,FALSE)=$T11,$AG11,IF(HLOOKUP(AU$1,Monitoring_MP!$AK$1:$EZ$55,Points_MP!$C11,FALSE)=$V11,$AH11,IF(HLOOKUP(AU$1,Monitoring_MP!$AK$1:$EZ$55,Points_MP!$C11,FALSE)=$X11,$AI11,"ERROR")))))))))</f>
        <v>1.5</v>
      </c>
      <c r="AV11" s="142">
        <f>IF(ISBLANK(HLOOKUP(AV$1,Monitoring_MP!$AK$1:$EZ$55,Points_MP!$C11,FALSE)),"",IF(HLOOKUP(AV$1,Monitoring_MP!$AK$1:$EZ$55,Points_MP!$C11,FALSE)=$J11,$AB11,IF(HLOOKUP(AV$1,Monitoring_MP!$AK$1:$EZ$55,Points_MP!$C11,FALSE)=$L11,$AC11,IF(HLOOKUP(AV$1,Monitoring_MP!$AK$1:$EZ$55,Points_MP!$C11,FALSE)=$N11,$AD11,IF(HLOOKUP(AV$1,Monitoring_MP!$AK$1:$EZ$55,Points_MP!$C11,FALSE)=$P11,$AE11,IF(HLOOKUP(AV$1,Monitoring_MP!$AK$1:$EZ$55,Points_MP!$C11,FALSE)=$R11,$AF11,IF(HLOOKUP(AV$1,Monitoring_MP!$AK$1:$EZ$55,Points_MP!$C11,FALSE)=$T11,$AG11,IF(HLOOKUP(AV$1,Monitoring_MP!$AK$1:$EZ$55,Points_MP!$C11,FALSE)=$V11,$AH11,IF(HLOOKUP(AV$1,Monitoring_MP!$AK$1:$EZ$55,Points_MP!$C11,FALSE)=$X11,$AI11,"ERROR")))))))))</f>
        <v>0</v>
      </c>
      <c r="AW11" s="142">
        <f>IF(ISBLANK(HLOOKUP(AW$1,Monitoring_MP!$AK$1:$EZ$55,Points_MP!$C11,FALSE)),"",IF(HLOOKUP(AW$1,Monitoring_MP!$AK$1:$EZ$55,Points_MP!$C11,FALSE)=$J11,$AB11,IF(HLOOKUP(AW$1,Monitoring_MP!$AK$1:$EZ$55,Points_MP!$C11,FALSE)=$L11,$AC11,IF(HLOOKUP(AW$1,Monitoring_MP!$AK$1:$EZ$55,Points_MP!$C11,FALSE)=$N11,$AD11,IF(HLOOKUP(AW$1,Monitoring_MP!$AK$1:$EZ$55,Points_MP!$C11,FALSE)=$P11,$AE11,IF(HLOOKUP(AW$1,Monitoring_MP!$AK$1:$EZ$55,Points_MP!$C11,FALSE)=$R11,$AF11,IF(HLOOKUP(AW$1,Monitoring_MP!$AK$1:$EZ$55,Points_MP!$C11,FALSE)=$T11,$AG11,IF(HLOOKUP(AW$1,Monitoring_MP!$AK$1:$EZ$55,Points_MP!$C11,FALSE)=$V11,$AH11,IF(HLOOKUP(AW$1,Monitoring_MP!$AK$1:$EZ$55,Points_MP!$C11,FALSE)=$X11,$AI11,"ERROR")))))))))</f>
        <v>0</v>
      </c>
      <c r="AX11" s="142">
        <f>IF(ISBLANK(HLOOKUP(AX$1,Monitoring_MP!$AK$1:$EZ$55,Points_MP!$C11,FALSE)),"",IF(HLOOKUP(AX$1,Monitoring_MP!$AK$1:$EZ$55,Points_MP!$C11,FALSE)=$J11,$AB11,IF(HLOOKUP(AX$1,Monitoring_MP!$AK$1:$EZ$55,Points_MP!$C11,FALSE)=$L11,$AC11,IF(HLOOKUP(AX$1,Monitoring_MP!$AK$1:$EZ$55,Points_MP!$C11,FALSE)=$N11,$AD11,IF(HLOOKUP(AX$1,Monitoring_MP!$AK$1:$EZ$55,Points_MP!$C11,FALSE)=$P11,$AE11,IF(HLOOKUP(AX$1,Monitoring_MP!$AK$1:$EZ$55,Points_MP!$C11,FALSE)=$R11,$AF11,IF(HLOOKUP(AX$1,Monitoring_MP!$AK$1:$EZ$55,Points_MP!$C11,FALSE)=$T11,$AG11,IF(HLOOKUP(AX$1,Monitoring_MP!$AK$1:$EZ$55,Points_MP!$C11,FALSE)=$V11,$AH11,IF(HLOOKUP(AX$1,Monitoring_MP!$AK$1:$EZ$55,Points_MP!$C11,FALSE)=$X11,$AI11,"ERROR")))))))))</f>
        <v>0</v>
      </c>
      <c r="AY11" s="142">
        <f>IF(ISBLANK(HLOOKUP(AY$1,Monitoring_MP!$AK$1:$EZ$55,Points_MP!$C11,FALSE)),"",IF(HLOOKUP(AY$1,Monitoring_MP!$AK$1:$EZ$55,Points_MP!$C11,FALSE)=$J11,$AB11,IF(HLOOKUP(AY$1,Monitoring_MP!$AK$1:$EZ$55,Points_MP!$C11,FALSE)=$L11,$AC11,IF(HLOOKUP(AY$1,Monitoring_MP!$AK$1:$EZ$55,Points_MP!$C11,FALSE)=$N11,$AD11,IF(HLOOKUP(AY$1,Monitoring_MP!$AK$1:$EZ$55,Points_MP!$C11,FALSE)=$P11,$AE11,IF(HLOOKUP(AY$1,Monitoring_MP!$AK$1:$EZ$55,Points_MP!$C11,FALSE)=$R11,$AF11,IF(HLOOKUP(AY$1,Monitoring_MP!$AK$1:$EZ$55,Points_MP!$C11,FALSE)=$T11,$AG11,IF(HLOOKUP(AY$1,Monitoring_MP!$AK$1:$EZ$55,Points_MP!$C11,FALSE)=$V11,$AH11,IF(HLOOKUP(AY$1,Monitoring_MP!$AK$1:$EZ$55,Points_MP!$C11,FALSE)=$X11,$AI11,"ERROR")))))))))</f>
        <v>1.7999999999999998</v>
      </c>
      <c r="AZ11" s="142">
        <f>IF(ISBLANK(HLOOKUP(AZ$1,Monitoring_MP!$AK$1:$EZ$55,Points_MP!$C11,FALSE)),"",IF(HLOOKUP(AZ$1,Monitoring_MP!$AK$1:$EZ$55,Points_MP!$C11,FALSE)=$J11,$AB11,IF(HLOOKUP(AZ$1,Monitoring_MP!$AK$1:$EZ$55,Points_MP!$C11,FALSE)=$L11,$AC11,IF(HLOOKUP(AZ$1,Monitoring_MP!$AK$1:$EZ$55,Points_MP!$C11,FALSE)=$N11,$AD11,IF(HLOOKUP(AZ$1,Monitoring_MP!$AK$1:$EZ$55,Points_MP!$C11,FALSE)=$P11,$AE11,IF(HLOOKUP(AZ$1,Monitoring_MP!$AK$1:$EZ$55,Points_MP!$C11,FALSE)=$R11,$AF11,IF(HLOOKUP(AZ$1,Monitoring_MP!$AK$1:$EZ$55,Points_MP!$C11,FALSE)=$T11,$AG11,IF(HLOOKUP(AZ$1,Monitoring_MP!$AK$1:$EZ$55,Points_MP!$C11,FALSE)=$V11,$AH11,IF(HLOOKUP(AZ$1,Monitoring_MP!$AK$1:$EZ$55,Points_MP!$C11,FALSE)=$X11,$AI11,"ERROR")))))))))</f>
        <v>0.60000000000000009</v>
      </c>
      <c r="BA11" s="142">
        <f>IF(ISBLANK(HLOOKUP(BA$1,Monitoring_MP!$AK$1:$EZ$55,Points_MP!$C11,FALSE)),"",IF(HLOOKUP(BA$1,Monitoring_MP!$AK$1:$EZ$55,Points_MP!$C11,FALSE)=$J11,$AB11,IF(HLOOKUP(BA$1,Monitoring_MP!$AK$1:$EZ$55,Points_MP!$C11,FALSE)=$L11,$AC11,IF(HLOOKUP(BA$1,Monitoring_MP!$AK$1:$EZ$55,Points_MP!$C11,FALSE)=$N11,$AD11,IF(HLOOKUP(BA$1,Monitoring_MP!$AK$1:$EZ$55,Points_MP!$C11,FALSE)=$P11,$AE11,IF(HLOOKUP(BA$1,Monitoring_MP!$AK$1:$EZ$55,Points_MP!$C11,FALSE)=$R11,$AF11,IF(HLOOKUP(BA$1,Monitoring_MP!$AK$1:$EZ$55,Points_MP!$C11,FALSE)=$T11,$AG11,IF(HLOOKUP(BA$1,Monitoring_MP!$AK$1:$EZ$55,Points_MP!$C11,FALSE)=$V11,$AH11,IF(HLOOKUP(BA$1,Monitoring_MP!$AK$1:$EZ$55,Points_MP!$C11,FALSE)=$X11,$AI11,"ERROR")))))))))</f>
        <v>0</v>
      </c>
      <c r="BB11" s="142">
        <f>IF(ISBLANK(HLOOKUP(BB$1,Monitoring_MP!$AK$1:$EZ$55,Points_MP!$C11,FALSE)),"",IF(HLOOKUP(BB$1,Monitoring_MP!$AK$1:$EZ$55,Points_MP!$C11,FALSE)=$J11,$AB11,IF(HLOOKUP(BB$1,Monitoring_MP!$AK$1:$EZ$55,Points_MP!$C11,FALSE)=$L11,$AC11,IF(HLOOKUP(BB$1,Monitoring_MP!$AK$1:$EZ$55,Points_MP!$C11,FALSE)=$N11,$AD11,IF(HLOOKUP(BB$1,Monitoring_MP!$AK$1:$EZ$55,Points_MP!$C11,FALSE)=$P11,$AE11,IF(HLOOKUP(BB$1,Monitoring_MP!$AK$1:$EZ$55,Points_MP!$C11,FALSE)=$R11,$AF11,IF(HLOOKUP(BB$1,Monitoring_MP!$AK$1:$EZ$55,Points_MP!$C11,FALSE)=$T11,$AG11,IF(HLOOKUP(BB$1,Monitoring_MP!$AK$1:$EZ$55,Points_MP!$C11,FALSE)=$V11,$AH11,IF(HLOOKUP(BB$1,Monitoring_MP!$AK$1:$EZ$55,Points_MP!$C11,FALSE)=$X11,$AI11,"ERROR")))))))))</f>
        <v>0</v>
      </c>
      <c r="BC11" s="142">
        <f>IF(ISBLANK(HLOOKUP(BC$1,Monitoring_MP!$AK$1:$EZ$55,Points_MP!$C11,FALSE)),"",IF(HLOOKUP(BC$1,Monitoring_MP!$AK$1:$EZ$55,Points_MP!$C11,FALSE)=$J11,$AB11,IF(HLOOKUP(BC$1,Monitoring_MP!$AK$1:$EZ$55,Points_MP!$C11,FALSE)=$L11,$AC11,IF(HLOOKUP(BC$1,Monitoring_MP!$AK$1:$EZ$55,Points_MP!$C11,FALSE)=$N11,$AD11,IF(HLOOKUP(BC$1,Monitoring_MP!$AK$1:$EZ$55,Points_MP!$C11,FALSE)=$P11,$AE11,IF(HLOOKUP(BC$1,Monitoring_MP!$AK$1:$EZ$55,Points_MP!$C11,FALSE)=$R11,$AF11,IF(HLOOKUP(BC$1,Monitoring_MP!$AK$1:$EZ$55,Points_MP!$C11,FALSE)=$T11,$AG11,IF(HLOOKUP(BC$1,Monitoring_MP!$AK$1:$EZ$55,Points_MP!$C11,FALSE)=$V11,$AH11,IF(HLOOKUP(BC$1,Monitoring_MP!$AK$1:$EZ$55,Points_MP!$C11,FALSE)=$X11,$AI11,"ERROR")))))))))</f>
        <v>0.60000000000000009</v>
      </c>
      <c r="BD11" s="142">
        <f>IF(ISBLANK(HLOOKUP(BD$1,Monitoring_MP!$AK$1:$EZ$55,Points_MP!$C11,FALSE)),"",IF(HLOOKUP(BD$1,Monitoring_MP!$AK$1:$EZ$55,Points_MP!$C11,FALSE)=$J11,$AB11,IF(HLOOKUP(BD$1,Monitoring_MP!$AK$1:$EZ$55,Points_MP!$C11,FALSE)=$L11,$AC11,IF(HLOOKUP(BD$1,Monitoring_MP!$AK$1:$EZ$55,Points_MP!$C11,FALSE)=$N11,$AD11,IF(HLOOKUP(BD$1,Monitoring_MP!$AK$1:$EZ$55,Points_MP!$C11,FALSE)=$P11,$AE11,IF(HLOOKUP(BD$1,Monitoring_MP!$AK$1:$EZ$55,Points_MP!$C11,FALSE)=$R11,$AF11,IF(HLOOKUP(BD$1,Monitoring_MP!$AK$1:$EZ$55,Points_MP!$C11,FALSE)=$T11,$AG11,IF(HLOOKUP(BD$1,Monitoring_MP!$AK$1:$EZ$55,Points_MP!$C11,FALSE)=$V11,$AH11,IF(HLOOKUP(BD$1,Monitoring_MP!$AK$1:$EZ$55,Points_MP!$C11,FALSE)=$X11,$AI11,"ERROR")))))))))</f>
        <v>0</v>
      </c>
      <c r="BE11" s="142">
        <f>IF(ISBLANK(HLOOKUP(BE$1,Monitoring_MP!$AK$1:$EZ$55,Points_MP!$C11,FALSE)),"",IF(HLOOKUP(BE$1,Monitoring_MP!$AK$1:$EZ$55,Points_MP!$C11,FALSE)=$J11,$AB11,IF(HLOOKUP(BE$1,Monitoring_MP!$AK$1:$EZ$55,Points_MP!$C11,FALSE)=$L11,$AC11,IF(HLOOKUP(BE$1,Monitoring_MP!$AK$1:$EZ$55,Points_MP!$C11,FALSE)=$N11,$AD11,IF(HLOOKUP(BE$1,Monitoring_MP!$AK$1:$EZ$55,Points_MP!$C11,FALSE)=$P11,$AE11,IF(HLOOKUP(BE$1,Monitoring_MP!$AK$1:$EZ$55,Points_MP!$C11,FALSE)=$R11,$AF11,IF(HLOOKUP(BE$1,Monitoring_MP!$AK$1:$EZ$55,Points_MP!$C11,FALSE)=$T11,$AG11,IF(HLOOKUP(BE$1,Monitoring_MP!$AK$1:$EZ$55,Points_MP!$C11,FALSE)=$V11,$AH11,IF(HLOOKUP(BE$1,Monitoring_MP!$AK$1:$EZ$55,Points_MP!$C11,FALSE)=$X11,$AI11,"ERROR")))))))))</f>
        <v>0</v>
      </c>
      <c r="BF11" s="142">
        <f>IF(ISBLANK(HLOOKUP(BF$1,Monitoring_MP!$AK$1:$EZ$55,Points_MP!$C11,FALSE)),"",IF(HLOOKUP(BF$1,Monitoring_MP!$AK$1:$EZ$55,Points_MP!$C11,FALSE)=$J11,$AB11,IF(HLOOKUP(BF$1,Monitoring_MP!$AK$1:$EZ$55,Points_MP!$C11,FALSE)=$L11,$AC11,IF(HLOOKUP(BF$1,Monitoring_MP!$AK$1:$EZ$55,Points_MP!$C11,FALSE)=$N11,$AD11,IF(HLOOKUP(BF$1,Monitoring_MP!$AK$1:$EZ$55,Points_MP!$C11,FALSE)=$P11,$AE11,IF(HLOOKUP(BF$1,Monitoring_MP!$AK$1:$EZ$55,Points_MP!$C11,FALSE)=$R11,$AF11,IF(HLOOKUP(BF$1,Monitoring_MP!$AK$1:$EZ$55,Points_MP!$C11,FALSE)=$T11,$AG11,IF(HLOOKUP(BF$1,Monitoring_MP!$AK$1:$EZ$55,Points_MP!$C11,FALSE)=$V11,$AH11,IF(HLOOKUP(BF$1,Monitoring_MP!$AK$1:$EZ$55,Points_MP!$C11,FALSE)=$X11,$AI11,"ERROR")))))))))</f>
        <v>1.5</v>
      </c>
      <c r="BG11" s="142">
        <f>IF(ISBLANK(HLOOKUP(BG$1,Monitoring_MP!$AK$1:$EZ$55,Points_MP!$C11,FALSE)),"",IF(HLOOKUP(BG$1,Monitoring_MP!$AK$1:$EZ$55,Points_MP!$C11,FALSE)=$J11,$AB11,IF(HLOOKUP(BG$1,Monitoring_MP!$AK$1:$EZ$55,Points_MP!$C11,FALSE)=$L11,$AC11,IF(HLOOKUP(BG$1,Monitoring_MP!$AK$1:$EZ$55,Points_MP!$C11,FALSE)=$N11,$AD11,IF(HLOOKUP(BG$1,Monitoring_MP!$AK$1:$EZ$55,Points_MP!$C11,FALSE)=$P11,$AE11,IF(HLOOKUP(BG$1,Monitoring_MP!$AK$1:$EZ$55,Points_MP!$C11,FALSE)=$R11,$AF11,IF(HLOOKUP(BG$1,Monitoring_MP!$AK$1:$EZ$55,Points_MP!$C11,FALSE)=$T11,$AG11,IF(HLOOKUP(BG$1,Monitoring_MP!$AK$1:$EZ$55,Points_MP!$C11,FALSE)=$V11,$AH11,IF(HLOOKUP(BG$1,Monitoring_MP!$AK$1:$EZ$55,Points_MP!$C11,FALSE)=$X11,$AI11,"ERROR")))))))))</f>
        <v>0</v>
      </c>
      <c r="BH11" s="142">
        <f>IF(ISBLANK(HLOOKUP(BH$1,Monitoring_MP!$AK$1:$EZ$55,Points_MP!$C11,FALSE)),"",IF(HLOOKUP(BH$1,Monitoring_MP!$AK$1:$EZ$55,Points_MP!$C11,FALSE)=$J11,$AB11,IF(HLOOKUP(BH$1,Monitoring_MP!$AK$1:$EZ$55,Points_MP!$C11,FALSE)=$L11,$AC11,IF(HLOOKUP(BH$1,Monitoring_MP!$AK$1:$EZ$55,Points_MP!$C11,FALSE)=$N11,$AD11,IF(HLOOKUP(BH$1,Monitoring_MP!$AK$1:$EZ$55,Points_MP!$C11,FALSE)=$P11,$AE11,IF(HLOOKUP(BH$1,Monitoring_MP!$AK$1:$EZ$55,Points_MP!$C11,FALSE)=$R11,$AF11,IF(HLOOKUP(BH$1,Monitoring_MP!$AK$1:$EZ$55,Points_MP!$C11,FALSE)=$T11,$AG11,IF(HLOOKUP(BH$1,Monitoring_MP!$AK$1:$EZ$55,Points_MP!$C11,FALSE)=$V11,$AH11,IF(HLOOKUP(BH$1,Monitoring_MP!$AK$1:$EZ$55,Points_MP!$C11,FALSE)=$X11,$AI11,"ERROR")))))))))</f>
        <v>1.2000000000000002</v>
      </c>
      <c r="BI11" s="142">
        <f>IF(ISBLANK(HLOOKUP(BI$1,Monitoring_MP!$AK$1:$EZ$55,Points_MP!$C11,FALSE)),"",IF(HLOOKUP(BI$1,Monitoring_MP!$AK$1:$EZ$55,Points_MP!$C11,FALSE)=$J11,$AB11,IF(HLOOKUP(BI$1,Monitoring_MP!$AK$1:$EZ$55,Points_MP!$C11,FALSE)=$L11,$AC11,IF(HLOOKUP(BI$1,Monitoring_MP!$AK$1:$EZ$55,Points_MP!$C11,FALSE)=$N11,$AD11,IF(HLOOKUP(BI$1,Monitoring_MP!$AK$1:$EZ$55,Points_MP!$C11,FALSE)=$P11,$AE11,IF(HLOOKUP(BI$1,Monitoring_MP!$AK$1:$EZ$55,Points_MP!$C11,FALSE)=$R11,$AF11,IF(HLOOKUP(BI$1,Monitoring_MP!$AK$1:$EZ$55,Points_MP!$C11,FALSE)=$T11,$AG11,IF(HLOOKUP(BI$1,Monitoring_MP!$AK$1:$EZ$55,Points_MP!$C11,FALSE)=$V11,$AH11,IF(HLOOKUP(BI$1,Monitoring_MP!$AK$1:$EZ$55,Points_MP!$C11,FALSE)=$X11,$AI11,"ERROR")))))))))</f>
        <v>0</v>
      </c>
      <c r="BJ11" s="142">
        <f>IF(ISBLANK(HLOOKUP(BJ$1,Monitoring_MP!$AK$1:$EZ$55,Points_MP!$C11,FALSE)),"",IF(HLOOKUP(BJ$1,Monitoring_MP!$AK$1:$EZ$55,Points_MP!$C11,FALSE)=$J11,$AB11,IF(HLOOKUP(BJ$1,Monitoring_MP!$AK$1:$EZ$55,Points_MP!$C11,FALSE)=$L11,$AC11,IF(HLOOKUP(BJ$1,Monitoring_MP!$AK$1:$EZ$55,Points_MP!$C11,FALSE)=$N11,$AD11,IF(HLOOKUP(BJ$1,Monitoring_MP!$AK$1:$EZ$55,Points_MP!$C11,FALSE)=$P11,$AE11,IF(HLOOKUP(BJ$1,Monitoring_MP!$AK$1:$EZ$55,Points_MP!$C11,FALSE)=$R11,$AF11,IF(HLOOKUP(BJ$1,Monitoring_MP!$AK$1:$EZ$55,Points_MP!$C11,FALSE)=$T11,$AG11,IF(HLOOKUP(BJ$1,Monitoring_MP!$AK$1:$EZ$55,Points_MP!$C11,FALSE)=$V11,$AH11,IF(HLOOKUP(BJ$1,Monitoring_MP!$AK$1:$EZ$55,Points_MP!$C11,FALSE)=$X11,$AI11,"ERROR")))))))))</f>
        <v>0</v>
      </c>
      <c r="BK11" s="142">
        <f>IF(ISBLANK(HLOOKUP(BK$1,Monitoring_MP!$AK$1:$EZ$55,Points_MP!$C11,FALSE)),"",IF(HLOOKUP(BK$1,Monitoring_MP!$AK$1:$EZ$55,Points_MP!$C11,FALSE)=$J11,$AB11,IF(HLOOKUP(BK$1,Monitoring_MP!$AK$1:$EZ$55,Points_MP!$C11,FALSE)=$L11,$AC11,IF(HLOOKUP(BK$1,Monitoring_MP!$AK$1:$EZ$55,Points_MP!$C11,FALSE)=$N11,$AD11,IF(HLOOKUP(BK$1,Monitoring_MP!$AK$1:$EZ$55,Points_MP!$C11,FALSE)=$P11,$AE11,IF(HLOOKUP(BK$1,Monitoring_MP!$AK$1:$EZ$55,Points_MP!$C11,FALSE)=$R11,$AF11,IF(HLOOKUP(BK$1,Monitoring_MP!$AK$1:$EZ$55,Points_MP!$C11,FALSE)=$T11,$AG11,IF(HLOOKUP(BK$1,Monitoring_MP!$AK$1:$EZ$55,Points_MP!$C11,FALSE)=$V11,$AH11,IF(HLOOKUP(BK$1,Monitoring_MP!$AK$1:$EZ$55,Points_MP!$C11,FALSE)=$X11,$AI11,"ERROR")))))))))</f>
        <v>0</v>
      </c>
      <c r="BL11" s="142">
        <f>IF(ISBLANK(HLOOKUP(BL$1,Monitoring_MP!$AK$1:$EZ$55,Points_MP!$C11,FALSE)),"",IF(HLOOKUP(BL$1,Monitoring_MP!$AK$1:$EZ$55,Points_MP!$C11,FALSE)=$J11,$AB11,IF(HLOOKUP(BL$1,Monitoring_MP!$AK$1:$EZ$55,Points_MP!$C11,FALSE)=$L11,$AC11,IF(HLOOKUP(BL$1,Monitoring_MP!$AK$1:$EZ$55,Points_MP!$C11,FALSE)=$N11,$AD11,IF(HLOOKUP(BL$1,Monitoring_MP!$AK$1:$EZ$55,Points_MP!$C11,FALSE)=$P11,$AE11,IF(HLOOKUP(BL$1,Monitoring_MP!$AK$1:$EZ$55,Points_MP!$C11,FALSE)=$R11,$AF11,IF(HLOOKUP(BL$1,Monitoring_MP!$AK$1:$EZ$55,Points_MP!$C11,FALSE)=$T11,$AG11,IF(HLOOKUP(BL$1,Monitoring_MP!$AK$1:$EZ$55,Points_MP!$C11,FALSE)=$V11,$AH11,IF(HLOOKUP(BL$1,Monitoring_MP!$AK$1:$EZ$55,Points_MP!$C11,FALSE)=$X11,$AI11,"ERROR")))))))))</f>
        <v>2.4000000000000004</v>
      </c>
      <c r="BM11" s="142">
        <f>IF(ISBLANK(HLOOKUP(BM$1,Monitoring_MP!$AK$1:$EZ$55,Points_MP!$C11,FALSE)),"",IF(HLOOKUP(BM$1,Monitoring_MP!$AK$1:$EZ$55,Points_MP!$C11,FALSE)=$J11,$AB11,IF(HLOOKUP(BM$1,Monitoring_MP!$AK$1:$EZ$55,Points_MP!$C11,FALSE)=$L11,$AC11,IF(HLOOKUP(BM$1,Monitoring_MP!$AK$1:$EZ$55,Points_MP!$C11,FALSE)=$N11,$AD11,IF(HLOOKUP(BM$1,Monitoring_MP!$AK$1:$EZ$55,Points_MP!$C11,FALSE)=$P11,$AE11,IF(HLOOKUP(BM$1,Monitoring_MP!$AK$1:$EZ$55,Points_MP!$C11,FALSE)=$R11,$AF11,IF(HLOOKUP(BM$1,Monitoring_MP!$AK$1:$EZ$55,Points_MP!$C11,FALSE)=$T11,$AG11,IF(HLOOKUP(BM$1,Monitoring_MP!$AK$1:$EZ$55,Points_MP!$C11,FALSE)=$V11,$AH11,IF(HLOOKUP(BM$1,Monitoring_MP!$AK$1:$EZ$55,Points_MP!$C11,FALSE)=$X11,$AI11,"ERROR")))))))))</f>
        <v>0</v>
      </c>
      <c r="BN11" s="142">
        <f>IF(ISBLANK(HLOOKUP(BN$1,Monitoring_MP!$AK$1:$EZ$55,Points_MP!$C11,FALSE)),"",IF(HLOOKUP(BN$1,Monitoring_MP!$AK$1:$EZ$55,Points_MP!$C11,FALSE)=$J11,$AB11,IF(HLOOKUP(BN$1,Monitoring_MP!$AK$1:$EZ$55,Points_MP!$C11,FALSE)=$L11,$AC11,IF(HLOOKUP(BN$1,Monitoring_MP!$AK$1:$EZ$55,Points_MP!$C11,FALSE)=$N11,$AD11,IF(HLOOKUP(BN$1,Monitoring_MP!$AK$1:$EZ$55,Points_MP!$C11,FALSE)=$P11,$AE11,IF(HLOOKUP(BN$1,Monitoring_MP!$AK$1:$EZ$55,Points_MP!$C11,FALSE)=$R11,$AF11,IF(HLOOKUP(BN$1,Monitoring_MP!$AK$1:$EZ$55,Points_MP!$C11,FALSE)=$T11,$AG11,IF(HLOOKUP(BN$1,Monitoring_MP!$AK$1:$EZ$55,Points_MP!$C11,FALSE)=$V11,$AH11,IF(HLOOKUP(BN$1,Monitoring_MP!$AK$1:$EZ$55,Points_MP!$C11,FALSE)=$X11,$AI11,"ERROR")))))))))</f>
        <v>0</v>
      </c>
      <c r="BO11" s="142">
        <f>IF(ISBLANK(HLOOKUP(BO$1,Monitoring_MP!$AK$1:$EZ$55,Points_MP!$C11,FALSE)),"",IF(HLOOKUP(BO$1,Monitoring_MP!$AK$1:$EZ$55,Points_MP!$C11,FALSE)=$J11,$AB11,IF(HLOOKUP(BO$1,Monitoring_MP!$AK$1:$EZ$55,Points_MP!$C11,FALSE)=$L11,$AC11,IF(HLOOKUP(BO$1,Monitoring_MP!$AK$1:$EZ$55,Points_MP!$C11,FALSE)=$N11,$AD11,IF(HLOOKUP(BO$1,Monitoring_MP!$AK$1:$EZ$55,Points_MP!$C11,FALSE)=$P11,$AE11,IF(HLOOKUP(BO$1,Monitoring_MP!$AK$1:$EZ$55,Points_MP!$C11,FALSE)=$R11,$AF11,IF(HLOOKUP(BO$1,Monitoring_MP!$AK$1:$EZ$55,Points_MP!$C11,FALSE)=$T11,$AG11,IF(HLOOKUP(BO$1,Monitoring_MP!$AK$1:$EZ$55,Points_MP!$C11,FALSE)=$V11,$AH11,IF(HLOOKUP(BO$1,Monitoring_MP!$AK$1:$EZ$55,Points_MP!$C11,FALSE)=$X11,$AI11,"ERROR")))))))))</f>
        <v>0</v>
      </c>
      <c r="BP11" s="142">
        <f>IF(ISBLANK(HLOOKUP(BP$1,Monitoring_MP!$AK$1:$EZ$55,Points_MP!$C11,FALSE)),"",IF(HLOOKUP(BP$1,Monitoring_MP!$AK$1:$EZ$55,Points_MP!$C11,FALSE)=$J11,$AB11,IF(HLOOKUP(BP$1,Monitoring_MP!$AK$1:$EZ$55,Points_MP!$C11,FALSE)=$L11,$AC11,IF(HLOOKUP(BP$1,Monitoring_MP!$AK$1:$EZ$55,Points_MP!$C11,FALSE)=$N11,$AD11,IF(HLOOKUP(BP$1,Monitoring_MP!$AK$1:$EZ$55,Points_MP!$C11,FALSE)=$P11,$AE11,IF(HLOOKUP(BP$1,Monitoring_MP!$AK$1:$EZ$55,Points_MP!$C11,FALSE)=$R11,$AF11,IF(HLOOKUP(BP$1,Monitoring_MP!$AK$1:$EZ$55,Points_MP!$C11,FALSE)=$T11,$AG11,IF(HLOOKUP(BP$1,Monitoring_MP!$AK$1:$EZ$55,Points_MP!$C11,FALSE)=$V11,$AH11,IF(HLOOKUP(BP$1,Monitoring_MP!$AK$1:$EZ$55,Points_MP!$C11,FALSE)=$X11,$AI11,"ERROR")))))))))</f>
        <v>1.7999999999999998</v>
      </c>
      <c r="BQ11" s="142">
        <f>IF(ISBLANK(HLOOKUP(BQ$1,Monitoring_MP!$AK$1:$EZ$55,Points_MP!$C11,FALSE)),"",IF(HLOOKUP(BQ$1,Monitoring_MP!$AK$1:$EZ$55,Points_MP!$C11,FALSE)=$J11,$AB11,IF(HLOOKUP(BQ$1,Monitoring_MP!$AK$1:$EZ$55,Points_MP!$C11,FALSE)=$L11,$AC11,IF(HLOOKUP(BQ$1,Monitoring_MP!$AK$1:$EZ$55,Points_MP!$C11,FALSE)=$N11,$AD11,IF(HLOOKUP(BQ$1,Monitoring_MP!$AK$1:$EZ$55,Points_MP!$C11,FALSE)=$P11,$AE11,IF(HLOOKUP(BQ$1,Monitoring_MP!$AK$1:$EZ$55,Points_MP!$C11,FALSE)=$R11,$AF11,IF(HLOOKUP(BQ$1,Monitoring_MP!$AK$1:$EZ$55,Points_MP!$C11,FALSE)=$T11,$AG11,IF(HLOOKUP(BQ$1,Monitoring_MP!$AK$1:$EZ$55,Points_MP!$C11,FALSE)=$V11,$AH11,IF(HLOOKUP(BQ$1,Monitoring_MP!$AK$1:$EZ$55,Points_MP!$C11,FALSE)=$X11,$AI11,"ERROR")))))))))</f>
        <v>0</v>
      </c>
      <c r="BR11" s="142">
        <f>IF(ISBLANK(HLOOKUP(BR$1,Monitoring_MP!$AK$1:$EZ$55,Points_MP!$C11,FALSE)),"",IF(HLOOKUP(BR$1,Monitoring_MP!$AK$1:$EZ$55,Points_MP!$C11,FALSE)=$J11,$AB11,IF(HLOOKUP(BR$1,Monitoring_MP!$AK$1:$EZ$55,Points_MP!$C11,FALSE)=$L11,$AC11,IF(HLOOKUP(BR$1,Monitoring_MP!$AK$1:$EZ$55,Points_MP!$C11,FALSE)=$N11,$AD11,IF(HLOOKUP(BR$1,Monitoring_MP!$AK$1:$EZ$55,Points_MP!$C11,FALSE)=$P11,$AE11,IF(HLOOKUP(BR$1,Monitoring_MP!$AK$1:$EZ$55,Points_MP!$C11,FALSE)=$R11,$AF11,IF(HLOOKUP(BR$1,Monitoring_MP!$AK$1:$EZ$55,Points_MP!$C11,FALSE)=$T11,$AG11,IF(HLOOKUP(BR$1,Monitoring_MP!$AK$1:$EZ$55,Points_MP!$C11,FALSE)=$V11,$AH11,IF(HLOOKUP(BR$1,Monitoring_MP!$AK$1:$EZ$55,Points_MP!$C11,FALSE)=$X11,$AI11,"ERROR")))))))))</f>
        <v>0</v>
      </c>
      <c r="BS11" s="142">
        <f>IF(ISBLANK(HLOOKUP(BS$1,Monitoring_MP!$AK$1:$EZ$55,Points_MP!$C11,FALSE)),"",IF(HLOOKUP(BS$1,Monitoring_MP!$AK$1:$EZ$55,Points_MP!$C11,FALSE)=$J11,$AB11,IF(HLOOKUP(BS$1,Monitoring_MP!$AK$1:$EZ$55,Points_MP!$C11,FALSE)=$L11,$AC11,IF(HLOOKUP(BS$1,Monitoring_MP!$AK$1:$EZ$55,Points_MP!$C11,FALSE)=$N11,$AD11,IF(HLOOKUP(BS$1,Monitoring_MP!$AK$1:$EZ$55,Points_MP!$C11,FALSE)=$P11,$AE11,IF(HLOOKUP(BS$1,Monitoring_MP!$AK$1:$EZ$55,Points_MP!$C11,FALSE)=$R11,$AF11,IF(HLOOKUP(BS$1,Monitoring_MP!$AK$1:$EZ$55,Points_MP!$C11,FALSE)=$T11,$AG11,IF(HLOOKUP(BS$1,Monitoring_MP!$AK$1:$EZ$55,Points_MP!$C11,FALSE)=$V11,$AH11,IF(HLOOKUP(BS$1,Monitoring_MP!$AK$1:$EZ$55,Points_MP!$C11,FALSE)=$X11,$AI11,"ERROR")))))))))</f>
        <v>0.60000000000000009</v>
      </c>
      <c r="BT11" s="142">
        <f>IF(ISBLANK(HLOOKUP(BT$1,Monitoring_MP!$AK$1:$EZ$55,Points_MP!$C11,FALSE)),"",IF(HLOOKUP(BT$1,Monitoring_MP!$AK$1:$EZ$55,Points_MP!$C11,FALSE)=$J11,$AB11,IF(HLOOKUP(BT$1,Monitoring_MP!$AK$1:$EZ$55,Points_MP!$C11,FALSE)=$L11,$AC11,IF(HLOOKUP(BT$1,Monitoring_MP!$AK$1:$EZ$55,Points_MP!$C11,FALSE)=$N11,$AD11,IF(HLOOKUP(BT$1,Monitoring_MP!$AK$1:$EZ$55,Points_MP!$C11,FALSE)=$P11,$AE11,IF(HLOOKUP(BT$1,Monitoring_MP!$AK$1:$EZ$55,Points_MP!$C11,FALSE)=$R11,$AF11,IF(HLOOKUP(BT$1,Monitoring_MP!$AK$1:$EZ$55,Points_MP!$C11,FALSE)=$T11,$AG11,IF(HLOOKUP(BT$1,Monitoring_MP!$AK$1:$EZ$55,Points_MP!$C11,FALSE)=$V11,$AH11,IF(HLOOKUP(BT$1,Monitoring_MP!$AK$1:$EZ$55,Points_MP!$C11,FALSE)=$X11,$AI11,"ERROR")))))))))</f>
        <v>0.60000000000000009</v>
      </c>
      <c r="BU11" s="142">
        <f>IF(ISBLANK(HLOOKUP(BU$1,Monitoring_MP!$AK$1:$EZ$55,Points_MP!$C11,FALSE)),"",IF(HLOOKUP(BU$1,Monitoring_MP!$AK$1:$EZ$55,Points_MP!$C11,FALSE)=$J11,$AB11,IF(HLOOKUP(BU$1,Monitoring_MP!$AK$1:$EZ$55,Points_MP!$C11,FALSE)=$L11,$AC11,IF(HLOOKUP(BU$1,Monitoring_MP!$AK$1:$EZ$55,Points_MP!$C11,FALSE)=$N11,$AD11,IF(HLOOKUP(BU$1,Monitoring_MP!$AK$1:$EZ$55,Points_MP!$C11,FALSE)=$P11,$AE11,IF(HLOOKUP(BU$1,Monitoring_MP!$AK$1:$EZ$55,Points_MP!$C11,FALSE)=$R11,$AF11,IF(HLOOKUP(BU$1,Monitoring_MP!$AK$1:$EZ$55,Points_MP!$C11,FALSE)=$T11,$AG11,IF(HLOOKUP(BU$1,Monitoring_MP!$AK$1:$EZ$55,Points_MP!$C11,FALSE)=$V11,$AH11,IF(HLOOKUP(BU$1,Monitoring_MP!$AK$1:$EZ$55,Points_MP!$C11,FALSE)=$X11,$AI11,"ERROR")))))))))</f>
        <v>0</v>
      </c>
      <c r="BV11" s="142">
        <f>IF(ISBLANK(HLOOKUP(BV$1,Monitoring_MP!$AK$1:$EZ$55,Points_MP!$C11,FALSE)),"",IF(HLOOKUP(BV$1,Monitoring_MP!$AK$1:$EZ$55,Points_MP!$C11,FALSE)=$J11,$AB11,IF(HLOOKUP(BV$1,Monitoring_MP!$AK$1:$EZ$55,Points_MP!$C11,FALSE)=$L11,$AC11,IF(HLOOKUP(BV$1,Monitoring_MP!$AK$1:$EZ$55,Points_MP!$C11,FALSE)=$N11,$AD11,IF(HLOOKUP(BV$1,Monitoring_MP!$AK$1:$EZ$55,Points_MP!$C11,FALSE)=$P11,$AE11,IF(HLOOKUP(BV$1,Monitoring_MP!$AK$1:$EZ$55,Points_MP!$C11,FALSE)=$R11,$AF11,IF(HLOOKUP(BV$1,Monitoring_MP!$AK$1:$EZ$55,Points_MP!$C11,FALSE)=$T11,$AG11,IF(HLOOKUP(BV$1,Monitoring_MP!$AK$1:$EZ$55,Points_MP!$C11,FALSE)=$V11,$AH11,IF(HLOOKUP(BV$1,Monitoring_MP!$AK$1:$EZ$55,Points_MP!$C11,FALSE)=$X11,$AI11,"ERROR")))))))))</f>
        <v>0.60000000000000009</v>
      </c>
      <c r="BW11" s="142">
        <f>IF(ISBLANK(HLOOKUP(BW$1,Monitoring_MP!$AK$1:$EZ$55,Points_MP!$C11,FALSE)),"",IF(HLOOKUP(BW$1,Monitoring_MP!$AK$1:$EZ$55,Points_MP!$C11,FALSE)=$J11,$AB11,IF(HLOOKUP(BW$1,Monitoring_MP!$AK$1:$EZ$55,Points_MP!$C11,FALSE)=$L11,$AC11,IF(HLOOKUP(BW$1,Monitoring_MP!$AK$1:$EZ$55,Points_MP!$C11,FALSE)=$N11,$AD11,IF(HLOOKUP(BW$1,Monitoring_MP!$AK$1:$EZ$55,Points_MP!$C11,FALSE)=$P11,$AE11,IF(HLOOKUP(BW$1,Monitoring_MP!$AK$1:$EZ$55,Points_MP!$C11,FALSE)=$R11,$AF11,IF(HLOOKUP(BW$1,Monitoring_MP!$AK$1:$EZ$55,Points_MP!$C11,FALSE)=$T11,$AG11,IF(HLOOKUP(BW$1,Monitoring_MP!$AK$1:$EZ$55,Points_MP!$C11,FALSE)=$V11,$AH11,IF(HLOOKUP(BW$1,Monitoring_MP!$AK$1:$EZ$55,Points_MP!$C11,FALSE)=$X11,$AI11,"ERROR")))))))))</f>
        <v>0</v>
      </c>
      <c r="BX11" s="142">
        <f>IF(ISBLANK(HLOOKUP(BX$1,Monitoring_MP!$AK$1:$EZ$55,Points_MP!$C11,FALSE)),"",IF(HLOOKUP(BX$1,Monitoring_MP!$AK$1:$EZ$55,Points_MP!$C11,FALSE)=$J11,$AB11,IF(HLOOKUP(BX$1,Monitoring_MP!$AK$1:$EZ$55,Points_MP!$C11,FALSE)=$L11,$AC11,IF(HLOOKUP(BX$1,Monitoring_MP!$AK$1:$EZ$55,Points_MP!$C11,FALSE)=$N11,$AD11,IF(HLOOKUP(BX$1,Monitoring_MP!$AK$1:$EZ$55,Points_MP!$C11,FALSE)=$P11,$AE11,IF(HLOOKUP(BX$1,Monitoring_MP!$AK$1:$EZ$55,Points_MP!$C11,FALSE)=$R11,$AF11,IF(HLOOKUP(BX$1,Monitoring_MP!$AK$1:$EZ$55,Points_MP!$C11,FALSE)=$T11,$AG11,IF(HLOOKUP(BX$1,Monitoring_MP!$AK$1:$EZ$55,Points_MP!$C11,FALSE)=$V11,$AH11,IF(HLOOKUP(BX$1,Monitoring_MP!$AK$1:$EZ$55,Points_MP!$C11,FALSE)=$X11,$AI11,"ERROR")))))))))</f>
        <v>0</v>
      </c>
      <c r="BY11" s="142">
        <f>IF(ISBLANK(HLOOKUP(BY$1,Monitoring_MP!$AK$1:$EZ$55,Points_MP!$C11,FALSE)),"",IF(HLOOKUP(BY$1,Monitoring_MP!$AK$1:$EZ$55,Points_MP!$C11,FALSE)=$J11,$AB11,IF(HLOOKUP(BY$1,Monitoring_MP!$AK$1:$EZ$55,Points_MP!$C11,FALSE)=$L11,$AC11,IF(HLOOKUP(BY$1,Monitoring_MP!$AK$1:$EZ$55,Points_MP!$C11,FALSE)=$N11,$AD11,IF(HLOOKUP(BY$1,Monitoring_MP!$AK$1:$EZ$55,Points_MP!$C11,FALSE)=$P11,$AE11,IF(HLOOKUP(BY$1,Monitoring_MP!$AK$1:$EZ$55,Points_MP!$C11,FALSE)=$R11,$AF11,IF(HLOOKUP(BY$1,Monitoring_MP!$AK$1:$EZ$55,Points_MP!$C11,FALSE)=$T11,$AG11,IF(HLOOKUP(BY$1,Monitoring_MP!$AK$1:$EZ$55,Points_MP!$C11,FALSE)=$V11,$AH11,IF(HLOOKUP(BY$1,Monitoring_MP!$AK$1:$EZ$55,Points_MP!$C11,FALSE)=$X11,$AI11,"ERROR")))))))))</f>
        <v>0</v>
      </c>
      <c r="BZ11" s="142">
        <f>IF(ISBLANK(HLOOKUP(BZ$1,Monitoring_MP!$AK$1:$EZ$55,Points_MP!$C11,FALSE)),"",IF(HLOOKUP(BZ$1,Monitoring_MP!$AK$1:$EZ$55,Points_MP!$C11,FALSE)=$J11,$AB11,IF(HLOOKUP(BZ$1,Monitoring_MP!$AK$1:$EZ$55,Points_MP!$C11,FALSE)=$L11,$AC11,IF(HLOOKUP(BZ$1,Monitoring_MP!$AK$1:$EZ$55,Points_MP!$C11,FALSE)=$N11,$AD11,IF(HLOOKUP(BZ$1,Monitoring_MP!$AK$1:$EZ$55,Points_MP!$C11,FALSE)=$P11,$AE11,IF(HLOOKUP(BZ$1,Monitoring_MP!$AK$1:$EZ$55,Points_MP!$C11,FALSE)=$R11,$AF11,IF(HLOOKUP(BZ$1,Monitoring_MP!$AK$1:$EZ$55,Points_MP!$C11,FALSE)=$T11,$AG11,IF(HLOOKUP(BZ$1,Monitoring_MP!$AK$1:$EZ$55,Points_MP!$C11,FALSE)=$V11,$AH11,IF(HLOOKUP(BZ$1,Monitoring_MP!$AK$1:$EZ$55,Points_MP!$C11,FALSE)=$X11,$AI11,"ERROR")))))))))</f>
        <v>0</v>
      </c>
      <c r="CA11" s="142">
        <f>IF(ISBLANK(HLOOKUP(CA$1,Monitoring_MP!$AK$1:$EZ$55,Points_MP!$C11,FALSE)),"",IF(HLOOKUP(CA$1,Monitoring_MP!$AK$1:$EZ$55,Points_MP!$C11,FALSE)=$J11,$AB11,IF(HLOOKUP(CA$1,Monitoring_MP!$AK$1:$EZ$55,Points_MP!$C11,FALSE)=$L11,$AC11,IF(HLOOKUP(CA$1,Monitoring_MP!$AK$1:$EZ$55,Points_MP!$C11,FALSE)=$N11,$AD11,IF(HLOOKUP(CA$1,Monitoring_MP!$AK$1:$EZ$55,Points_MP!$C11,FALSE)=$P11,$AE11,IF(HLOOKUP(CA$1,Monitoring_MP!$AK$1:$EZ$55,Points_MP!$C11,FALSE)=$R11,$AF11,IF(HLOOKUP(CA$1,Monitoring_MP!$AK$1:$EZ$55,Points_MP!$C11,FALSE)=$T11,$AG11,IF(HLOOKUP(CA$1,Monitoring_MP!$AK$1:$EZ$55,Points_MP!$C11,FALSE)=$V11,$AH11,IF(HLOOKUP(CA$1,Monitoring_MP!$AK$1:$EZ$55,Points_MP!$C11,FALSE)=$X11,$AI11,"ERROR")))))))))</f>
        <v>0</v>
      </c>
      <c r="CB11" s="142">
        <f>IF(ISBLANK(HLOOKUP(CB$1,Monitoring_MP!$AK$1:$EZ$55,Points_MP!$C11,FALSE)),"",IF(HLOOKUP(CB$1,Monitoring_MP!$AK$1:$EZ$55,Points_MP!$C11,FALSE)=$J11,$AB11,IF(HLOOKUP(CB$1,Monitoring_MP!$AK$1:$EZ$55,Points_MP!$C11,FALSE)=$L11,$AC11,IF(HLOOKUP(CB$1,Monitoring_MP!$AK$1:$EZ$55,Points_MP!$C11,FALSE)=$N11,$AD11,IF(HLOOKUP(CB$1,Monitoring_MP!$AK$1:$EZ$55,Points_MP!$C11,FALSE)=$P11,$AE11,IF(HLOOKUP(CB$1,Monitoring_MP!$AK$1:$EZ$55,Points_MP!$C11,FALSE)=$R11,$AF11,IF(HLOOKUP(CB$1,Monitoring_MP!$AK$1:$EZ$55,Points_MP!$C11,FALSE)=$T11,$AG11,IF(HLOOKUP(CB$1,Monitoring_MP!$AK$1:$EZ$55,Points_MP!$C11,FALSE)=$V11,$AH11,IF(HLOOKUP(CB$1,Monitoring_MP!$AK$1:$EZ$55,Points_MP!$C11,FALSE)=$X11,$AI11,"ERROR")))))))))</f>
        <v>0</v>
      </c>
      <c r="CC11" s="142">
        <f>IF(ISBLANK(HLOOKUP(CC$1,Monitoring_MP!$AK$1:$EZ$55,Points_MP!$C11,FALSE)),"",IF(HLOOKUP(CC$1,Monitoring_MP!$AK$1:$EZ$55,Points_MP!$C11,FALSE)=$J11,$AB11,IF(HLOOKUP(CC$1,Monitoring_MP!$AK$1:$EZ$55,Points_MP!$C11,FALSE)=$L11,$AC11,IF(HLOOKUP(CC$1,Monitoring_MP!$AK$1:$EZ$55,Points_MP!$C11,FALSE)=$N11,$AD11,IF(HLOOKUP(CC$1,Monitoring_MP!$AK$1:$EZ$55,Points_MP!$C11,FALSE)=$P11,$AE11,IF(HLOOKUP(CC$1,Monitoring_MP!$AK$1:$EZ$55,Points_MP!$C11,FALSE)=$R11,$AF11,IF(HLOOKUP(CC$1,Monitoring_MP!$AK$1:$EZ$55,Points_MP!$C11,FALSE)=$T11,$AG11,IF(HLOOKUP(CC$1,Monitoring_MP!$AK$1:$EZ$55,Points_MP!$C11,FALSE)=$V11,$AH11,IF(HLOOKUP(CC$1,Monitoring_MP!$AK$1:$EZ$55,Points_MP!$C11,FALSE)=$X11,$AI11,"ERROR")))))))))</f>
        <v>0</v>
      </c>
      <c r="CD11" s="142">
        <f>IF(ISBLANK(HLOOKUP(CD$1,Monitoring_MP!$AK$1:$EZ$55,Points_MP!$C11,FALSE)),"",IF(HLOOKUP(CD$1,Monitoring_MP!$AK$1:$EZ$55,Points_MP!$C11,FALSE)=$J11,$AB11,IF(HLOOKUP(CD$1,Monitoring_MP!$AK$1:$EZ$55,Points_MP!$C11,FALSE)=$L11,$AC11,IF(HLOOKUP(CD$1,Monitoring_MP!$AK$1:$EZ$55,Points_MP!$C11,FALSE)=$N11,$AD11,IF(HLOOKUP(CD$1,Monitoring_MP!$AK$1:$EZ$55,Points_MP!$C11,FALSE)=$P11,$AE11,IF(HLOOKUP(CD$1,Monitoring_MP!$AK$1:$EZ$55,Points_MP!$C11,FALSE)=$R11,$AF11,IF(HLOOKUP(CD$1,Monitoring_MP!$AK$1:$EZ$55,Points_MP!$C11,FALSE)=$T11,$AG11,IF(HLOOKUP(CD$1,Monitoring_MP!$AK$1:$EZ$55,Points_MP!$C11,FALSE)=$V11,$AH11,IF(HLOOKUP(CD$1,Monitoring_MP!$AK$1:$EZ$55,Points_MP!$C11,FALSE)=$X11,$AI11,"ERROR")))))))))</f>
        <v>1.2000000000000002</v>
      </c>
      <c r="CE11" s="142">
        <f>IF(ISBLANK(HLOOKUP(CE$1,Monitoring_MP!$AK$1:$EZ$55,Points_MP!$C11,FALSE)),"",IF(HLOOKUP(CE$1,Monitoring_MP!$AK$1:$EZ$55,Points_MP!$C11,FALSE)=$J11,$AB11,IF(HLOOKUP(CE$1,Monitoring_MP!$AK$1:$EZ$55,Points_MP!$C11,FALSE)=$L11,$AC11,IF(HLOOKUP(CE$1,Monitoring_MP!$AK$1:$EZ$55,Points_MP!$C11,FALSE)=$N11,$AD11,IF(HLOOKUP(CE$1,Monitoring_MP!$AK$1:$EZ$55,Points_MP!$C11,FALSE)=$P11,$AE11,IF(HLOOKUP(CE$1,Monitoring_MP!$AK$1:$EZ$55,Points_MP!$C11,FALSE)=$R11,$AF11,IF(HLOOKUP(CE$1,Monitoring_MP!$AK$1:$EZ$55,Points_MP!$C11,FALSE)=$T11,$AG11,IF(HLOOKUP(CE$1,Monitoring_MP!$AK$1:$EZ$55,Points_MP!$C11,FALSE)=$V11,$AH11,IF(HLOOKUP(CE$1,Monitoring_MP!$AK$1:$EZ$55,Points_MP!$C11,FALSE)=$X11,$AI11,"ERROR")))))))))</f>
        <v>0</v>
      </c>
      <c r="CF11" s="142">
        <f>IF(ISBLANK(HLOOKUP(CF$1,Monitoring_MP!$AK$1:$EZ$55,Points_MP!$C11,FALSE)),"",IF(HLOOKUP(CF$1,Monitoring_MP!$AK$1:$EZ$55,Points_MP!$C11,FALSE)=$J11,$AB11,IF(HLOOKUP(CF$1,Monitoring_MP!$AK$1:$EZ$55,Points_MP!$C11,FALSE)=$L11,$AC11,IF(HLOOKUP(CF$1,Monitoring_MP!$AK$1:$EZ$55,Points_MP!$C11,FALSE)=$N11,$AD11,IF(HLOOKUP(CF$1,Monitoring_MP!$AK$1:$EZ$55,Points_MP!$C11,FALSE)=$P11,$AE11,IF(HLOOKUP(CF$1,Monitoring_MP!$AK$1:$EZ$55,Points_MP!$C11,FALSE)=$R11,$AF11,IF(HLOOKUP(CF$1,Monitoring_MP!$AK$1:$EZ$55,Points_MP!$C11,FALSE)=$T11,$AG11,IF(HLOOKUP(CF$1,Monitoring_MP!$AK$1:$EZ$55,Points_MP!$C11,FALSE)=$V11,$AH11,IF(HLOOKUP(CF$1,Monitoring_MP!$AK$1:$EZ$55,Points_MP!$C11,FALSE)=$X11,$AI11,"ERROR")))))))))</f>
        <v>0.60000000000000009</v>
      </c>
      <c r="CG11" s="142">
        <f>IF(ISBLANK(HLOOKUP(CG$1,Monitoring_MP!$AK$1:$EZ$55,Points_MP!$C11,FALSE)),"",IF(HLOOKUP(CG$1,Monitoring_MP!$AK$1:$EZ$55,Points_MP!$C11,FALSE)=$J11,$AB11,IF(HLOOKUP(CG$1,Monitoring_MP!$AK$1:$EZ$55,Points_MP!$C11,FALSE)=$L11,$AC11,IF(HLOOKUP(CG$1,Monitoring_MP!$AK$1:$EZ$55,Points_MP!$C11,FALSE)=$N11,$AD11,IF(HLOOKUP(CG$1,Monitoring_MP!$AK$1:$EZ$55,Points_MP!$C11,FALSE)=$P11,$AE11,IF(HLOOKUP(CG$1,Monitoring_MP!$AK$1:$EZ$55,Points_MP!$C11,FALSE)=$R11,$AF11,IF(HLOOKUP(CG$1,Monitoring_MP!$AK$1:$EZ$55,Points_MP!$C11,FALSE)=$T11,$AG11,IF(HLOOKUP(CG$1,Monitoring_MP!$AK$1:$EZ$55,Points_MP!$C11,FALSE)=$V11,$AH11,IF(HLOOKUP(CG$1,Monitoring_MP!$AK$1:$EZ$55,Points_MP!$C11,FALSE)=$X11,$AI11,"ERROR")))))))))</f>
        <v>0</v>
      </c>
      <c r="CH11" s="142">
        <f>IF(ISBLANK(HLOOKUP(CH$1,Monitoring_MP!$AK$1:$EZ$55,Points_MP!$C11,FALSE)),"",IF(HLOOKUP(CH$1,Monitoring_MP!$AK$1:$EZ$55,Points_MP!$C11,FALSE)=$J11,$AB11,IF(HLOOKUP(CH$1,Monitoring_MP!$AK$1:$EZ$55,Points_MP!$C11,FALSE)=$L11,$AC11,IF(HLOOKUP(CH$1,Monitoring_MP!$AK$1:$EZ$55,Points_MP!$C11,FALSE)=$N11,$AD11,IF(HLOOKUP(CH$1,Monitoring_MP!$AK$1:$EZ$55,Points_MP!$C11,FALSE)=$P11,$AE11,IF(HLOOKUP(CH$1,Monitoring_MP!$AK$1:$EZ$55,Points_MP!$C11,FALSE)=$R11,$AF11,IF(HLOOKUP(CH$1,Monitoring_MP!$AK$1:$EZ$55,Points_MP!$C11,FALSE)=$T11,$AG11,IF(HLOOKUP(CH$1,Monitoring_MP!$AK$1:$EZ$55,Points_MP!$C11,FALSE)=$V11,$AH11,IF(HLOOKUP(CH$1,Monitoring_MP!$AK$1:$EZ$55,Points_MP!$C11,FALSE)=$X11,$AI11,"ERROR")))))))))</f>
        <v>0</v>
      </c>
      <c r="CI11" s="142">
        <f>IF(ISBLANK(HLOOKUP(CI$1,Monitoring_MP!$AK$1:$EZ$55,Points_MP!$C11,FALSE)),"",IF(HLOOKUP(CI$1,Monitoring_MP!$AK$1:$EZ$55,Points_MP!$C11,FALSE)=$J11,$AB11,IF(HLOOKUP(CI$1,Monitoring_MP!$AK$1:$EZ$55,Points_MP!$C11,FALSE)=$L11,$AC11,IF(HLOOKUP(CI$1,Monitoring_MP!$AK$1:$EZ$55,Points_MP!$C11,FALSE)=$N11,$AD11,IF(HLOOKUP(CI$1,Monitoring_MP!$AK$1:$EZ$55,Points_MP!$C11,FALSE)=$P11,$AE11,IF(HLOOKUP(CI$1,Monitoring_MP!$AK$1:$EZ$55,Points_MP!$C11,FALSE)=$R11,$AF11,IF(HLOOKUP(CI$1,Monitoring_MP!$AK$1:$EZ$55,Points_MP!$C11,FALSE)=$T11,$AG11,IF(HLOOKUP(CI$1,Monitoring_MP!$AK$1:$EZ$55,Points_MP!$C11,FALSE)=$V11,$AH11,IF(HLOOKUP(CI$1,Monitoring_MP!$AK$1:$EZ$55,Points_MP!$C11,FALSE)=$X11,$AI11,"ERROR")))))))))</f>
        <v>0.60000000000000009</v>
      </c>
      <c r="CJ11" s="142">
        <f>IF(ISBLANK(HLOOKUP(CJ$1,Monitoring_MP!$AK$1:$EZ$55,Points_MP!$C11,FALSE)),"",IF(HLOOKUP(CJ$1,Monitoring_MP!$AK$1:$EZ$55,Points_MP!$C11,FALSE)=$J11,$AB11,IF(HLOOKUP(CJ$1,Monitoring_MP!$AK$1:$EZ$55,Points_MP!$C11,FALSE)=$L11,$AC11,IF(HLOOKUP(CJ$1,Monitoring_MP!$AK$1:$EZ$55,Points_MP!$C11,FALSE)=$N11,$AD11,IF(HLOOKUP(CJ$1,Monitoring_MP!$AK$1:$EZ$55,Points_MP!$C11,FALSE)=$P11,$AE11,IF(HLOOKUP(CJ$1,Monitoring_MP!$AK$1:$EZ$55,Points_MP!$C11,FALSE)=$R11,$AF11,IF(HLOOKUP(CJ$1,Monitoring_MP!$AK$1:$EZ$55,Points_MP!$C11,FALSE)=$T11,$AG11,IF(HLOOKUP(CJ$1,Monitoring_MP!$AK$1:$EZ$55,Points_MP!$C11,FALSE)=$V11,$AH11,IF(HLOOKUP(CJ$1,Monitoring_MP!$AK$1:$EZ$55,Points_MP!$C11,FALSE)=$X11,$AI11,"ERROR")))))))))</f>
        <v>2.4000000000000004</v>
      </c>
      <c r="CK11" s="142">
        <f>IF(ISBLANK(HLOOKUP(CK$1,Monitoring_MP!$AK$1:$EZ$55,Points_MP!$C11,FALSE)),"",IF(HLOOKUP(CK$1,Monitoring_MP!$AK$1:$EZ$55,Points_MP!$C11,FALSE)=$J11,$AB11,IF(HLOOKUP(CK$1,Monitoring_MP!$AK$1:$EZ$55,Points_MP!$C11,FALSE)=$L11,$AC11,IF(HLOOKUP(CK$1,Monitoring_MP!$AK$1:$EZ$55,Points_MP!$C11,FALSE)=$N11,$AD11,IF(HLOOKUP(CK$1,Monitoring_MP!$AK$1:$EZ$55,Points_MP!$C11,FALSE)=$P11,$AE11,IF(HLOOKUP(CK$1,Monitoring_MP!$AK$1:$EZ$55,Points_MP!$C11,FALSE)=$R11,$AF11,IF(HLOOKUP(CK$1,Monitoring_MP!$AK$1:$EZ$55,Points_MP!$C11,FALSE)=$T11,$AG11,IF(HLOOKUP(CK$1,Monitoring_MP!$AK$1:$EZ$55,Points_MP!$C11,FALSE)=$V11,$AH11,IF(HLOOKUP(CK$1,Monitoring_MP!$AK$1:$EZ$55,Points_MP!$C11,FALSE)=$X11,$AI11,"ERROR")))))))))</f>
        <v>0</v>
      </c>
      <c r="CL11" s="142">
        <f>IF(ISBLANK(HLOOKUP(CL$1,Monitoring_MP!$AK$1:$EZ$55,Points_MP!$C11,FALSE)),"",IF(HLOOKUP(CL$1,Monitoring_MP!$AK$1:$EZ$55,Points_MP!$C11,FALSE)=$J11,$AB11,IF(HLOOKUP(CL$1,Monitoring_MP!$AK$1:$EZ$55,Points_MP!$C11,FALSE)=$L11,$AC11,IF(HLOOKUP(CL$1,Monitoring_MP!$AK$1:$EZ$55,Points_MP!$C11,FALSE)=$N11,$AD11,IF(HLOOKUP(CL$1,Monitoring_MP!$AK$1:$EZ$55,Points_MP!$C11,FALSE)=$P11,$AE11,IF(HLOOKUP(CL$1,Monitoring_MP!$AK$1:$EZ$55,Points_MP!$C11,FALSE)=$R11,$AF11,IF(HLOOKUP(CL$1,Monitoring_MP!$AK$1:$EZ$55,Points_MP!$C11,FALSE)=$T11,$AG11,IF(HLOOKUP(CL$1,Monitoring_MP!$AK$1:$EZ$55,Points_MP!$C11,FALSE)=$V11,$AH11,IF(HLOOKUP(CL$1,Monitoring_MP!$AK$1:$EZ$55,Points_MP!$C11,FALSE)=$X11,$AI11,"ERROR")))))))))</f>
        <v>1.2000000000000002</v>
      </c>
      <c r="CM11" s="142">
        <f>IF(ISBLANK(HLOOKUP(CM$1,Monitoring_MP!$AK$1:$EZ$55,Points_MP!$C11,FALSE)),"",IF(HLOOKUP(CM$1,Monitoring_MP!$AK$1:$EZ$55,Points_MP!$C11,FALSE)=$J11,$AB11,IF(HLOOKUP(CM$1,Monitoring_MP!$AK$1:$EZ$55,Points_MP!$C11,FALSE)=$L11,$AC11,IF(HLOOKUP(CM$1,Monitoring_MP!$AK$1:$EZ$55,Points_MP!$C11,FALSE)=$N11,$AD11,IF(HLOOKUP(CM$1,Monitoring_MP!$AK$1:$EZ$55,Points_MP!$C11,FALSE)=$P11,$AE11,IF(HLOOKUP(CM$1,Monitoring_MP!$AK$1:$EZ$55,Points_MP!$C11,FALSE)=$R11,$AF11,IF(HLOOKUP(CM$1,Monitoring_MP!$AK$1:$EZ$55,Points_MP!$C11,FALSE)=$T11,$AG11,IF(HLOOKUP(CM$1,Monitoring_MP!$AK$1:$EZ$55,Points_MP!$C11,FALSE)=$V11,$AH11,IF(HLOOKUP(CM$1,Monitoring_MP!$AK$1:$EZ$55,Points_MP!$C11,FALSE)=$X11,$AI11,"ERROR")))))))))</f>
        <v>1.2000000000000002</v>
      </c>
      <c r="CN11" s="142">
        <f>IF(ISBLANK(HLOOKUP(CN$1,Monitoring_MP!$AK$1:$EZ$55,Points_MP!$C11,FALSE)),"",IF(HLOOKUP(CN$1,Monitoring_MP!$AK$1:$EZ$55,Points_MP!$C11,FALSE)=$J11,$AB11,IF(HLOOKUP(CN$1,Monitoring_MP!$AK$1:$EZ$55,Points_MP!$C11,FALSE)=$L11,$AC11,IF(HLOOKUP(CN$1,Monitoring_MP!$AK$1:$EZ$55,Points_MP!$C11,FALSE)=$N11,$AD11,IF(HLOOKUP(CN$1,Monitoring_MP!$AK$1:$EZ$55,Points_MP!$C11,FALSE)=$P11,$AE11,IF(HLOOKUP(CN$1,Monitoring_MP!$AK$1:$EZ$55,Points_MP!$C11,FALSE)=$R11,$AF11,IF(HLOOKUP(CN$1,Monitoring_MP!$AK$1:$EZ$55,Points_MP!$C11,FALSE)=$T11,$AG11,IF(HLOOKUP(CN$1,Monitoring_MP!$AK$1:$EZ$55,Points_MP!$C11,FALSE)=$V11,$AH11,IF(HLOOKUP(CN$1,Monitoring_MP!$AK$1:$EZ$55,Points_MP!$C11,FALSE)=$X11,$AI11,"ERROR")))))))))</f>
        <v>0</v>
      </c>
      <c r="CO11" s="142">
        <f>IF(ISBLANK(HLOOKUP(CO$1,Monitoring_MP!$AK$1:$EZ$55,Points_MP!$C11,FALSE)),"",IF(HLOOKUP(CO$1,Monitoring_MP!$AK$1:$EZ$55,Points_MP!$C11,FALSE)=$J11,$AB11,IF(HLOOKUP(CO$1,Monitoring_MP!$AK$1:$EZ$55,Points_MP!$C11,FALSE)=$L11,$AC11,IF(HLOOKUP(CO$1,Monitoring_MP!$AK$1:$EZ$55,Points_MP!$C11,FALSE)=$N11,$AD11,IF(HLOOKUP(CO$1,Monitoring_MP!$AK$1:$EZ$55,Points_MP!$C11,FALSE)=$P11,$AE11,IF(HLOOKUP(CO$1,Monitoring_MP!$AK$1:$EZ$55,Points_MP!$C11,FALSE)=$R11,$AF11,IF(HLOOKUP(CO$1,Monitoring_MP!$AK$1:$EZ$55,Points_MP!$C11,FALSE)=$T11,$AG11,IF(HLOOKUP(CO$1,Monitoring_MP!$AK$1:$EZ$55,Points_MP!$C11,FALSE)=$V11,$AH11,IF(HLOOKUP(CO$1,Monitoring_MP!$AK$1:$EZ$55,Points_MP!$C11,FALSE)=$X11,$AI11,"ERROR")))))))))</f>
        <v>0</v>
      </c>
      <c r="CP11" s="142">
        <f>IF(ISBLANK(HLOOKUP(CP$1,Monitoring_MP!$AK$1:$EZ$55,Points_MP!$C11,FALSE)),"",IF(HLOOKUP(CP$1,Monitoring_MP!$AK$1:$EZ$55,Points_MP!$C11,FALSE)=$J11,$AB11,IF(HLOOKUP(CP$1,Monitoring_MP!$AK$1:$EZ$55,Points_MP!$C11,FALSE)=$L11,$AC11,IF(HLOOKUP(CP$1,Monitoring_MP!$AK$1:$EZ$55,Points_MP!$C11,FALSE)=$N11,$AD11,IF(HLOOKUP(CP$1,Monitoring_MP!$AK$1:$EZ$55,Points_MP!$C11,FALSE)=$P11,$AE11,IF(HLOOKUP(CP$1,Monitoring_MP!$AK$1:$EZ$55,Points_MP!$C11,FALSE)=$R11,$AF11,IF(HLOOKUP(CP$1,Monitoring_MP!$AK$1:$EZ$55,Points_MP!$C11,FALSE)=$T11,$AG11,IF(HLOOKUP(CP$1,Monitoring_MP!$AK$1:$EZ$55,Points_MP!$C11,FALSE)=$V11,$AH11,IF(HLOOKUP(CP$1,Monitoring_MP!$AK$1:$EZ$55,Points_MP!$C11,FALSE)=$X11,$AI11,"ERROR")))))))))</f>
        <v>0</v>
      </c>
      <c r="CQ11" s="142">
        <f>IF(ISBLANK(HLOOKUP(CQ$1,Monitoring_MP!$AK$1:$EZ$55,Points_MP!$C11,FALSE)),"",IF(HLOOKUP(CQ$1,Monitoring_MP!$AK$1:$EZ$55,Points_MP!$C11,FALSE)=$J11,$AB11,IF(HLOOKUP(CQ$1,Monitoring_MP!$AK$1:$EZ$55,Points_MP!$C11,FALSE)=$L11,$AC11,IF(HLOOKUP(CQ$1,Monitoring_MP!$AK$1:$EZ$55,Points_MP!$C11,FALSE)=$N11,$AD11,IF(HLOOKUP(CQ$1,Monitoring_MP!$AK$1:$EZ$55,Points_MP!$C11,FALSE)=$P11,$AE11,IF(HLOOKUP(CQ$1,Monitoring_MP!$AK$1:$EZ$55,Points_MP!$C11,FALSE)=$R11,$AF11,IF(HLOOKUP(CQ$1,Monitoring_MP!$AK$1:$EZ$55,Points_MP!$C11,FALSE)=$T11,$AG11,IF(HLOOKUP(CQ$1,Monitoring_MP!$AK$1:$EZ$55,Points_MP!$C11,FALSE)=$V11,$AH11,IF(HLOOKUP(CQ$1,Monitoring_MP!$AK$1:$EZ$55,Points_MP!$C11,FALSE)=$X11,$AI11,"ERROR")))))))))</f>
        <v>0.60000000000000009</v>
      </c>
      <c r="CR11" s="142">
        <f>IF(ISBLANK(HLOOKUP(CR$1,Monitoring_MP!$AK$1:$EZ$55,Points_MP!$C11,FALSE)),"",IF(HLOOKUP(CR$1,Monitoring_MP!$AK$1:$EZ$55,Points_MP!$C11,FALSE)=$J11,$AB11,IF(HLOOKUP(CR$1,Monitoring_MP!$AK$1:$EZ$55,Points_MP!$C11,FALSE)=$L11,$AC11,IF(HLOOKUP(CR$1,Monitoring_MP!$AK$1:$EZ$55,Points_MP!$C11,FALSE)=$N11,$AD11,IF(HLOOKUP(CR$1,Monitoring_MP!$AK$1:$EZ$55,Points_MP!$C11,FALSE)=$P11,$AE11,IF(HLOOKUP(CR$1,Monitoring_MP!$AK$1:$EZ$55,Points_MP!$C11,FALSE)=$R11,$AF11,IF(HLOOKUP(CR$1,Monitoring_MP!$AK$1:$EZ$55,Points_MP!$C11,FALSE)=$T11,$AG11,IF(HLOOKUP(CR$1,Monitoring_MP!$AK$1:$EZ$55,Points_MP!$C11,FALSE)=$V11,$AH11,IF(HLOOKUP(CR$1,Monitoring_MP!$AK$1:$EZ$55,Points_MP!$C11,FALSE)=$X11,$AI11,"ERROR")))))))))</f>
        <v>0.60000000000000009</v>
      </c>
    </row>
    <row r="12" spans="1:96" ht="15" customHeight="1" x14ac:dyDescent="0.35">
      <c r="A12" s="23" t="str">
        <f>IF(ISBLANK(Monitoring_MP!A12),"",Monitoring_MP!A12)</f>
        <v>Q10</v>
      </c>
      <c r="B12" s="23" t="str">
        <f>IF(ISBLANK(Monitoring_MP!B12),"",Monitoring_MP!B12)</f>
        <v>C20010</v>
      </c>
      <c r="C12" s="23">
        <f>IF(ISBLANK(Monitoring_MP!C12),"",Monitoring_MP!C12)</f>
        <v>12</v>
      </c>
      <c r="D12" s="26" t="str">
        <f>IF(ISBLANK(Monitoring_MP!D12),"",Monitoring_MP!D12)</f>
        <v>Anunţul privind organizarea consultărilor publice este făcut public de autoritatea publică cu cel puțin 10 zile pînă la adoptarea deciziei ?</v>
      </c>
      <c r="E12" s="26" t="str">
        <f>IF(ISBLANK(Monitoring_MP!E12),"",Monitoring_MP!E12)</f>
        <v>Is the announcement regarding the organization of public consultations made public by the public authority at least 10 days before the decision?</v>
      </c>
      <c r="F12" s="26" t="str">
        <f>IF(ISBLANK(Monitoring_MP!F12),"",Monitoring_MP!F12)</f>
        <v>par</v>
      </c>
      <c r="G12" s="24" t="str">
        <f>IF(ISBLANK(Monitoring_MP!G12),"",Monitoring_MP!G12)</f>
        <v>par2</v>
      </c>
      <c r="H12" s="53" t="str">
        <f>IF(ISBLANK(Monitoring_MP!H12),"",Monitoring_MP!H12)</f>
        <v>par2k</v>
      </c>
      <c r="I12" s="24">
        <f>IF(ISBLANK(Monitoring_MP!I12),"",Monitoring_MP!I12)</f>
        <v>2</v>
      </c>
      <c r="J12" s="24" t="str">
        <f>IF(ISBLANK(Monitoring_MP!J12),"",Monitoring_MP!J12)</f>
        <v>da</v>
      </c>
      <c r="K12" s="24" t="str">
        <f>IF(ISBLANK(Monitoring_MP!K12),"",Monitoring_MP!K12)</f>
        <v>yes</v>
      </c>
      <c r="L12" s="24" t="str">
        <f>IF(ISBLANK(Monitoring_MP!L12),"",Monitoring_MP!L12)</f>
        <v>nu</v>
      </c>
      <c r="M12" s="24" t="str">
        <f>IF(ISBLANK(Monitoring_MP!M12),"",Monitoring_MP!M12)</f>
        <v>no</v>
      </c>
      <c r="N12" s="47" t="str">
        <f>IF(ISBLANK(Monitoring_MP!N12),"",Monitoring_MP!N12)</f>
        <v>partial/panou informativ</v>
      </c>
      <c r="O12" s="24" t="str">
        <f>IF(ISBLANK(Monitoring_MP!O12),"",Monitoring_MP!O12)</f>
        <v>partially/bilboard</v>
      </c>
      <c r="P12" s="24" t="str">
        <f>IF(ISBLANK(Monitoring_MP!P12),"",Monitoring_MP!P12)</f>
        <v>0-10%</v>
      </c>
      <c r="Q12" s="24" t="str">
        <f>IF(ISBLANK(Monitoring_MP!Q12),"",Monitoring_MP!Q12)</f>
        <v>0-10%</v>
      </c>
      <c r="R12" s="24" t="str">
        <f>IF(ISBLANK(Monitoring_MP!R12),"",Monitoring_MP!R12)</f>
        <v>10-30%</v>
      </c>
      <c r="S12" s="24" t="str">
        <f>IF(ISBLANK(Monitoring_MP!S12),"",Monitoring_MP!S12)</f>
        <v>10-30%</v>
      </c>
      <c r="T12" s="24" t="str">
        <f>IF(ISBLANK(Monitoring_MP!T12),"",Monitoring_MP!T12)</f>
        <v>30-60%</v>
      </c>
      <c r="U12" s="24" t="str">
        <f>IF(ISBLANK(Monitoring_MP!U12),"",Monitoring_MP!U12)</f>
        <v>30-60%</v>
      </c>
      <c r="V12" s="24" t="str">
        <f>IF(ISBLANK(Monitoring_MP!V12),"",Monitoring_MP!V12)</f>
        <v>60-90%</v>
      </c>
      <c r="W12" s="24" t="str">
        <f>IF(ISBLANK(Monitoring_MP!W12),"",Monitoring_MP!W12)</f>
        <v>60-90%</v>
      </c>
      <c r="X12" s="24" t="str">
        <f>IF(ISBLANK(Monitoring_MP!X12),"",Monitoring_MP!X12)</f>
        <v>N/A</v>
      </c>
      <c r="Y12" s="24" t="str">
        <f>IF(ISBLANK(Monitoring_MP!Y12),"",Monitoring_MP!Y12)</f>
        <v>N/A</v>
      </c>
      <c r="Z12" s="64" t="str">
        <f>IF(ISBLANK(Monitoring_MP!Z12),"",Monitoring_MP!Z12)</f>
        <v>--------</v>
      </c>
      <c r="AA12" s="76" t="str">
        <f>IF(ISBLANK(Monitoring_MP!AA12),"",Monitoring_MP!AA12)</f>
        <v>--------</v>
      </c>
      <c r="AB12" s="64">
        <f>IF(ISBLANK(Monitoring_MP!AB12),"",Monitoring_MP!AB12)</f>
        <v>2</v>
      </c>
      <c r="AC12" s="24">
        <f>IF(ISBLANK(Monitoring_MP!AC12),"",Monitoring_MP!AC12)</f>
        <v>0</v>
      </c>
      <c r="AD12" s="64">
        <f>IF(ISBLANK(Monitoring_MP!AD12),"",Monitoring_MP!AD12)</f>
        <v>1</v>
      </c>
      <c r="AE12" s="64">
        <f>IF(ISBLANK(Monitoring_MP!AE12),"",Monitoring_MP!AE12)</f>
        <v>0.4</v>
      </c>
      <c r="AF12" s="64">
        <f>IF(ISBLANK(Monitoring_MP!AF12),"",Monitoring_MP!AF12)</f>
        <v>0.8</v>
      </c>
      <c r="AG12" s="64">
        <f>IF(ISBLANK(Monitoring_MP!AG12),"",Monitoring_MP!AG12)</f>
        <v>1.2</v>
      </c>
      <c r="AH12" s="64">
        <f>IF(ISBLANK(Monitoring_MP!AH12),"",Monitoring_MP!AH12)</f>
        <v>1.6</v>
      </c>
      <c r="AI12" s="24" t="str">
        <f>IF(ISBLANK(Monitoring_MP!AI12),"",Monitoring_MP!AI12)</f>
        <v>N/A</v>
      </c>
      <c r="AJ12" s="24" t="str">
        <f>IF(ISBLANK(Monitoring_MP!AJ12),"",Monitoring_MP!AJ12)</f>
        <v/>
      </c>
      <c r="AK12" s="142">
        <f>IF(ISBLANK(HLOOKUP(AK$1,Monitoring_MP!$AK$1:$EZ$55,Points_MP!$C12,FALSE)),"",IF(HLOOKUP(AK$1,Monitoring_MP!$AK$1:$EZ$55,Points_MP!$C12,FALSE)=$J12,$AB12,IF(HLOOKUP(AK$1,Monitoring_MP!$AK$1:$EZ$55,Points_MP!$C12,FALSE)=$L12,$AC12,IF(HLOOKUP(AK$1,Monitoring_MP!$AK$1:$EZ$55,Points_MP!$C12,FALSE)=$N12,$AD12,IF(HLOOKUP(AK$1,Monitoring_MP!$AK$1:$EZ$55,Points_MP!$C12,FALSE)=$P12,$AE12,IF(HLOOKUP(AK$1,Monitoring_MP!$AK$1:$EZ$55,Points_MP!$C12,FALSE)=$R12,$AF12,IF(HLOOKUP(AK$1,Monitoring_MP!$AK$1:$EZ$55,Points_MP!$C12,FALSE)=$T12,$AG12,IF(HLOOKUP(AK$1,Monitoring_MP!$AK$1:$EZ$55,Points_MP!$C12,FALSE)=$V12,$AH12,IF(HLOOKUP(AK$1,Monitoring_MP!$AK$1:$EZ$55,Points_MP!$C12,FALSE)=$X12,$AI12,"ERROR")))))))))</f>
        <v>0.8</v>
      </c>
      <c r="AL12" s="142">
        <f>IF(ISBLANK(HLOOKUP(AL$1,Monitoring_MP!$AK$1:$EZ$55,Points_MP!$C12,FALSE)),"",IF(HLOOKUP(AL$1,Monitoring_MP!$AK$1:$EZ$55,Points_MP!$C12,FALSE)=$J12,$AB12,IF(HLOOKUP(AL$1,Monitoring_MP!$AK$1:$EZ$55,Points_MP!$C12,FALSE)=$L12,$AC12,IF(HLOOKUP(AL$1,Monitoring_MP!$AK$1:$EZ$55,Points_MP!$C12,FALSE)=$N12,$AD12,IF(HLOOKUP(AL$1,Monitoring_MP!$AK$1:$EZ$55,Points_MP!$C12,FALSE)=$P12,$AE12,IF(HLOOKUP(AL$1,Monitoring_MP!$AK$1:$EZ$55,Points_MP!$C12,FALSE)=$R12,$AF12,IF(HLOOKUP(AL$1,Monitoring_MP!$AK$1:$EZ$55,Points_MP!$C12,FALSE)=$T12,$AG12,IF(HLOOKUP(AL$1,Monitoring_MP!$AK$1:$EZ$55,Points_MP!$C12,FALSE)=$V12,$AH12,IF(HLOOKUP(AL$1,Monitoring_MP!$AK$1:$EZ$55,Points_MP!$C12,FALSE)=$X12,$AI12,"ERROR")))))))))</f>
        <v>0.4</v>
      </c>
      <c r="AM12" s="142">
        <f>IF(ISBLANK(HLOOKUP(AM$1,Monitoring_MP!$AK$1:$EZ$55,Points_MP!$C12,FALSE)),"",IF(HLOOKUP(AM$1,Monitoring_MP!$AK$1:$EZ$55,Points_MP!$C12,FALSE)=$J12,$AB12,IF(HLOOKUP(AM$1,Monitoring_MP!$AK$1:$EZ$55,Points_MP!$C12,FALSE)=$L12,$AC12,IF(HLOOKUP(AM$1,Monitoring_MP!$AK$1:$EZ$55,Points_MP!$C12,FALSE)=$N12,$AD12,IF(HLOOKUP(AM$1,Monitoring_MP!$AK$1:$EZ$55,Points_MP!$C12,FALSE)=$P12,$AE12,IF(HLOOKUP(AM$1,Monitoring_MP!$AK$1:$EZ$55,Points_MP!$C12,FALSE)=$R12,$AF12,IF(HLOOKUP(AM$1,Monitoring_MP!$AK$1:$EZ$55,Points_MP!$C12,FALSE)=$T12,$AG12,IF(HLOOKUP(AM$1,Monitoring_MP!$AK$1:$EZ$55,Points_MP!$C12,FALSE)=$V12,$AH12,IF(HLOOKUP(AM$1,Monitoring_MP!$AK$1:$EZ$55,Points_MP!$C12,FALSE)=$X12,$AI12,"ERROR")))))))))</f>
        <v>0.4</v>
      </c>
      <c r="AN12" s="142">
        <f>IF(ISBLANK(HLOOKUP(AN$1,Monitoring_MP!$AK$1:$EZ$55,Points_MP!$C12,FALSE)),"",IF(HLOOKUP(AN$1,Monitoring_MP!$AK$1:$EZ$55,Points_MP!$C12,FALSE)=$J12,$AB12,IF(HLOOKUP(AN$1,Monitoring_MP!$AK$1:$EZ$55,Points_MP!$C12,FALSE)=$L12,$AC12,IF(HLOOKUP(AN$1,Monitoring_MP!$AK$1:$EZ$55,Points_MP!$C12,FALSE)=$N12,$AD12,IF(HLOOKUP(AN$1,Monitoring_MP!$AK$1:$EZ$55,Points_MP!$C12,FALSE)=$P12,$AE12,IF(HLOOKUP(AN$1,Monitoring_MP!$AK$1:$EZ$55,Points_MP!$C12,FALSE)=$R12,$AF12,IF(HLOOKUP(AN$1,Monitoring_MP!$AK$1:$EZ$55,Points_MP!$C12,FALSE)=$T12,$AG12,IF(HLOOKUP(AN$1,Monitoring_MP!$AK$1:$EZ$55,Points_MP!$C12,FALSE)=$V12,$AH12,IF(HLOOKUP(AN$1,Monitoring_MP!$AK$1:$EZ$55,Points_MP!$C12,FALSE)=$X12,$AI12,"ERROR")))))))))</f>
        <v>0</v>
      </c>
      <c r="AO12" s="142">
        <f>IF(ISBLANK(HLOOKUP(AO$1,Monitoring_MP!$AK$1:$EZ$55,Points_MP!$C12,FALSE)),"",IF(HLOOKUP(AO$1,Monitoring_MP!$AK$1:$EZ$55,Points_MP!$C12,FALSE)=$J12,$AB12,IF(HLOOKUP(AO$1,Monitoring_MP!$AK$1:$EZ$55,Points_MP!$C12,FALSE)=$L12,$AC12,IF(HLOOKUP(AO$1,Monitoring_MP!$AK$1:$EZ$55,Points_MP!$C12,FALSE)=$N12,$AD12,IF(HLOOKUP(AO$1,Monitoring_MP!$AK$1:$EZ$55,Points_MP!$C12,FALSE)=$P12,$AE12,IF(HLOOKUP(AO$1,Monitoring_MP!$AK$1:$EZ$55,Points_MP!$C12,FALSE)=$R12,$AF12,IF(HLOOKUP(AO$1,Monitoring_MP!$AK$1:$EZ$55,Points_MP!$C12,FALSE)=$T12,$AG12,IF(HLOOKUP(AO$1,Monitoring_MP!$AK$1:$EZ$55,Points_MP!$C12,FALSE)=$V12,$AH12,IF(HLOOKUP(AO$1,Monitoring_MP!$AK$1:$EZ$55,Points_MP!$C12,FALSE)=$X12,$AI12,"ERROR")))))))))</f>
        <v>0.4</v>
      </c>
      <c r="AP12" s="142">
        <f>IF(ISBLANK(HLOOKUP(AP$1,Monitoring_MP!$AK$1:$EZ$55,Points_MP!$C12,FALSE)),"",IF(HLOOKUP(AP$1,Monitoring_MP!$AK$1:$EZ$55,Points_MP!$C12,FALSE)=$J12,$AB12,IF(HLOOKUP(AP$1,Monitoring_MP!$AK$1:$EZ$55,Points_MP!$C12,FALSE)=$L12,$AC12,IF(HLOOKUP(AP$1,Monitoring_MP!$AK$1:$EZ$55,Points_MP!$C12,FALSE)=$N12,$AD12,IF(HLOOKUP(AP$1,Monitoring_MP!$AK$1:$EZ$55,Points_MP!$C12,FALSE)=$P12,$AE12,IF(HLOOKUP(AP$1,Monitoring_MP!$AK$1:$EZ$55,Points_MP!$C12,FALSE)=$R12,$AF12,IF(HLOOKUP(AP$1,Monitoring_MP!$AK$1:$EZ$55,Points_MP!$C12,FALSE)=$T12,$AG12,IF(HLOOKUP(AP$1,Monitoring_MP!$AK$1:$EZ$55,Points_MP!$C12,FALSE)=$V12,$AH12,IF(HLOOKUP(AP$1,Monitoring_MP!$AK$1:$EZ$55,Points_MP!$C12,FALSE)=$X12,$AI12,"ERROR")))))))))</f>
        <v>1.2</v>
      </c>
      <c r="AQ12" s="142">
        <f>IF(ISBLANK(HLOOKUP(AQ$1,Monitoring_MP!$AK$1:$EZ$55,Points_MP!$C12,FALSE)),"",IF(HLOOKUP(AQ$1,Monitoring_MP!$AK$1:$EZ$55,Points_MP!$C12,FALSE)=$J12,$AB12,IF(HLOOKUP(AQ$1,Monitoring_MP!$AK$1:$EZ$55,Points_MP!$C12,FALSE)=$L12,$AC12,IF(HLOOKUP(AQ$1,Monitoring_MP!$AK$1:$EZ$55,Points_MP!$C12,FALSE)=$N12,$AD12,IF(HLOOKUP(AQ$1,Monitoring_MP!$AK$1:$EZ$55,Points_MP!$C12,FALSE)=$P12,$AE12,IF(HLOOKUP(AQ$1,Monitoring_MP!$AK$1:$EZ$55,Points_MP!$C12,FALSE)=$R12,$AF12,IF(HLOOKUP(AQ$1,Monitoring_MP!$AK$1:$EZ$55,Points_MP!$C12,FALSE)=$T12,$AG12,IF(HLOOKUP(AQ$1,Monitoring_MP!$AK$1:$EZ$55,Points_MP!$C12,FALSE)=$V12,$AH12,IF(HLOOKUP(AQ$1,Monitoring_MP!$AK$1:$EZ$55,Points_MP!$C12,FALSE)=$X12,$AI12,"ERROR")))))))))</f>
        <v>0</v>
      </c>
      <c r="AR12" s="142">
        <f>IF(ISBLANK(HLOOKUP(AR$1,Monitoring_MP!$AK$1:$EZ$55,Points_MP!$C12,FALSE)),"",IF(HLOOKUP(AR$1,Monitoring_MP!$AK$1:$EZ$55,Points_MP!$C12,FALSE)=$J12,$AB12,IF(HLOOKUP(AR$1,Monitoring_MP!$AK$1:$EZ$55,Points_MP!$C12,FALSE)=$L12,$AC12,IF(HLOOKUP(AR$1,Monitoring_MP!$AK$1:$EZ$55,Points_MP!$C12,FALSE)=$N12,$AD12,IF(HLOOKUP(AR$1,Monitoring_MP!$AK$1:$EZ$55,Points_MP!$C12,FALSE)=$P12,$AE12,IF(HLOOKUP(AR$1,Monitoring_MP!$AK$1:$EZ$55,Points_MP!$C12,FALSE)=$R12,$AF12,IF(HLOOKUP(AR$1,Monitoring_MP!$AK$1:$EZ$55,Points_MP!$C12,FALSE)=$T12,$AG12,IF(HLOOKUP(AR$1,Monitoring_MP!$AK$1:$EZ$55,Points_MP!$C12,FALSE)=$V12,$AH12,IF(HLOOKUP(AR$1,Monitoring_MP!$AK$1:$EZ$55,Points_MP!$C12,FALSE)=$X12,$AI12,"ERROR")))))))))</f>
        <v>0.4</v>
      </c>
      <c r="AS12" s="142">
        <f>IF(ISBLANK(HLOOKUP(AS$1,Monitoring_MP!$AK$1:$EZ$55,Points_MP!$C12,FALSE)),"",IF(HLOOKUP(AS$1,Monitoring_MP!$AK$1:$EZ$55,Points_MP!$C12,FALSE)=$J12,$AB12,IF(HLOOKUP(AS$1,Monitoring_MP!$AK$1:$EZ$55,Points_MP!$C12,FALSE)=$L12,$AC12,IF(HLOOKUP(AS$1,Monitoring_MP!$AK$1:$EZ$55,Points_MP!$C12,FALSE)=$N12,$AD12,IF(HLOOKUP(AS$1,Monitoring_MP!$AK$1:$EZ$55,Points_MP!$C12,FALSE)=$P12,$AE12,IF(HLOOKUP(AS$1,Monitoring_MP!$AK$1:$EZ$55,Points_MP!$C12,FALSE)=$R12,$AF12,IF(HLOOKUP(AS$1,Monitoring_MP!$AK$1:$EZ$55,Points_MP!$C12,FALSE)=$T12,$AG12,IF(HLOOKUP(AS$1,Monitoring_MP!$AK$1:$EZ$55,Points_MP!$C12,FALSE)=$V12,$AH12,IF(HLOOKUP(AS$1,Monitoring_MP!$AK$1:$EZ$55,Points_MP!$C12,FALSE)=$X12,$AI12,"ERROR")))))))))</f>
        <v>0</v>
      </c>
      <c r="AT12" s="142">
        <f>IF(ISBLANK(HLOOKUP(AT$1,Monitoring_MP!$AK$1:$EZ$55,Points_MP!$C12,FALSE)),"",IF(HLOOKUP(AT$1,Monitoring_MP!$AK$1:$EZ$55,Points_MP!$C12,FALSE)=$J12,$AB12,IF(HLOOKUP(AT$1,Monitoring_MP!$AK$1:$EZ$55,Points_MP!$C12,FALSE)=$L12,$AC12,IF(HLOOKUP(AT$1,Monitoring_MP!$AK$1:$EZ$55,Points_MP!$C12,FALSE)=$N12,$AD12,IF(HLOOKUP(AT$1,Monitoring_MP!$AK$1:$EZ$55,Points_MP!$C12,FALSE)=$P12,$AE12,IF(HLOOKUP(AT$1,Monitoring_MP!$AK$1:$EZ$55,Points_MP!$C12,FALSE)=$R12,$AF12,IF(HLOOKUP(AT$1,Monitoring_MP!$AK$1:$EZ$55,Points_MP!$C12,FALSE)=$T12,$AG12,IF(HLOOKUP(AT$1,Monitoring_MP!$AK$1:$EZ$55,Points_MP!$C12,FALSE)=$V12,$AH12,IF(HLOOKUP(AT$1,Monitoring_MP!$AK$1:$EZ$55,Points_MP!$C12,FALSE)=$X12,$AI12,"ERROR")))))))))</f>
        <v>0</v>
      </c>
      <c r="AU12" s="142">
        <f>IF(ISBLANK(HLOOKUP(AU$1,Monitoring_MP!$AK$1:$EZ$55,Points_MP!$C12,FALSE)),"",IF(HLOOKUP(AU$1,Monitoring_MP!$AK$1:$EZ$55,Points_MP!$C12,FALSE)=$J12,$AB12,IF(HLOOKUP(AU$1,Monitoring_MP!$AK$1:$EZ$55,Points_MP!$C12,FALSE)=$L12,$AC12,IF(HLOOKUP(AU$1,Monitoring_MP!$AK$1:$EZ$55,Points_MP!$C12,FALSE)=$N12,$AD12,IF(HLOOKUP(AU$1,Monitoring_MP!$AK$1:$EZ$55,Points_MP!$C12,FALSE)=$P12,$AE12,IF(HLOOKUP(AU$1,Monitoring_MP!$AK$1:$EZ$55,Points_MP!$C12,FALSE)=$R12,$AF12,IF(HLOOKUP(AU$1,Monitoring_MP!$AK$1:$EZ$55,Points_MP!$C12,FALSE)=$T12,$AG12,IF(HLOOKUP(AU$1,Monitoring_MP!$AK$1:$EZ$55,Points_MP!$C12,FALSE)=$V12,$AH12,IF(HLOOKUP(AU$1,Monitoring_MP!$AK$1:$EZ$55,Points_MP!$C12,FALSE)=$X12,$AI12,"ERROR")))))))))</f>
        <v>1</v>
      </c>
      <c r="AV12" s="142">
        <f>IF(ISBLANK(HLOOKUP(AV$1,Monitoring_MP!$AK$1:$EZ$55,Points_MP!$C12,FALSE)),"",IF(HLOOKUP(AV$1,Monitoring_MP!$AK$1:$EZ$55,Points_MP!$C12,FALSE)=$J12,$AB12,IF(HLOOKUP(AV$1,Monitoring_MP!$AK$1:$EZ$55,Points_MP!$C12,FALSE)=$L12,$AC12,IF(HLOOKUP(AV$1,Monitoring_MP!$AK$1:$EZ$55,Points_MP!$C12,FALSE)=$N12,$AD12,IF(HLOOKUP(AV$1,Monitoring_MP!$AK$1:$EZ$55,Points_MP!$C12,FALSE)=$P12,$AE12,IF(HLOOKUP(AV$1,Monitoring_MP!$AK$1:$EZ$55,Points_MP!$C12,FALSE)=$R12,$AF12,IF(HLOOKUP(AV$1,Monitoring_MP!$AK$1:$EZ$55,Points_MP!$C12,FALSE)=$T12,$AG12,IF(HLOOKUP(AV$1,Monitoring_MP!$AK$1:$EZ$55,Points_MP!$C12,FALSE)=$V12,$AH12,IF(HLOOKUP(AV$1,Monitoring_MP!$AK$1:$EZ$55,Points_MP!$C12,FALSE)=$X12,$AI12,"ERROR")))))))))</f>
        <v>0</v>
      </c>
      <c r="AW12" s="142">
        <f>IF(ISBLANK(HLOOKUP(AW$1,Monitoring_MP!$AK$1:$EZ$55,Points_MP!$C12,FALSE)),"",IF(HLOOKUP(AW$1,Monitoring_MP!$AK$1:$EZ$55,Points_MP!$C12,FALSE)=$J12,$AB12,IF(HLOOKUP(AW$1,Monitoring_MP!$AK$1:$EZ$55,Points_MP!$C12,FALSE)=$L12,$AC12,IF(HLOOKUP(AW$1,Monitoring_MP!$AK$1:$EZ$55,Points_MP!$C12,FALSE)=$N12,$AD12,IF(HLOOKUP(AW$1,Monitoring_MP!$AK$1:$EZ$55,Points_MP!$C12,FALSE)=$P12,$AE12,IF(HLOOKUP(AW$1,Monitoring_MP!$AK$1:$EZ$55,Points_MP!$C12,FALSE)=$R12,$AF12,IF(HLOOKUP(AW$1,Monitoring_MP!$AK$1:$EZ$55,Points_MP!$C12,FALSE)=$T12,$AG12,IF(HLOOKUP(AW$1,Monitoring_MP!$AK$1:$EZ$55,Points_MP!$C12,FALSE)=$V12,$AH12,IF(HLOOKUP(AW$1,Monitoring_MP!$AK$1:$EZ$55,Points_MP!$C12,FALSE)=$X12,$AI12,"ERROR")))))))))</f>
        <v>0</v>
      </c>
      <c r="AX12" s="142">
        <f>IF(ISBLANK(HLOOKUP(AX$1,Monitoring_MP!$AK$1:$EZ$55,Points_MP!$C12,FALSE)),"",IF(HLOOKUP(AX$1,Monitoring_MP!$AK$1:$EZ$55,Points_MP!$C12,FALSE)=$J12,$AB12,IF(HLOOKUP(AX$1,Monitoring_MP!$AK$1:$EZ$55,Points_MP!$C12,FALSE)=$L12,$AC12,IF(HLOOKUP(AX$1,Monitoring_MP!$AK$1:$EZ$55,Points_MP!$C12,FALSE)=$N12,$AD12,IF(HLOOKUP(AX$1,Monitoring_MP!$AK$1:$EZ$55,Points_MP!$C12,FALSE)=$P12,$AE12,IF(HLOOKUP(AX$1,Monitoring_MP!$AK$1:$EZ$55,Points_MP!$C12,FALSE)=$R12,$AF12,IF(HLOOKUP(AX$1,Monitoring_MP!$AK$1:$EZ$55,Points_MP!$C12,FALSE)=$T12,$AG12,IF(HLOOKUP(AX$1,Monitoring_MP!$AK$1:$EZ$55,Points_MP!$C12,FALSE)=$V12,$AH12,IF(HLOOKUP(AX$1,Monitoring_MP!$AK$1:$EZ$55,Points_MP!$C12,FALSE)=$X12,$AI12,"ERROR")))))))))</f>
        <v>0</v>
      </c>
      <c r="AY12" s="142">
        <f>IF(ISBLANK(HLOOKUP(AY$1,Monitoring_MP!$AK$1:$EZ$55,Points_MP!$C12,FALSE)),"",IF(HLOOKUP(AY$1,Monitoring_MP!$AK$1:$EZ$55,Points_MP!$C12,FALSE)=$J12,$AB12,IF(HLOOKUP(AY$1,Monitoring_MP!$AK$1:$EZ$55,Points_MP!$C12,FALSE)=$L12,$AC12,IF(HLOOKUP(AY$1,Monitoring_MP!$AK$1:$EZ$55,Points_MP!$C12,FALSE)=$N12,$AD12,IF(HLOOKUP(AY$1,Monitoring_MP!$AK$1:$EZ$55,Points_MP!$C12,FALSE)=$P12,$AE12,IF(HLOOKUP(AY$1,Monitoring_MP!$AK$1:$EZ$55,Points_MP!$C12,FALSE)=$R12,$AF12,IF(HLOOKUP(AY$1,Monitoring_MP!$AK$1:$EZ$55,Points_MP!$C12,FALSE)=$T12,$AG12,IF(HLOOKUP(AY$1,Monitoring_MP!$AK$1:$EZ$55,Points_MP!$C12,FALSE)=$V12,$AH12,IF(HLOOKUP(AY$1,Monitoring_MP!$AK$1:$EZ$55,Points_MP!$C12,FALSE)=$X12,$AI12,"ERROR")))))))))</f>
        <v>1.2</v>
      </c>
      <c r="AZ12" s="142">
        <f>IF(ISBLANK(HLOOKUP(AZ$1,Monitoring_MP!$AK$1:$EZ$55,Points_MP!$C12,FALSE)),"",IF(HLOOKUP(AZ$1,Monitoring_MP!$AK$1:$EZ$55,Points_MP!$C12,FALSE)=$J12,$AB12,IF(HLOOKUP(AZ$1,Monitoring_MP!$AK$1:$EZ$55,Points_MP!$C12,FALSE)=$L12,$AC12,IF(HLOOKUP(AZ$1,Monitoring_MP!$AK$1:$EZ$55,Points_MP!$C12,FALSE)=$N12,$AD12,IF(HLOOKUP(AZ$1,Monitoring_MP!$AK$1:$EZ$55,Points_MP!$C12,FALSE)=$P12,$AE12,IF(HLOOKUP(AZ$1,Monitoring_MP!$AK$1:$EZ$55,Points_MP!$C12,FALSE)=$R12,$AF12,IF(HLOOKUP(AZ$1,Monitoring_MP!$AK$1:$EZ$55,Points_MP!$C12,FALSE)=$T12,$AG12,IF(HLOOKUP(AZ$1,Monitoring_MP!$AK$1:$EZ$55,Points_MP!$C12,FALSE)=$V12,$AH12,IF(HLOOKUP(AZ$1,Monitoring_MP!$AK$1:$EZ$55,Points_MP!$C12,FALSE)=$X12,$AI12,"ERROR")))))))))</f>
        <v>0.4</v>
      </c>
      <c r="BA12" s="142">
        <f>IF(ISBLANK(HLOOKUP(BA$1,Monitoring_MP!$AK$1:$EZ$55,Points_MP!$C12,FALSE)),"",IF(HLOOKUP(BA$1,Monitoring_MP!$AK$1:$EZ$55,Points_MP!$C12,FALSE)=$J12,$AB12,IF(HLOOKUP(BA$1,Monitoring_MP!$AK$1:$EZ$55,Points_MP!$C12,FALSE)=$L12,$AC12,IF(HLOOKUP(BA$1,Monitoring_MP!$AK$1:$EZ$55,Points_MP!$C12,FALSE)=$N12,$AD12,IF(HLOOKUP(BA$1,Monitoring_MP!$AK$1:$EZ$55,Points_MP!$C12,FALSE)=$P12,$AE12,IF(HLOOKUP(BA$1,Monitoring_MP!$AK$1:$EZ$55,Points_MP!$C12,FALSE)=$R12,$AF12,IF(HLOOKUP(BA$1,Monitoring_MP!$AK$1:$EZ$55,Points_MP!$C12,FALSE)=$T12,$AG12,IF(HLOOKUP(BA$1,Monitoring_MP!$AK$1:$EZ$55,Points_MP!$C12,FALSE)=$V12,$AH12,IF(HLOOKUP(BA$1,Monitoring_MP!$AK$1:$EZ$55,Points_MP!$C12,FALSE)=$X12,$AI12,"ERROR")))))))))</f>
        <v>0</v>
      </c>
      <c r="BB12" s="142">
        <f>IF(ISBLANK(HLOOKUP(BB$1,Monitoring_MP!$AK$1:$EZ$55,Points_MP!$C12,FALSE)),"",IF(HLOOKUP(BB$1,Monitoring_MP!$AK$1:$EZ$55,Points_MP!$C12,FALSE)=$J12,$AB12,IF(HLOOKUP(BB$1,Monitoring_MP!$AK$1:$EZ$55,Points_MP!$C12,FALSE)=$L12,$AC12,IF(HLOOKUP(BB$1,Monitoring_MP!$AK$1:$EZ$55,Points_MP!$C12,FALSE)=$N12,$AD12,IF(HLOOKUP(BB$1,Monitoring_MP!$AK$1:$EZ$55,Points_MP!$C12,FALSE)=$P12,$AE12,IF(HLOOKUP(BB$1,Monitoring_MP!$AK$1:$EZ$55,Points_MP!$C12,FALSE)=$R12,$AF12,IF(HLOOKUP(BB$1,Monitoring_MP!$AK$1:$EZ$55,Points_MP!$C12,FALSE)=$T12,$AG12,IF(HLOOKUP(BB$1,Monitoring_MP!$AK$1:$EZ$55,Points_MP!$C12,FALSE)=$V12,$AH12,IF(HLOOKUP(BB$1,Monitoring_MP!$AK$1:$EZ$55,Points_MP!$C12,FALSE)=$X12,$AI12,"ERROR")))))))))</f>
        <v>0</v>
      </c>
      <c r="BC12" s="142">
        <f>IF(ISBLANK(HLOOKUP(BC$1,Monitoring_MP!$AK$1:$EZ$55,Points_MP!$C12,FALSE)),"",IF(HLOOKUP(BC$1,Monitoring_MP!$AK$1:$EZ$55,Points_MP!$C12,FALSE)=$J12,$AB12,IF(HLOOKUP(BC$1,Monitoring_MP!$AK$1:$EZ$55,Points_MP!$C12,FALSE)=$L12,$AC12,IF(HLOOKUP(BC$1,Monitoring_MP!$AK$1:$EZ$55,Points_MP!$C12,FALSE)=$N12,$AD12,IF(HLOOKUP(BC$1,Monitoring_MP!$AK$1:$EZ$55,Points_MP!$C12,FALSE)=$P12,$AE12,IF(HLOOKUP(BC$1,Monitoring_MP!$AK$1:$EZ$55,Points_MP!$C12,FALSE)=$R12,$AF12,IF(HLOOKUP(BC$1,Monitoring_MP!$AK$1:$EZ$55,Points_MP!$C12,FALSE)=$T12,$AG12,IF(HLOOKUP(BC$1,Monitoring_MP!$AK$1:$EZ$55,Points_MP!$C12,FALSE)=$V12,$AH12,IF(HLOOKUP(BC$1,Monitoring_MP!$AK$1:$EZ$55,Points_MP!$C12,FALSE)=$X12,$AI12,"ERROR")))))))))</f>
        <v>0.4</v>
      </c>
      <c r="BD12" s="142">
        <f>IF(ISBLANK(HLOOKUP(BD$1,Monitoring_MP!$AK$1:$EZ$55,Points_MP!$C12,FALSE)),"",IF(HLOOKUP(BD$1,Monitoring_MP!$AK$1:$EZ$55,Points_MP!$C12,FALSE)=$J12,$AB12,IF(HLOOKUP(BD$1,Monitoring_MP!$AK$1:$EZ$55,Points_MP!$C12,FALSE)=$L12,$AC12,IF(HLOOKUP(BD$1,Monitoring_MP!$AK$1:$EZ$55,Points_MP!$C12,FALSE)=$N12,$AD12,IF(HLOOKUP(BD$1,Monitoring_MP!$AK$1:$EZ$55,Points_MP!$C12,FALSE)=$P12,$AE12,IF(HLOOKUP(BD$1,Monitoring_MP!$AK$1:$EZ$55,Points_MP!$C12,FALSE)=$R12,$AF12,IF(HLOOKUP(BD$1,Monitoring_MP!$AK$1:$EZ$55,Points_MP!$C12,FALSE)=$T12,$AG12,IF(HLOOKUP(BD$1,Monitoring_MP!$AK$1:$EZ$55,Points_MP!$C12,FALSE)=$V12,$AH12,IF(HLOOKUP(BD$1,Monitoring_MP!$AK$1:$EZ$55,Points_MP!$C12,FALSE)=$X12,$AI12,"ERROR")))))))))</f>
        <v>0</v>
      </c>
      <c r="BE12" s="142">
        <f>IF(ISBLANK(HLOOKUP(BE$1,Monitoring_MP!$AK$1:$EZ$55,Points_MP!$C12,FALSE)),"",IF(HLOOKUP(BE$1,Monitoring_MP!$AK$1:$EZ$55,Points_MP!$C12,FALSE)=$J12,$AB12,IF(HLOOKUP(BE$1,Monitoring_MP!$AK$1:$EZ$55,Points_MP!$C12,FALSE)=$L12,$AC12,IF(HLOOKUP(BE$1,Monitoring_MP!$AK$1:$EZ$55,Points_MP!$C12,FALSE)=$N12,$AD12,IF(HLOOKUP(BE$1,Monitoring_MP!$AK$1:$EZ$55,Points_MP!$C12,FALSE)=$P12,$AE12,IF(HLOOKUP(BE$1,Monitoring_MP!$AK$1:$EZ$55,Points_MP!$C12,FALSE)=$R12,$AF12,IF(HLOOKUP(BE$1,Monitoring_MP!$AK$1:$EZ$55,Points_MP!$C12,FALSE)=$T12,$AG12,IF(HLOOKUP(BE$1,Monitoring_MP!$AK$1:$EZ$55,Points_MP!$C12,FALSE)=$V12,$AH12,IF(HLOOKUP(BE$1,Monitoring_MP!$AK$1:$EZ$55,Points_MP!$C12,FALSE)=$X12,$AI12,"ERROR")))))))))</f>
        <v>0</v>
      </c>
      <c r="BF12" s="142">
        <f>IF(ISBLANK(HLOOKUP(BF$1,Monitoring_MP!$AK$1:$EZ$55,Points_MP!$C12,FALSE)),"",IF(HLOOKUP(BF$1,Monitoring_MP!$AK$1:$EZ$55,Points_MP!$C12,FALSE)=$J12,$AB12,IF(HLOOKUP(BF$1,Monitoring_MP!$AK$1:$EZ$55,Points_MP!$C12,FALSE)=$L12,$AC12,IF(HLOOKUP(BF$1,Monitoring_MP!$AK$1:$EZ$55,Points_MP!$C12,FALSE)=$N12,$AD12,IF(HLOOKUP(BF$1,Monitoring_MP!$AK$1:$EZ$55,Points_MP!$C12,FALSE)=$P12,$AE12,IF(HLOOKUP(BF$1,Monitoring_MP!$AK$1:$EZ$55,Points_MP!$C12,FALSE)=$R12,$AF12,IF(HLOOKUP(BF$1,Monitoring_MP!$AK$1:$EZ$55,Points_MP!$C12,FALSE)=$T12,$AG12,IF(HLOOKUP(BF$1,Monitoring_MP!$AK$1:$EZ$55,Points_MP!$C12,FALSE)=$V12,$AH12,IF(HLOOKUP(BF$1,Monitoring_MP!$AK$1:$EZ$55,Points_MP!$C12,FALSE)=$X12,$AI12,"ERROR")))))))))</f>
        <v>1</v>
      </c>
      <c r="BG12" s="142">
        <f>IF(ISBLANK(HLOOKUP(BG$1,Monitoring_MP!$AK$1:$EZ$55,Points_MP!$C12,FALSE)),"",IF(HLOOKUP(BG$1,Monitoring_MP!$AK$1:$EZ$55,Points_MP!$C12,FALSE)=$J12,$AB12,IF(HLOOKUP(BG$1,Monitoring_MP!$AK$1:$EZ$55,Points_MP!$C12,FALSE)=$L12,$AC12,IF(HLOOKUP(BG$1,Monitoring_MP!$AK$1:$EZ$55,Points_MP!$C12,FALSE)=$N12,$AD12,IF(HLOOKUP(BG$1,Monitoring_MP!$AK$1:$EZ$55,Points_MP!$C12,FALSE)=$P12,$AE12,IF(HLOOKUP(BG$1,Monitoring_MP!$AK$1:$EZ$55,Points_MP!$C12,FALSE)=$R12,$AF12,IF(HLOOKUP(BG$1,Monitoring_MP!$AK$1:$EZ$55,Points_MP!$C12,FALSE)=$T12,$AG12,IF(HLOOKUP(BG$1,Monitoring_MP!$AK$1:$EZ$55,Points_MP!$C12,FALSE)=$V12,$AH12,IF(HLOOKUP(BG$1,Monitoring_MP!$AK$1:$EZ$55,Points_MP!$C12,FALSE)=$X12,$AI12,"ERROR")))))))))</f>
        <v>0</v>
      </c>
      <c r="BH12" s="142">
        <f>IF(ISBLANK(HLOOKUP(BH$1,Monitoring_MP!$AK$1:$EZ$55,Points_MP!$C12,FALSE)),"",IF(HLOOKUP(BH$1,Monitoring_MP!$AK$1:$EZ$55,Points_MP!$C12,FALSE)=$J12,$AB12,IF(HLOOKUP(BH$1,Monitoring_MP!$AK$1:$EZ$55,Points_MP!$C12,FALSE)=$L12,$AC12,IF(HLOOKUP(BH$1,Monitoring_MP!$AK$1:$EZ$55,Points_MP!$C12,FALSE)=$N12,$AD12,IF(HLOOKUP(BH$1,Monitoring_MP!$AK$1:$EZ$55,Points_MP!$C12,FALSE)=$P12,$AE12,IF(HLOOKUP(BH$1,Monitoring_MP!$AK$1:$EZ$55,Points_MP!$C12,FALSE)=$R12,$AF12,IF(HLOOKUP(BH$1,Monitoring_MP!$AK$1:$EZ$55,Points_MP!$C12,FALSE)=$T12,$AG12,IF(HLOOKUP(BH$1,Monitoring_MP!$AK$1:$EZ$55,Points_MP!$C12,FALSE)=$V12,$AH12,IF(HLOOKUP(BH$1,Monitoring_MP!$AK$1:$EZ$55,Points_MP!$C12,FALSE)=$X12,$AI12,"ERROR")))))))))</f>
        <v>0</v>
      </c>
      <c r="BI12" s="142">
        <f>IF(ISBLANK(HLOOKUP(BI$1,Monitoring_MP!$AK$1:$EZ$55,Points_MP!$C12,FALSE)),"",IF(HLOOKUP(BI$1,Monitoring_MP!$AK$1:$EZ$55,Points_MP!$C12,FALSE)=$J12,$AB12,IF(HLOOKUP(BI$1,Monitoring_MP!$AK$1:$EZ$55,Points_MP!$C12,FALSE)=$L12,$AC12,IF(HLOOKUP(BI$1,Monitoring_MP!$AK$1:$EZ$55,Points_MP!$C12,FALSE)=$N12,$AD12,IF(HLOOKUP(BI$1,Monitoring_MP!$AK$1:$EZ$55,Points_MP!$C12,FALSE)=$P12,$AE12,IF(HLOOKUP(BI$1,Monitoring_MP!$AK$1:$EZ$55,Points_MP!$C12,FALSE)=$R12,$AF12,IF(HLOOKUP(BI$1,Monitoring_MP!$AK$1:$EZ$55,Points_MP!$C12,FALSE)=$T12,$AG12,IF(HLOOKUP(BI$1,Monitoring_MP!$AK$1:$EZ$55,Points_MP!$C12,FALSE)=$V12,$AH12,IF(HLOOKUP(BI$1,Monitoring_MP!$AK$1:$EZ$55,Points_MP!$C12,FALSE)=$X12,$AI12,"ERROR")))))))))</f>
        <v>0</v>
      </c>
      <c r="BJ12" s="142">
        <f>IF(ISBLANK(HLOOKUP(BJ$1,Monitoring_MP!$AK$1:$EZ$55,Points_MP!$C12,FALSE)),"",IF(HLOOKUP(BJ$1,Monitoring_MP!$AK$1:$EZ$55,Points_MP!$C12,FALSE)=$J12,$AB12,IF(HLOOKUP(BJ$1,Monitoring_MP!$AK$1:$EZ$55,Points_MP!$C12,FALSE)=$L12,$AC12,IF(HLOOKUP(BJ$1,Monitoring_MP!$AK$1:$EZ$55,Points_MP!$C12,FALSE)=$N12,$AD12,IF(HLOOKUP(BJ$1,Monitoring_MP!$AK$1:$EZ$55,Points_MP!$C12,FALSE)=$P12,$AE12,IF(HLOOKUP(BJ$1,Monitoring_MP!$AK$1:$EZ$55,Points_MP!$C12,FALSE)=$R12,$AF12,IF(HLOOKUP(BJ$1,Monitoring_MP!$AK$1:$EZ$55,Points_MP!$C12,FALSE)=$T12,$AG12,IF(HLOOKUP(BJ$1,Monitoring_MP!$AK$1:$EZ$55,Points_MP!$C12,FALSE)=$V12,$AH12,IF(HLOOKUP(BJ$1,Monitoring_MP!$AK$1:$EZ$55,Points_MP!$C12,FALSE)=$X12,$AI12,"ERROR")))))))))</f>
        <v>0</v>
      </c>
      <c r="BK12" s="142">
        <f>IF(ISBLANK(HLOOKUP(BK$1,Monitoring_MP!$AK$1:$EZ$55,Points_MP!$C12,FALSE)),"",IF(HLOOKUP(BK$1,Monitoring_MP!$AK$1:$EZ$55,Points_MP!$C12,FALSE)=$J12,$AB12,IF(HLOOKUP(BK$1,Monitoring_MP!$AK$1:$EZ$55,Points_MP!$C12,FALSE)=$L12,$AC12,IF(HLOOKUP(BK$1,Monitoring_MP!$AK$1:$EZ$55,Points_MP!$C12,FALSE)=$N12,$AD12,IF(HLOOKUP(BK$1,Monitoring_MP!$AK$1:$EZ$55,Points_MP!$C12,FALSE)=$P12,$AE12,IF(HLOOKUP(BK$1,Monitoring_MP!$AK$1:$EZ$55,Points_MP!$C12,FALSE)=$R12,$AF12,IF(HLOOKUP(BK$1,Monitoring_MP!$AK$1:$EZ$55,Points_MP!$C12,FALSE)=$T12,$AG12,IF(HLOOKUP(BK$1,Monitoring_MP!$AK$1:$EZ$55,Points_MP!$C12,FALSE)=$V12,$AH12,IF(HLOOKUP(BK$1,Monitoring_MP!$AK$1:$EZ$55,Points_MP!$C12,FALSE)=$X12,$AI12,"ERROR")))))))))</f>
        <v>0</v>
      </c>
      <c r="BL12" s="142">
        <f>IF(ISBLANK(HLOOKUP(BL$1,Monitoring_MP!$AK$1:$EZ$55,Points_MP!$C12,FALSE)),"",IF(HLOOKUP(BL$1,Monitoring_MP!$AK$1:$EZ$55,Points_MP!$C12,FALSE)=$J12,$AB12,IF(HLOOKUP(BL$1,Monitoring_MP!$AK$1:$EZ$55,Points_MP!$C12,FALSE)=$L12,$AC12,IF(HLOOKUP(BL$1,Monitoring_MP!$AK$1:$EZ$55,Points_MP!$C12,FALSE)=$N12,$AD12,IF(HLOOKUP(BL$1,Monitoring_MP!$AK$1:$EZ$55,Points_MP!$C12,FALSE)=$P12,$AE12,IF(HLOOKUP(BL$1,Monitoring_MP!$AK$1:$EZ$55,Points_MP!$C12,FALSE)=$R12,$AF12,IF(HLOOKUP(BL$1,Monitoring_MP!$AK$1:$EZ$55,Points_MP!$C12,FALSE)=$T12,$AG12,IF(HLOOKUP(BL$1,Monitoring_MP!$AK$1:$EZ$55,Points_MP!$C12,FALSE)=$V12,$AH12,IF(HLOOKUP(BL$1,Monitoring_MP!$AK$1:$EZ$55,Points_MP!$C12,FALSE)=$X12,$AI12,"ERROR")))))))))</f>
        <v>1.2</v>
      </c>
      <c r="BM12" s="142">
        <f>IF(ISBLANK(HLOOKUP(BM$1,Monitoring_MP!$AK$1:$EZ$55,Points_MP!$C12,FALSE)),"",IF(HLOOKUP(BM$1,Monitoring_MP!$AK$1:$EZ$55,Points_MP!$C12,FALSE)=$J12,$AB12,IF(HLOOKUP(BM$1,Monitoring_MP!$AK$1:$EZ$55,Points_MP!$C12,FALSE)=$L12,$AC12,IF(HLOOKUP(BM$1,Monitoring_MP!$AK$1:$EZ$55,Points_MP!$C12,FALSE)=$N12,$AD12,IF(HLOOKUP(BM$1,Monitoring_MP!$AK$1:$EZ$55,Points_MP!$C12,FALSE)=$P12,$AE12,IF(HLOOKUP(BM$1,Monitoring_MP!$AK$1:$EZ$55,Points_MP!$C12,FALSE)=$R12,$AF12,IF(HLOOKUP(BM$1,Monitoring_MP!$AK$1:$EZ$55,Points_MP!$C12,FALSE)=$T12,$AG12,IF(HLOOKUP(BM$1,Monitoring_MP!$AK$1:$EZ$55,Points_MP!$C12,FALSE)=$V12,$AH12,IF(HLOOKUP(BM$1,Monitoring_MP!$AK$1:$EZ$55,Points_MP!$C12,FALSE)=$X12,$AI12,"ERROR")))))))))</f>
        <v>0</v>
      </c>
      <c r="BN12" s="142">
        <f>IF(ISBLANK(HLOOKUP(BN$1,Monitoring_MP!$AK$1:$EZ$55,Points_MP!$C12,FALSE)),"",IF(HLOOKUP(BN$1,Monitoring_MP!$AK$1:$EZ$55,Points_MP!$C12,FALSE)=$J12,$AB12,IF(HLOOKUP(BN$1,Monitoring_MP!$AK$1:$EZ$55,Points_MP!$C12,FALSE)=$L12,$AC12,IF(HLOOKUP(BN$1,Monitoring_MP!$AK$1:$EZ$55,Points_MP!$C12,FALSE)=$N12,$AD12,IF(HLOOKUP(BN$1,Monitoring_MP!$AK$1:$EZ$55,Points_MP!$C12,FALSE)=$P12,$AE12,IF(HLOOKUP(BN$1,Monitoring_MP!$AK$1:$EZ$55,Points_MP!$C12,FALSE)=$R12,$AF12,IF(HLOOKUP(BN$1,Monitoring_MP!$AK$1:$EZ$55,Points_MP!$C12,FALSE)=$T12,$AG12,IF(HLOOKUP(BN$1,Monitoring_MP!$AK$1:$EZ$55,Points_MP!$C12,FALSE)=$V12,$AH12,IF(HLOOKUP(BN$1,Monitoring_MP!$AK$1:$EZ$55,Points_MP!$C12,FALSE)=$X12,$AI12,"ERROR")))))))))</f>
        <v>0</v>
      </c>
      <c r="BO12" s="142">
        <f>IF(ISBLANK(HLOOKUP(BO$1,Monitoring_MP!$AK$1:$EZ$55,Points_MP!$C12,FALSE)),"",IF(HLOOKUP(BO$1,Monitoring_MP!$AK$1:$EZ$55,Points_MP!$C12,FALSE)=$J12,$AB12,IF(HLOOKUP(BO$1,Monitoring_MP!$AK$1:$EZ$55,Points_MP!$C12,FALSE)=$L12,$AC12,IF(HLOOKUP(BO$1,Monitoring_MP!$AK$1:$EZ$55,Points_MP!$C12,FALSE)=$N12,$AD12,IF(HLOOKUP(BO$1,Monitoring_MP!$AK$1:$EZ$55,Points_MP!$C12,FALSE)=$P12,$AE12,IF(HLOOKUP(BO$1,Monitoring_MP!$AK$1:$EZ$55,Points_MP!$C12,FALSE)=$R12,$AF12,IF(HLOOKUP(BO$1,Monitoring_MP!$AK$1:$EZ$55,Points_MP!$C12,FALSE)=$T12,$AG12,IF(HLOOKUP(BO$1,Monitoring_MP!$AK$1:$EZ$55,Points_MP!$C12,FALSE)=$V12,$AH12,IF(HLOOKUP(BO$1,Monitoring_MP!$AK$1:$EZ$55,Points_MP!$C12,FALSE)=$X12,$AI12,"ERROR")))))))))</f>
        <v>0</v>
      </c>
      <c r="BP12" s="142">
        <f>IF(ISBLANK(HLOOKUP(BP$1,Monitoring_MP!$AK$1:$EZ$55,Points_MP!$C12,FALSE)),"",IF(HLOOKUP(BP$1,Monitoring_MP!$AK$1:$EZ$55,Points_MP!$C12,FALSE)=$J12,$AB12,IF(HLOOKUP(BP$1,Monitoring_MP!$AK$1:$EZ$55,Points_MP!$C12,FALSE)=$L12,$AC12,IF(HLOOKUP(BP$1,Monitoring_MP!$AK$1:$EZ$55,Points_MP!$C12,FALSE)=$N12,$AD12,IF(HLOOKUP(BP$1,Monitoring_MP!$AK$1:$EZ$55,Points_MP!$C12,FALSE)=$P12,$AE12,IF(HLOOKUP(BP$1,Monitoring_MP!$AK$1:$EZ$55,Points_MP!$C12,FALSE)=$R12,$AF12,IF(HLOOKUP(BP$1,Monitoring_MP!$AK$1:$EZ$55,Points_MP!$C12,FALSE)=$T12,$AG12,IF(HLOOKUP(BP$1,Monitoring_MP!$AK$1:$EZ$55,Points_MP!$C12,FALSE)=$V12,$AH12,IF(HLOOKUP(BP$1,Monitoring_MP!$AK$1:$EZ$55,Points_MP!$C12,FALSE)=$X12,$AI12,"ERROR")))))))))</f>
        <v>0</v>
      </c>
      <c r="BQ12" s="142">
        <f>IF(ISBLANK(HLOOKUP(BQ$1,Monitoring_MP!$AK$1:$EZ$55,Points_MP!$C12,FALSE)),"",IF(HLOOKUP(BQ$1,Monitoring_MP!$AK$1:$EZ$55,Points_MP!$C12,FALSE)=$J12,$AB12,IF(HLOOKUP(BQ$1,Monitoring_MP!$AK$1:$EZ$55,Points_MP!$C12,FALSE)=$L12,$AC12,IF(HLOOKUP(BQ$1,Monitoring_MP!$AK$1:$EZ$55,Points_MP!$C12,FALSE)=$N12,$AD12,IF(HLOOKUP(BQ$1,Monitoring_MP!$AK$1:$EZ$55,Points_MP!$C12,FALSE)=$P12,$AE12,IF(HLOOKUP(BQ$1,Monitoring_MP!$AK$1:$EZ$55,Points_MP!$C12,FALSE)=$R12,$AF12,IF(HLOOKUP(BQ$1,Monitoring_MP!$AK$1:$EZ$55,Points_MP!$C12,FALSE)=$T12,$AG12,IF(HLOOKUP(BQ$1,Monitoring_MP!$AK$1:$EZ$55,Points_MP!$C12,FALSE)=$V12,$AH12,IF(HLOOKUP(BQ$1,Monitoring_MP!$AK$1:$EZ$55,Points_MP!$C12,FALSE)=$X12,$AI12,"ERROR")))))))))</f>
        <v>0</v>
      </c>
      <c r="BR12" s="142">
        <f>IF(ISBLANK(HLOOKUP(BR$1,Monitoring_MP!$AK$1:$EZ$55,Points_MP!$C12,FALSE)),"",IF(HLOOKUP(BR$1,Monitoring_MP!$AK$1:$EZ$55,Points_MP!$C12,FALSE)=$J12,$AB12,IF(HLOOKUP(BR$1,Monitoring_MP!$AK$1:$EZ$55,Points_MP!$C12,FALSE)=$L12,$AC12,IF(HLOOKUP(BR$1,Monitoring_MP!$AK$1:$EZ$55,Points_MP!$C12,FALSE)=$N12,$AD12,IF(HLOOKUP(BR$1,Monitoring_MP!$AK$1:$EZ$55,Points_MP!$C12,FALSE)=$P12,$AE12,IF(HLOOKUP(BR$1,Monitoring_MP!$AK$1:$EZ$55,Points_MP!$C12,FALSE)=$R12,$AF12,IF(HLOOKUP(BR$1,Monitoring_MP!$AK$1:$EZ$55,Points_MP!$C12,FALSE)=$T12,$AG12,IF(HLOOKUP(BR$1,Monitoring_MP!$AK$1:$EZ$55,Points_MP!$C12,FALSE)=$V12,$AH12,IF(HLOOKUP(BR$1,Monitoring_MP!$AK$1:$EZ$55,Points_MP!$C12,FALSE)=$X12,$AI12,"ERROR")))))))))</f>
        <v>0</v>
      </c>
      <c r="BS12" s="142">
        <f>IF(ISBLANK(HLOOKUP(BS$1,Monitoring_MP!$AK$1:$EZ$55,Points_MP!$C12,FALSE)),"",IF(HLOOKUP(BS$1,Monitoring_MP!$AK$1:$EZ$55,Points_MP!$C12,FALSE)=$J12,$AB12,IF(HLOOKUP(BS$1,Monitoring_MP!$AK$1:$EZ$55,Points_MP!$C12,FALSE)=$L12,$AC12,IF(HLOOKUP(BS$1,Monitoring_MP!$AK$1:$EZ$55,Points_MP!$C12,FALSE)=$N12,$AD12,IF(HLOOKUP(BS$1,Monitoring_MP!$AK$1:$EZ$55,Points_MP!$C12,FALSE)=$P12,$AE12,IF(HLOOKUP(BS$1,Monitoring_MP!$AK$1:$EZ$55,Points_MP!$C12,FALSE)=$R12,$AF12,IF(HLOOKUP(BS$1,Monitoring_MP!$AK$1:$EZ$55,Points_MP!$C12,FALSE)=$T12,$AG12,IF(HLOOKUP(BS$1,Monitoring_MP!$AK$1:$EZ$55,Points_MP!$C12,FALSE)=$V12,$AH12,IF(HLOOKUP(BS$1,Monitoring_MP!$AK$1:$EZ$55,Points_MP!$C12,FALSE)=$X12,$AI12,"ERROR")))))))))</f>
        <v>0</v>
      </c>
      <c r="BT12" s="142">
        <f>IF(ISBLANK(HLOOKUP(BT$1,Monitoring_MP!$AK$1:$EZ$55,Points_MP!$C12,FALSE)),"",IF(HLOOKUP(BT$1,Monitoring_MP!$AK$1:$EZ$55,Points_MP!$C12,FALSE)=$J12,$AB12,IF(HLOOKUP(BT$1,Monitoring_MP!$AK$1:$EZ$55,Points_MP!$C12,FALSE)=$L12,$AC12,IF(HLOOKUP(BT$1,Monitoring_MP!$AK$1:$EZ$55,Points_MP!$C12,FALSE)=$N12,$AD12,IF(HLOOKUP(BT$1,Monitoring_MP!$AK$1:$EZ$55,Points_MP!$C12,FALSE)=$P12,$AE12,IF(HLOOKUP(BT$1,Monitoring_MP!$AK$1:$EZ$55,Points_MP!$C12,FALSE)=$R12,$AF12,IF(HLOOKUP(BT$1,Monitoring_MP!$AK$1:$EZ$55,Points_MP!$C12,FALSE)=$T12,$AG12,IF(HLOOKUP(BT$1,Monitoring_MP!$AK$1:$EZ$55,Points_MP!$C12,FALSE)=$V12,$AH12,IF(HLOOKUP(BT$1,Monitoring_MP!$AK$1:$EZ$55,Points_MP!$C12,FALSE)=$X12,$AI12,"ERROR")))))))))</f>
        <v>0.4</v>
      </c>
      <c r="BU12" s="142">
        <f>IF(ISBLANK(HLOOKUP(BU$1,Monitoring_MP!$AK$1:$EZ$55,Points_MP!$C12,FALSE)),"",IF(HLOOKUP(BU$1,Monitoring_MP!$AK$1:$EZ$55,Points_MP!$C12,FALSE)=$J12,$AB12,IF(HLOOKUP(BU$1,Monitoring_MP!$AK$1:$EZ$55,Points_MP!$C12,FALSE)=$L12,$AC12,IF(HLOOKUP(BU$1,Monitoring_MP!$AK$1:$EZ$55,Points_MP!$C12,FALSE)=$N12,$AD12,IF(HLOOKUP(BU$1,Monitoring_MP!$AK$1:$EZ$55,Points_MP!$C12,FALSE)=$P12,$AE12,IF(HLOOKUP(BU$1,Monitoring_MP!$AK$1:$EZ$55,Points_MP!$C12,FALSE)=$R12,$AF12,IF(HLOOKUP(BU$1,Monitoring_MP!$AK$1:$EZ$55,Points_MP!$C12,FALSE)=$T12,$AG12,IF(HLOOKUP(BU$1,Monitoring_MP!$AK$1:$EZ$55,Points_MP!$C12,FALSE)=$V12,$AH12,IF(HLOOKUP(BU$1,Monitoring_MP!$AK$1:$EZ$55,Points_MP!$C12,FALSE)=$X12,$AI12,"ERROR")))))))))</f>
        <v>0</v>
      </c>
      <c r="BV12" s="142">
        <f>IF(ISBLANK(HLOOKUP(BV$1,Monitoring_MP!$AK$1:$EZ$55,Points_MP!$C12,FALSE)),"",IF(HLOOKUP(BV$1,Monitoring_MP!$AK$1:$EZ$55,Points_MP!$C12,FALSE)=$J12,$AB12,IF(HLOOKUP(BV$1,Monitoring_MP!$AK$1:$EZ$55,Points_MP!$C12,FALSE)=$L12,$AC12,IF(HLOOKUP(BV$1,Monitoring_MP!$AK$1:$EZ$55,Points_MP!$C12,FALSE)=$N12,$AD12,IF(HLOOKUP(BV$1,Monitoring_MP!$AK$1:$EZ$55,Points_MP!$C12,FALSE)=$P12,$AE12,IF(HLOOKUP(BV$1,Monitoring_MP!$AK$1:$EZ$55,Points_MP!$C12,FALSE)=$R12,$AF12,IF(HLOOKUP(BV$1,Monitoring_MP!$AK$1:$EZ$55,Points_MP!$C12,FALSE)=$T12,$AG12,IF(HLOOKUP(BV$1,Monitoring_MP!$AK$1:$EZ$55,Points_MP!$C12,FALSE)=$V12,$AH12,IF(HLOOKUP(BV$1,Monitoring_MP!$AK$1:$EZ$55,Points_MP!$C12,FALSE)=$X12,$AI12,"ERROR")))))))))</f>
        <v>0</v>
      </c>
      <c r="BW12" s="142">
        <f>IF(ISBLANK(HLOOKUP(BW$1,Monitoring_MP!$AK$1:$EZ$55,Points_MP!$C12,FALSE)),"",IF(HLOOKUP(BW$1,Monitoring_MP!$AK$1:$EZ$55,Points_MP!$C12,FALSE)=$J12,$AB12,IF(HLOOKUP(BW$1,Monitoring_MP!$AK$1:$EZ$55,Points_MP!$C12,FALSE)=$L12,$AC12,IF(HLOOKUP(BW$1,Monitoring_MP!$AK$1:$EZ$55,Points_MP!$C12,FALSE)=$N12,$AD12,IF(HLOOKUP(BW$1,Monitoring_MP!$AK$1:$EZ$55,Points_MP!$C12,FALSE)=$P12,$AE12,IF(HLOOKUP(BW$1,Monitoring_MP!$AK$1:$EZ$55,Points_MP!$C12,FALSE)=$R12,$AF12,IF(HLOOKUP(BW$1,Monitoring_MP!$AK$1:$EZ$55,Points_MP!$C12,FALSE)=$T12,$AG12,IF(HLOOKUP(BW$1,Monitoring_MP!$AK$1:$EZ$55,Points_MP!$C12,FALSE)=$V12,$AH12,IF(HLOOKUP(BW$1,Monitoring_MP!$AK$1:$EZ$55,Points_MP!$C12,FALSE)=$X12,$AI12,"ERROR")))))))))</f>
        <v>0</v>
      </c>
      <c r="BX12" s="142">
        <f>IF(ISBLANK(HLOOKUP(BX$1,Monitoring_MP!$AK$1:$EZ$55,Points_MP!$C12,FALSE)),"",IF(HLOOKUP(BX$1,Monitoring_MP!$AK$1:$EZ$55,Points_MP!$C12,FALSE)=$J12,$AB12,IF(HLOOKUP(BX$1,Monitoring_MP!$AK$1:$EZ$55,Points_MP!$C12,FALSE)=$L12,$AC12,IF(HLOOKUP(BX$1,Monitoring_MP!$AK$1:$EZ$55,Points_MP!$C12,FALSE)=$N12,$AD12,IF(HLOOKUP(BX$1,Monitoring_MP!$AK$1:$EZ$55,Points_MP!$C12,FALSE)=$P12,$AE12,IF(HLOOKUP(BX$1,Monitoring_MP!$AK$1:$EZ$55,Points_MP!$C12,FALSE)=$R12,$AF12,IF(HLOOKUP(BX$1,Monitoring_MP!$AK$1:$EZ$55,Points_MP!$C12,FALSE)=$T12,$AG12,IF(HLOOKUP(BX$1,Monitoring_MP!$AK$1:$EZ$55,Points_MP!$C12,FALSE)=$V12,$AH12,IF(HLOOKUP(BX$1,Monitoring_MP!$AK$1:$EZ$55,Points_MP!$C12,FALSE)=$X12,$AI12,"ERROR")))))))))</f>
        <v>0</v>
      </c>
      <c r="BY12" s="142">
        <f>IF(ISBLANK(HLOOKUP(BY$1,Monitoring_MP!$AK$1:$EZ$55,Points_MP!$C12,FALSE)),"",IF(HLOOKUP(BY$1,Monitoring_MP!$AK$1:$EZ$55,Points_MP!$C12,FALSE)=$J12,$AB12,IF(HLOOKUP(BY$1,Monitoring_MP!$AK$1:$EZ$55,Points_MP!$C12,FALSE)=$L12,$AC12,IF(HLOOKUP(BY$1,Monitoring_MP!$AK$1:$EZ$55,Points_MP!$C12,FALSE)=$N12,$AD12,IF(HLOOKUP(BY$1,Monitoring_MP!$AK$1:$EZ$55,Points_MP!$C12,FALSE)=$P12,$AE12,IF(HLOOKUP(BY$1,Monitoring_MP!$AK$1:$EZ$55,Points_MP!$C12,FALSE)=$R12,$AF12,IF(HLOOKUP(BY$1,Monitoring_MP!$AK$1:$EZ$55,Points_MP!$C12,FALSE)=$T12,$AG12,IF(HLOOKUP(BY$1,Monitoring_MP!$AK$1:$EZ$55,Points_MP!$C12,FALSE)=$V12,$AH12,IF(HLOOKUP(BY$1,Monitoring_MP!$AK$1:$EZ$55,Points_MP!$C12,FALSE)=$X12,$AI12,"ERROR")))))))))</f>
        <v>0</v>
      </c>
      <c r="BZ12" s="142">
        <f>IF(ISBLANK(HLOOKUP(BZ$1,Monitoring_MP!$AK$1:$EZ$55,Points_MP!$C12,FALSE)),"",IF(HLOOKUP(BZ$1,Monitoring_MP!$AK$1:$EZ$55,Points_MP!$C12,FALSE)=$J12,$AB12,IF(HLOOKUP(BZ$1,Monitoring_MP!$AK$1:$EZ$55,Points_MP!$C12,FALSE)=$L12,$AC12,IF(HLOOKUP(BZ$1,Monitoring_MP!$AK$1:$EZ$55,Points_MP!$C12,FALSE)=$N12,$AD12,IF(HLOOKUP(BZ$1,Monitoring_MP!$AK$1:$EZ$55,Points_MP!$C12,FALSE)=$P12,$AE12,IF(HLOOKUP(BZ$1,Monitoring_MP!$AK$1:$EZ$55,Points_MP!$C12,FALSE)=$R12,$AF12,IF(HLOOKUP(BZ$1,Monitoring_MP!$AK$1:$EZ$55,Points_MP!$C12,FALSE)=$T12,$AG12,IF(HLOOKUP(BZ$1,Monitoring_MP!$AK$1:$EZ$55,Points_MP!$C12,FALSE)=$V12,$AH12,IF(HLOOKUP(BZ$1,Monitoring_MP!$AK$1:$EZ$55,Points_MP!$C12,FALSE)=$X12,$AI12,"ERROR")))))))))</f>
        <v>0</v>
      </c>
      <c r="CA12" s="142">
        <f>IF(ISBLANK(HLOOKUP(CA$1,Monitoring_MP!$AK$1:$EZ$55,Points_MP!$C12,FALSE)),"",IF(HLOOKUP(CA$1,Monitoring_MP!$AK$1:$EZ$55,Points_MP!$C12,FALSE)=$J12,$AB12,IF(HLOOKUP(CA$1,Monitoring_MP!$AK$1:$EZ$55,Points_MP!$C12,FALSE)=$L12,$AC12,IF(HLOOKUP(CA$1,Monitoring_MP!$AK$1:$EZ$55,Points_MP!$C12,FALSE)=$N12,$AD12,IF(HLOOKUP(CA$1,Monitoring_MP!$AK$1:$EZ$55,Points_MP!$C12,FALSE)=$P12,$AE12,IF(HLOOKUP(CA$1,Monitoring_MP!$AK$1:$EZ$55,Points_MP!$C12,FALSE)=$R12,$AF12,IF(HLOOKUP(CA$1,Monitoring_MP!$AK$1:$EZ$55,Points_MP!$C12,FALSE)=$T12,$AG12,IF(HLOOKUP(CA$1,Monitoring_MP!$AK$1:$EZ$55,Points_MP!$C12,FALSE)=$V12,$AH12,IF(HLOOKUP(CA$1,Monitoring_MP!$AK$1:$EZ$55,Points_MP!$C12,FALSE)=$X12,$AI12,"ERROR")))))))))</f>
        <v>0</v>
      </c>
      <c r="CB12" s="142">
        <f>IF(ISBLANK(HLOOKUP(CB$1,Monitoring_MP!$AK$1:$EZ$55,Points_MP!$C12,FALSE)),"",IF(HLOOKUP(CB$1,Monitoring_MP!$AK$1:$EZ$55,Points_MP!$C12,FALSE)=$J12,$AB12,IF(HLOOKUP(CB$1,Monitoring_MP!$AK$1:$EZ$55,Points_MP!$C12,FALSE)=$L12,$AC12,IF(HLOOKUP(CB$1,Monitoring_MP!$AK$1:$EZ$55,Points_MP!$C12,FALSE)=$N12,$AD12,IF(HLOOKUP(CB$1,Monitoring_MP!$AK$1:$EZ$55,Points_MP!$C12,FALSE)=$P12,$AE12,IF(HLOOKUP(CB$1,Monitoring_MP!$AK$1:$EZ$55,Points_MP!$C12,FALSE)=$R12,$AF12,IF(HLOOKUP(CB$1,Monitoring_MP!$AK$1:$EZ$55,Points_MP!$C12,FALSE)=$T12,$AG12,IF(HLOOKUP(CB$1,Monitoring_MP!$AK$1:$EZ$55,Points_MP!$C12,FALSE)=$V12,$AH12,IF(HLOOKUP(CB$1,Monitoring_MP!$AK$1:$EZ$55,Points_MP!$C12,FALSE)=$X12,$AI12,"ERROR")))))))))</f>
        <v>0</v>
      </c>
      <c r="CC12" s="142">
        <f>IF(ISBLANK(HLOOKUP(CC$1,Monitoring_MP!$AK$1:$EZ$55,Points_MP!$C12,FALSE)),"",IF(HLOOKUP(CC$1,Monitoring_MP!$AK$1:$EZ$55,Points_MP!$C12,FALSE)=$J12,$AB12,IF(HLOOKUP(CC$1,Monitoring_MP!$AK$1:$EZ$55,Points_MP!$C12,FALSE)=$L12,$AC12,IF(HLOOKUP(CC$1,Monitoring_MP!$AK$1:$EZ$55,Points_MP!$C12,FALSE)=$N12,$AD12,IF(HLOOKUP(CC$1,Monitoring_MP!$AK$1:$EZ$55,Points_MP!$C12,FALSE)=$P12,$AE12,IF(HLOOKUP(CC$1,Monitoring_MP!$AK$1:$EZ$55,Points_MP!$C12,FALSE)=$R12,$AF12,IF(HLOOKUP(CC$1,Monitoring_MP!$AK$1:$EZ$55,Points_MP!$C12,FALSE)=$T12,$AG12,IF(HLOOKUP(CC$1,Monitoring_MP!$AK$1:$EZ$55,Points_MP!$C12,FALSE)=$V12,$AH12,IF(HLOOKUP(CC$1,Monitoring_MP!$AK$1:$EZ$55,Points_MP!$C12,FALSE)=$X12,$AI12,"ERROR")))))))))</f>
        <v>0</v>
      </c>
      <c r="CD12" s="142">
        <f>IF(ISBLANK(HLOOKUP(CD$1,Monitoring_MP!$AK$1:$EZ$55,Points_MP!$C12,FALSE)),"",IF(HLOOKUP(CD$1,Monitoring_MP!$AK$1:$EZ$55,Points_MP!$C12,FALSE)=$J12,$AB12,IF(HLOOKUP(CD$1,Monitoring_MP!$AK$1:$EZ$55,Points_MP!$C12,FALSE)=$L12,$AC12,IF(HLOOKUP(CD$1,Monitoring_MP!$AK$1:$EZ$55,Points_MP!$C12,FALSE)=$N12,$AD12,IF(HLOOKUP(CD$1,Monitoring_MP!$AK$1:$EZ$55,Points_MP!$C12,FALSE)=$P12,$AE12,IF(HLOOKUP(CD$1,Monitoring_MP!$AK$1:$EZ$55,Points_MP!$C12,FALSE)=$R12,$AF12,IF(HLOOKUP(CD$1,Monitoring_MP!$AK$1:$EZ$55,Points_MP!$C12,FALSE)=$T12,$AG12,IF(HLOOKUP(CD$1,Monitoring_MP!$AK$1:$EZ$55,Points_MP!$C12,FALSE)=$V12,$AH12,IF(HLOOKUP(CD$1,Monitoring_MP!$AK$1:$EZ$55,Points_MP!$C12,FALSE)=$X12,$AI12,"ERROR")))))))))</f>
        <v>0.8</v>
      </c>
      <c r="CE12" s="142">
        <f>IF(ISBLANK(HLOOKUP(CE$1,Monitoring_MP!$AK$1:$EZ$55,Points_MP!$C12,FALSE)),"",IF(HLOOKUP(CE$1,Monitoring_MP!$AK$1:$EZ$55,Points_MP!$C12,FALSE)=$J12,$AB12,IF(HLOOKUP(CE$1,Monitoring_MP!$AK$1:$EZ$55,Points_MP!$C12,FALSE)=$L12,$AC12,IF(HLOOKUP(CE$1,Monitoring_MP!$AK$1:$EZ$55,Points_MP!$C12,FALSE)=$N12,$AD12,IF(HLOOKUP(CE$1,Monitoring_MP!$AK$1:$EZ$55,Points_MP!$C12,FALSE)=$P12,$AE12,IF(HLOOKUP(CE$1,Monitoring_MP!$AK$1:$EZ$55,Points_MP!$C12,FALSE)=$R12,$AF12,IF(HLOOKUP(CE$1,Monitoring_MP!$AK$1:$EZ$55,Points_MP!$C12,FALSE)=$T12,$AG12,IF(HLOOKUP(CE$1,Monitoring_MP!$AK$1:$EZ$55,Points_MP!$C12,FALSE)=$V12,$AH12,IF(HLOOKUP(CE$1,Monitoring_MP!$AK$1:$EZ$55,Points_MP!$C12,FALSE)=$X12,$AI12,"ERROR")))))))))</f>
        <v>0</v>
      </c>
      <c r="CF12" s="142">
        <f>IF(ISBLANK(HLOOKUP(CF$1,Monitoring_MP!$AK$1:$EZ$55,Points_MP!$C12,FALSE)),"",IF(HLOOKUP(CF$1,Monitoring_MP!$AK$1:$EZ$55,Points_MP!$C12,FALSE)=$J12,$AB12,IF(HLOOKUP(CF$1,Monitoring_MP!$AK$1:$EZ$55,Points_MP!$C12,FALSE)=$L12,$AC12,IF(HLOOKUP(CF$1,Monitoring_MP!$AK$1:$EZ$55,Points_MP!$C12,FALSE)=$N12,$AD12,IF(HLOOKUP(CF$1,Monitoring_MP!$AK$1:$EZ$55,Points_MP!$C12,FALSE)=$P12,$AE12,IF(HLOOKUP(CF$1,Monitoring_MP!$AK$1:$EZ$55,Points_MP!$C12,FALSE)=$R12,$AF12,IF(HLOOKUP(CF$1,Monitoring_MP!$AK$1:$EZ$55,Points_MP!$C12,FALSE)=$T12,$AG12,IF(HLOOKUP(CF$1,Monitoring_MP!$AK$1:$EZ$55,Points_MP!$C12,FALSE)=$V12,$AH12,IF(HLOOKUP(CF$1,Monitoring_MP!$AK$1:$EZ$55,Points_MP!$C12,FALSE)=$X12,$AI12,"ERROR")))))))))</f>
        <v>0.4</v>
      </c>
      <c r="CG12" s="142">
        <f>IF(ISBLANK(HLOOKUP(CG$1,Monitoring_MP!$AK$1:$EZ$55,Points_MP!$C12,FALSE)),"",IF(HLOOKUP(CG$1,Monitoring_MP!$AK$1:$EZ$55,Points_MP!$C12,FALSE)=$J12,$AB12,IF(HLOOKUP(CG$1,Monitoring_MP!$AK$1:$EZ$55,Points_MP!$C12,FALSE)=$L12,$AC12,IF(HLOOKUP(CG$1,Monitoring_MP!$AK$1:$EZ$55,Points_MP!$C12,FALSE)=$N12,$AD12,IF(HLOOKUP(CG$1,Monitoring_MP!$AK$1:$EZ$55,Points_MP!$C12,FALSE)=$P12,$AE12,IF(HLOOKUP(CG$1,Monitoring_MP!$AK$1:$EZ$55,Points_MP!$C12,FALSE)=$R12,$AF12,IF(HLOOKUP(CG$1,Monitoring_MP!$AK$1:$EZ$55,Points_MP!$C12,FALSE)=$T12,$AG12,IF(HLOOKUP(CG$1,Monitoring_MP!$AK$1:$EZ$55,Points_MP!$C12,FALSE)=$V12,$AH12,IF(HLOOKUP(CG$1,Monitoring_MP!$AK$1:$EZ$55,Points_MP!$C12,FALSE)=$X12,$AI12,"ERROR")))))))))</f>
        <v>0</v>
      </c>
      <c r="CH12" s="142">
        <f>IF(ISBLANK(HLOOKUP(CH$1,Monitoring_MP!$AK$1:$EZ$55,Points_MP!$C12,FALSE)),"",IF(HLOOKUP(CH$1,Monitoring_MP!$AK$1:$EZ$55,Points_MP!$C12,FALSE)=$J12,$AB12,IF(HLOOKUP(CH$1,Monitoring_MP!$AK$1:$EZ$55,Points_MP!$C12,FALSE)=$L12,$AC12,IF(HLOOKUP(CH$1,Monitoring_MP!$AK$1:$EZ$55,Points_MP!$C12,FALSE)=$N12,$AD12,IF(HLOOKUP(CH$1,Monitoring_MP!$AK$1:$EZ$55,Points_MP!$C12,FALSE)=$P12,$AE12,IF(HLOOKUP(CH$1,Monitoring_MP!$AK$1:$EZ$55,Points_MP!$C12,FALSE)=$R12,$AF12,IF(HLOOKUP(CH$1,Monitoring_MP!$AK$1:$EZ$55,Points_MP!$C12,FALSE)=$T12,$AG12,IF(HLOOKUP(CH$1,Monitoring_MP!$AK$1:$EZ$55,Points_MP!$C12,FALSE)=$V12,$AH12,IF(HLOOKUP(CH$1,Monitoring_MP!$AK$1:$EZ$55,Points_MP!$C12,FALSE)=$X12,$AI12,"ERROR")))))))))</f>
        <v>0</v>
      </c>
      <c r="CI12" s="142">
        <f>IF(ISBLANK(HLOOKUP(CI$1,Monitoring_MP!$AK$1:$EZ$55,Points_MP!$C12,FALSE)),"",IF(HLOOKUP(CI$1,Monitoring_MP!$AK$1:$EZ$55,Points_MP!$C12,FALSE)=$J12,$AB12,IF(HLOOKUP(CI$1,Monitoring_MP!$AK$1:$EZ$55,Points_MP!$C12,FALSE)=$L12,$AC12,IF(HLOOKUP(CI$1,Monitoring_MP!$AK$1:$EZ$55,Points_MP!$C12,FALSE)=$N12,$AD12,IF(HLOOKUP(CI$1,Monitoring_MP!$AK$1:$EZ$55,Points_MP!$C12,FALSE)=$P12,$AE12,IF(HLOOKUP(CI$1,Monitoring_MP!$AK$1:$EZ$55,Points_MP!$C12,FALSE)=$R12,$AF12,IF(HLOOKUP(CI$1,Monitoring_MP!$AK$1:$EZ$55,Points_MP!$C12,FALSE)=$T12,$AG12,IF(HLOOKUP(CI$1,Monitoring_MP!$AK$1:$EZ$55,Points_MP!$C12,FALSE)=$V12,$AH12,IF(HLOOKUP(CI$1,Monitoring_MP!$AK$1:$EZ$55,Points_MP!$C12,FALSE)=$X12,$AI12,"ERROR")))))))))</f>
        <v>0</v>
      </c>
      <c r="CJ12" s="142">
        <f>IF(ISBLANK(HLOOKUP(CJ$1,Monitoring_MP!$AK$1:$EZ$55,Points_MP!$C12,FALSE)),"",IF(HLOOKUP(CJ$1,Monitoring_MP!$AK$1:$EZ$55,Points_MP!$C12,FALSE)=$J12,$AB12,IF(HLOOKUP(CJ$1,Monitoring_MP!$AK$1:$EZ$55,Points_MP!$C12,FALSE)=$L12,$AC12,IF(HLOOKUP(CJ$1,Monitoring_MP!$AK$1:$EZ$55,Points_MP!$C12,FALSE)=$N12,$AD12,IF(HLOOKUP(CJ$1,Monitoring_MP!$AK$1:$EZ$55,Points_MP!$C12,FALSE)=$P12,$AE12,IF(HLOOKUP(CJ$1,Monitoring_MP!$AK$1:$EZ$55,Points_MP!$C12,FALSE)=$R12,$AF12,IF(HLOOKUP(CJ$1,Monitoring_MP!$AK$1:$EZ$55,Points_MP!$C12,FALSE)=$T12,$AG12,IF(HLOOKUP(CJ$1,Monitoring_MP!$AK$1:$EZ$55,Points_MP!$C12,FALSE)=$V12,$AH12,IF(HLOOKUP(CJ$1,Monitoring_MP!$AK$1:$EZ$55,Points_MP!$C12,FALSE)=$X12,$AI12,"ERROR")))))))))</f>
        <v>1.2</v>
      </c>
      <c r="CK12" s="142">
        <f>IF(ISBLANK(HLOOKUP(CK$1,Monitoring_MP!$AK$1:$EZ$55,Points_MP!$C12,FALSE)),"",IF(HLOOKUP(CK$1,Monitoring_MP!$AK$1:$EZ$55,Points_MP!$C12,FALSE)=$J12,$AB12,IF(HLOOKUP(CK$1,Monitoring_MP!$AK$1:$EZ$55,Points_MP!$C12,FALSE)=$L12,$AC12,IF(HLOOKUP(CK$1,Monitoring_MP!$AK$1:$EZ$55,Points_MP!$C12,FALSE)=$N12,$AD12,IF(HLOOKUP(CK$1,Monitoring_MP!$AK$1:$EZ$55,Points_MP!$C12,FALSE)=$P12,$AE12,IF(HLOOKUP(CK$1,Monitoring_MP!$AK$1:$EZ$55,Points_MP!$C12,FALSE)=$R12,$AF12,IF(HLOOKUP(CK$1,Monitoring_MP!$AK$1:$EZ$55,Points_MP!$C12,FALSE)=$T12,$AG12,IF(HLOOKUP(CK$1,Monitoring_MP!$AK$1:$EZ$55,Points_MP!$C12,FALSE)=$V12,$AH12,IF(HLOOKUP(CK$1,Monitoring_MP!$AK$1:$EZ$55,Points_MP!$C12,FALSE)=$X12,$AI12,"ERROR")))))))))</f>
        <v>0</v>
      </c>
      <c r="CL12" s="142">
        <f>IF(ISBLANK(HLOOKUP(CL$1,Monitoring_MP!$AK$1:$EZ$55,Points_MP!$C12,FALSE)),"",IF(HLOOKUP(CL$1,Monitoring_MP!$AK$1:$EZ$55,Points_MP!$C12,FALSE)=$J12,$AB12,IF(HLOOKUP(CL$1,Monitoring_MP!$AK$1:$EZ$55,Points_MP!$C12,FALSE)=$L12,$AC12,IF(HLOOKUP(CL$1,Monitoring_MP!$AK$1:$EZ$55,Points_MP!$C12,FALSE)=$N12,$AD12,IF(HLOOKUP(CL$1,Monitoring_MP!$AK$1:$EZ$55,Points_MP!$C12,FALSE)=$P12,$AE12,IF(HLOOKUP(CL$1,Monitoring_MP!$AK$1:$EZ$55,Points_MP!$C12,FALSE)=$R12,$AF12,IF(HLOOKUP(CL$1,Monitoring_MP!$AK$1:$EZ$55,Points_MP!$C12,FALSE)=$T12,$AG12,IF(HLOOKUP(CL$1,Monitoring_MP!$AK$1:$EZ$55,Points_MP!$C12,FALSE)=$V12,$AH12,IF(HLOOKUP(CL$1,Monitoring_MP!$AK$1:$EZ$55,Points_MP!$C12,FALSE)=$X12,$AI12,"ERROR")))))))))</f>
        <v>0.8</v>
      </c>
      <c r="CM12" s="142">
        <f>IF(ISBLANK(HLOOKUP(CM$1,Monitoring_MP!$AK$1:$EZ$55,Points_MP!$C12,FALSE)),"",IF(HLOOKUP(CM$1,Monitoring_MP!$AK$1:$EZ$55,Points_MP!$C12,FALSE)=$J12,$AB12,IF(HLOOKUP(CM$1,Monitoring_MP!$AK$1:$EZ$55,Points_MP!$C12,FALSE)=$L12,$AC12,IF(HLOOKUP(CM$1,Monitoring_MP!$AK$1:$EZ$55,Points_MP!$C12,FALSE)=$N12,$AD12,IF(HLOOKUP(CM$1,Monitoring_MP!$AK$1:$EZ$55,Points_MP!$C12,FALSE)=$P12,$AE12,IF(HLOOKUP(CM$1,Monitoring_MP!$AK$1:$EZ$55,Points_MP!$C12,FALSE)=$R12,$AF12,IF(HLOOKUP(CM$1,Monitoring_MP!$AK$1:$EZ$55,Points_MP!$C12,FALSE)=$T12,$AG12,IF(HLOOKUP(CM$1,Monitoring_MP!$AK$1:$EZ$55,Points_MP!$C12,FALSE)=$V12,$AH12,IF(HLOOKUP(CM$1,Monitoring_MP!$AK$1:$EZ$55,Points_MP!$C12,FALSE)=$X12,$AI12,"ERROR")))))))))</f>
        <v>0.8</v>
      </c>
      <c r="CN12" s="142">
        <f>IF(ISBLANK(HLOOKUP(CN$1,Monitoring_MP!$AK$1:$EZ$55,Points_MP!$C12,FALSE)),"",IF(HLOOKUP(CN$1,Monitoring_MP!$AK$1:$EZ$55,Points_MP!$C12,FALSE)=$J12,$AB12,IF(HLOOKUP(CN$1,Monitoring_MP!$AK$1:$EZ$55,Points_MP!$C12,FALSE)=$L12,$AC12,IF(HLOOKUP(CN$1,Monitoring_MP!$AK$1:$EZ$55,Points_MP!$C12,FALSE)=$N12,$AD12,IF(HLOOKUP(CN$1,Monitoring_MP!$AK$1:$EZ$55,Points_MP!$C12,FALSE)=$P12,$AE12,IF(HLOOKUP(CN$1,Monitoring_MP!$AK$1:$EZ$55,Points_MP!$C12,FALSE)=$R12,$AF12,IF(HLOOKUP(CN$1,Monitoring_MP!$AK$1:$EZ$55,Points_MP!$C12,FALSE)=$T12,$AG12,IF(HLOOKUP(CN$1,Monitoring_MP!$AK$1:$EZ$55,Points_MP!$C12,FALSE)=$V12,$AH12,IF(HLOOKUP(CN$1,Monitoring_MP!$AK$1:$EZ$55,Points_MP!$C12,FALSE)=$X12,$AI12,"ERROR")))))))))</f>
        <v>0</v>
      </c>
      <c r="CO12" s="142">
        <f>IF(ISBLANK(HLOOKUP(CO$1,Monitoring_MP!$AK$1:$EZ$55,Points_MP!$C12,FALSE)),"",IF(HLOOKUP(CO$1,Monitoring_MP!$AK$1:$EZ$55,Points_MP!$C12,FALSE)=$J12,$AB12,IF(HLOOKUP(CO$1,Monitoring_MP!$AK$1:$EZ$55,Points_MP!$C12,FALSE)=$L12,$AC12,IF(HLOOKUP(CO$1,Monitoring_MP!$AK$1:$EZ$55,Points_MP!$C12,FALSE)=$N12,$AD12,IF(HLOOKUP(CO$1,Monitoring_MP!$AK$1:$EZ$55,Points_MP!$C12,FALSE)=$P12,$AE12,IF(HLOOKUP(CO$1,Monitoring_MP!$AK$1:$EZ$55,Points_MP!$C12,FALSE)=$R12,$AF12,IF(HLOOKUP(CO$1,Monitoring_MP!$AK$1:$EZ$55,Points_MP!$C12,FALSE)=$T12,$AG12,IF(HLOOKUP(CO$1,Monitoring_MP!$AK$1:$EZ$55,Points_MP!$C12,FALSE)=$V12,$AH12,IF(HLOOKUP(CO$1,Monitoring_MP!$AK$1:$EZ$55,Points_MP!$C12,FALSE)=$X12,$AI12,"ERROR")))))))))</f>
        <v>0</v>
      </c>
      <c r="CP12" s="142">
        <f>IF(ISBLANK(HLOOKUP(CP$1,Monitoring_MP!$AK$1:$EZ$55,Points_MP!$C12,FALSE)),"",IF(HLOOKUP(CP$1,Monitoring_MP!$AK$1:$EZ$55,Points_MP!$C12,FALSE)=$J12,$AB12,IF(HLOOKUP(CP$1,Monitoring_MP!$AK$1:$EZ$55,Points_MP!$C12,FALSE)=$L12,$AC12,IF(HLOOKUP(CP$1,Monitoring_MP!$AK$1:$EZ$55,Points_MP!$C12,FALSE)=$N12,$AD12,IF(HLOOKUP(CP$1,Monitoring_MP!$AK$1:$EZ$55,Points_MP!$C12,FALSE)=$P12,$AE12,IF(HLOOKUP(CP$1,Monitoring_MP!$AK$1:$EZ$55,Points_MP!$C12,FALSE)=$R12,$AF12,IF(HLOOKUP(CP$1,Monitoring_MP!$AK$1:$EZ$55,Points_MP!$C12,FALSE)=$T12,$AG12,IF(HLOOKUP(CP$1,Monitoring_MP!$AK$1:$EZ$55,Points_MP!$C12,FALSE)=$V12,$AH12,IF(HLOOKUP(CP$1,Monitoring_MP!$AK$1:$EZ$55,Points_MP!$C12,FALSE)=$X12,$AI12,"ERROR")))))))))</f>
        <v>0</v>
      </c>
      <c r="CQ12" s="142">
        <f>IF(ISBLANK(HLOOKUP(CQ$1,Monitoring_MP!$AK$1:$EZ$55,Points_MP!$C12,FALSE)),"",IF(HLOOKUP(CQ$1,Monitoring_MP!$AK$1:$EZ$55,Points_MP!$C12,FALSE)=$J12,$AB12,IF(HLOOKUP(CQ$1,Monitoring_MP!$AK$1:$EZ$55,Points_MP!$C12,FALSE)=$L12,$AC12,IF(HLOOKUP(CQ$1,Monitoring_MP!$AK$1:$EZ$55,Points_MP!$C12,FALSE)=$N12,$AD12,IF(HLOOKUP(CQ$1,Monitoring_MP!$AK$1:$EZ$55,Points_MP!$C12,FALSE)=$P12,$AE12,IF(HLOOKUP(CQ$1,Monitoring_MP!$AK$1:$EZ$55,Points_MP!$C12,FALSE)=$R12,$AF12,IF(HLOOKUP(CQ$1,Monitoring_MP!$AK$1:$EZ$55,Points_MP!$C12,FALSE)=$T12,$AG12,IF(HLOOKUP(CQ$1,Monitoring_MP!$AK$1:$EZ$55,Points_MP!$C12,FALSE)=$V12,$AH12,IF(HLOOKUP(CQ$1,Monitoring_MP!$AK$1:$EZ$55,Points_MP!$C12,FALSE)=$X12,$AI12,"ERROR")))))))))</f>
        <v>0</v>
      </c>
      <c r="CR12" s="142">
        <f>IF(ISBLANK(HLOOKUP(CR$1,Monitoring_MP!$AK$1:$EZ$55,Points_MP!$C12,FALSE)),"",IF(HLOOKUP(CR$1,Monitoring_MP!$AK$1:$EZ$55,Points_MP!$C12,FALSE)=$J12,$AB12,IF(HLOOKUP(CR$1,Monitoring_MP!$AK$1:$EZ$55,Points_MP!$C12,FALSE)=$L12,$AC12,IF(HLOOKUP(CR$1,Monitoring_MP!$AK$1:$EZ$55,Points_MP!$C12,FALSE)=$N12,$AD12,IF(HLOOKUP(CR$1,Monitoring_MP!$AK$1:$EZ$55,Points_MP!$C12,FALSE)=$P12,$AE12,IF(HLOOKUP(CR$1,Monitoring_MP!$AK$1:$EZ$55,Points_MP!$C12,FALSE)=$R12,$AF12,IF(HLOOKUP(CR$1,Monitoring_MP!$AK$1:$EZ$55,Points_MP!$C12,FALSE)=$T12,$AG12,IF(HLOOKUP(CR$1,Monitoring_MP!$AK$1:$EZ$55,Points_MP!$C12,FALSE)=$V12,$AH12,IF(HLOOKUP(CR$1,Monitoring_MP!$AK$1:$EZ$55,Points_MP!$C12,FALSE)=$X12,$AI12,"ERROR")))))))))</f>
        <v>0.4</v>
      </c>
    </row>
    <row r="13" spans="1:96" ht="15" customHeight="1" x14ac:dyDescent="0.35">
      <c r="A13" s="23" t="str">
        <f>IF(ISBLANK(Monitoring_MP!A13),"",Monitoring_MP!A13)</f>
        <v>Q11</v>
      </c>
      <c r="B13" s="23" t="str">
        <f>IF(ISBLANK(Monitoring_MP!B13),"",Monitoring_MP!B13)</f>
        <v>C20011</v>
      </c>
      <c r="C13" s="23">
        <f>IF(ISBLANK(Monitoring_MP!C13),"",Monitoring_MP!C13)</f>
        <v>13</v>
      </c>
      <c r="D13" s="26" t="str">
        <f>IF(ISBLANK(Monitoring_MP!D13),"",Monitoring_MP!D13)</f>
        <v>Anunţul privind organizarea consultărilor publice conține termenul-limită de prezentare a recomandărilor, modalitatea în care părţile interesate pot prezenta sau expedia recomandări, datele de contact ale persoanelor responsabile de recepţionarea şi examinarea recomandărilor (numele şi prenumele, numărul de telefon, adresa electronică) ?</v>
      </c>
      <c r="E13" s="26" t="str">
        <f>IF(ISBLANK(Monitoring_MP!E13),"",Monitoring_MP!E13)</f>
        <v>Does the announcement regarding the organization of public consultations contains deadline for submitting recommendations, the method in which interested parties may send recommendations, contact details of the persons responsible for examining the recommendations (name, phone number, email address)?</v>
      </c>
      <c r="F13" s="26" t="str">
        <f>IF(ISBLANK(Monitoring_MP!F13),"",Monitoring_MP!F13)</f>
        <v>par</v>
      </c>
      <c r="G13" s="24" t="str">
        <f>IF(ISBLANK(Monitoring_MP!G13),"",Monitoring_MP!G13)</f>
        <v>par3</v>
      </c>
      <c r="H13" s="53" t="str">
        <f>IF(ISBLANK(Monitoring_MP!H13),"",Monitoring_MP!H13)</f>
        <v>par3k</v>
      </c>
      <c r="I13" s="24">
        <f>IF(ISBLANK(Monitoring_MP!I13),"",Monitoring_MP!I13)</f>
        <v>1</v>
      </c>
      <c r="J13" s="24" t="str">
        <f>IF(ISBLANK(Monitoring_MP!J13),"",Monitoring_MP!J13)</f>
        <v>da</v>
      </c>
      <c r="K13" s="24" t="str">
        <f>IF(ISBLANK(Monitoring_MP!K13),"",Monitoring_MP!K13)</f>
        <v>yes</v>
      </c>
      <c r="L13" s="24" t="str">
        <f>IF(ISBLANK(Monitoring_MP!L13),"",Monitoring_MP!L13)</f>
        <v>nu</v>
      </c>
      <c r="M13" s="24" t="str">
        <f>IF(ISBLANK(Monitoring_MP!M13),"",Monitoring_MP!M13)</f>
        <v>no</v>
      </c>
      <c r="N13" s="24" t="str">
        <f>IF(ISBLANK(Monitoring_MP!N13),"",Monitoring_MP!N13)</f>
        <v>partial</v>
      </c>
      <c r="O13" s="24" t="str">
        <f>IF(ISBLANK(Monitoring_MP!O13),"",Monitoring_MP!O13)</f>
        <v>partially</v>
      </c>
      <c r="P13" s="24" t="str">
        <f>IF(ISBLANK(Monitoring_MP!P13),"",Monitoring_MP!P13)</f>
        <v>0-10%</v>
      </c>
      <c r="Q13" s="24" t="str">
        <f>IF(ISBLANK(Monitoring_MP!Q13),"",Monitoring_MP!Q13)</f>
        <v>0-10%</v>
      </c>
      <c r="R13" s="24" t="str">
        <f>IF(ISBLANK(Monitoring_MP!R13),"",Monitoring_MP!R13)</f>
        <v>10-30%</v>
      </c>
      <c r="S13" s="24" t="str">
        <f>IF(ISBLANK(Monitoring_MP!S13),"",Monitoring_MP!S13)</f>
        <v>10-30%</v>
      </c>
      <c r="T13" s="24" t="str">
        <f>IF(ISBLANK(Monitoring_MP!T13),"",Monitoring_MP!T13)</f>
        <v>30-60%</v>
      </c>
      <c r="U13" s="24" t="str">
        <f>IF(ISBLANK(Monitoring_MP!U13),"",Monitoring_MP!U13)</f>
        <v>30-60%</v>
      </c>
      <c r="V13" s="24" t="str">
        <f>IF(ISBLANK(Monitoring_MP!V13),"",Monitoring_MP!V13)</f>
        <v>60-90%</v>
      </c>
      <c r="W13" s="24" t="str">
        <f>IF(ISBLANK(Monitoring_MP!W13),"",Monitoring_MP!W13)</f>
        <v>60-90%</v>
      </c>
      <c r="X13" s="24" t="str">
        <f>IF(ISBLANK(Monitoring_MP!X13),"",Monitoring_MP!X13)</f>
        <v>N/A</v>
      </c>
      <c r="Y13" s="24" t="str">
        <f>IF(ISBLANK(Monitoring_MP!Y13),"",Monitoring_MP!Y13)</f>
        <v>N/A</v>
      </c>
      <c r="Z13" s="24" t="str">
        <f>IF(ISBLANK(Monitoring_MP!Z13),"",Monitoring_MP!Z13)</f>
        <v>--------</v>
      </c>
      <c r="AA13" s="76" t="str">
        <f>IF(ISBLANK(Monitoring_MP!AA13),"",Monitoring_MP!AA13)</f>
        <v>--------</v>
      </c>
      <c r="AB13" s="64">
        <f>IF(ISBLANK(Monitoring_MP!AB13),"",Monitoring_MP!AB13)</f>
        <v>1</v>
      </c>
      <c r="AC13" s="24">
        <f>IF(ISBLANK(Monitoring_MP!AC13),"",Monitoring_MP!AC13)</f>
        <v>0</v>
      </c>
      <c r="AD13" s="64">
        <f>IF(ISBLANK(Monitoring_MP!AD13),"",Monitoring_MP!AD13)</f>
        <v>0.5</v>
      </c>
      <c r="AE13" s="64">
        <f>IF(ISBLANK(Monitoring_MP!AE13),"",Monitoring_MP!AE13)</f>
        <v>0.2</v>
      </c>
      <c r="AF13" s="64">
        <f>IF(ISBLANK(Monitoring_MP!AF13),"",Monitoring_MP!AF13)</f>
        <v>0.4</v>
      </c>
      <c r="AG13" s="64">
        <f>IF(ISBLANK(Monitoring_MP!AG13),"",Monitoring_MP!AG13)</f>
        <v>0.6</v>
      </c>
      <c r="AH13" s="64">
        <f>IF(ISBLANK(Monitoring_MP!AH13),"",Monitoring_MP!AH13)</f>
        <v>0.8</v>
      </c>
      <c r="AI13" s="24" t="str">
        <f>IF(ISBLANK(Monitoring_MP!AI13),"",Monitoring_MP!AI13)</f>
        <v>N/A</v>
      </c>
      <c r="AJ13" s="25" t="str">
        <f>IF(ISBLANK(Monitoring_MP!AJ13),"",Monitoring_MP!AJ13)</f>
        <v/>
      </c>
      <c r="AK13" s="142">
        <f>IF(ISBLANK(HLOOKUP(AK$1,Monitoring_MP!$AK$1:$EZ$55,Points_MP!$C13,FALSE)),"",IF(HLOOKUP(AK$1,Monitoring_MP!$AK$1:$EZ$55,Points_MP!$C13,FALSE)=$J13,$AB13,IF(HLOOKUP(AK$1,Monitoring_MP!$AK$1:$EZ$55,Points_MP!$C13,FALSE)=$L13,$AC13,IF(HLOOKUP(AK$1,Monitoring_MP!$AK$1:$EZ$55,Points_MP!$C13,FALSE)=$N13,$AD13,IF(HLOOKUP(AK$1,Monitoring_MP!$AK$1:$EZ$55,Points_MP!$C13,FALSE)=$P13,$AE13,IF(HLOOKUP(AK$1,Monitoring_MP!$AK$1:$EZ$55,Points_MP!$C13,FALSE)=$R13,$AF13,IF(HLOOKUP(AK$1,Monitoring_MP!$AK$1:$EZ$55,Points_MP!$C13,FALSE)=$T13,$AG13,IF(HLOOKUP(AK$1,Monitoring_MP!$AK$1:$EZ$55,Points_MP!$C13,FALSE)=$V13,$AH13,IF(HLOOKUP(AK$1,Monitoring_MP!$AK$1:$EZ$55,Points_MP!$C13,FALSE)=$X13,$AI13,"ERROR")))))))))</f>
        <v>0.4</v>
      </c>
      <c r="AL13" s="142">
        <f>IF(ISBLANK(HLOOKUP(AL$1,Monitoring_MP!$AK$1:$EZ$55,Points_MP!$C13,FALSE)),"",IF(HLOOKUP(AL$1,Monitoring_MP!$AK$1:$EZ$55,Points_MP!$C13,FALSE)=$J13,$AB13,IF(HLOOKUP(AL$1,Monitoring_MP!$AK$1:$EZ$55,Points_MP!$C13,FALSE)=$L13,$AC13,IF(HLOOKUP(AL$1,Monitoring_MP!$AK$1:$EZ$55,Points_MP!$C13,FALSE)=$N13,$AD13,IF(HLOOKUP(AL$1,Monitoring_MP!$AK$1:$EZ$55,Points_MP!$C13,FALSE)=$P13,$AE13,IF(HLOOKUP(AL$1,Monitoring_MP!$AK$1:$EZ$55,Points_MP!$C13,FALSE)=$R13,$AF13,IF(HLOOKUP(AL$1,Monitoring_MP!$AK$1:$EZ$55,Points_MP!$C13,FALSE)=$T13,$AG13,IF(HLOOKUP(AL$1,Monitoring_MP!$AK$1:$EZ$55,Points_MP!$C13,FALSE)=$V13,$AH13,IF(HLOOKUP(AL$1,Monitoring_MP!$AK$1:$EZ$55,Points_MP!$C13,FALSE)=$X13,$AI13,"ERROR")))))))))</f>
        <v>0.2</v>
      </c>
      <c r="AM13" s="142">
        <f>IF(ISBLANK(HLOOKUP(AM$1,Monitoring_MP!$AK$1:$EZ$55,Points_MP!$C13,FALSE)),"",IF(HLOOKUP(AM$1,Monitoring_MP!$AK$1:$EZ$55,Points_MP!$C13,FALSE)=$J13,$AB13,IF(HLOOKUP(AM$1,Monitoring_MP!$AK$1:$EZ$55,Points_MP!$C13,FALSE)=$L13,$AC13,IF(HLOOKUP(AM$1,Monitoring_MP!$AK$1:$EZ$55,Points_MP!$C13,FALSE)=$N13,$AD13,IF(HLOOKUP(AM$1,Monitoring_MP!$AK$1:$EZ$55,Points_MP!$C13,FALSE)=$P13,$AE13,IF(HLOOKUP(AM$1,Monitoring_MP!$AK$1:$EZ$55,Points_MP!$C13,FALSE)=$R13,$AF13,IF(HLOOKUP(AM$1,Monitoring_MP!$AK$1:$EZ$55,Points_MP!$C13,FALSE)=$T13,$AG13,IF(HLOOKUP(AM$1,Monitoring_MP!$AK$1:$EZ$55,Points_MP!$C13,FALSE)=$V13,$AH13,IF(HLOOKUP(AM$1,Monitoring_MP!$AK$1:$EZ$55,Points_MP!$C13,FALSE)=$X13,$AI13,"ERROR")))))))))</f>
        <v>0</v>
      </c>
      <c r="AN13" s="142">
        <f>IF(ISBLANK(HLOOKUP(AN$1,Monitoring_MP!$AK$1:$EZ$55,Points_MP!$C13,FALSE)),"",IF(HLOOKUP(AN$1,Monitoring_MP!$AK$1:$EZ$55,Points_MP!$C13,FALSE)=$J13,$AB13,IF(HLOOKUP(AN$1,Monitoring_MP!$AK$1:$EZ$55,Points_MP!$C13,FALSE)=$L13,$AC13,IF(HLOOKUP(AN$1,Monitoring_MP!$AK$1:$EZ$55,Points_MP!$C13,FALSE)=$N13,$AD13,IF(HLOOKUP(AN$1,Monitoring_MP!$AK$1:$EZ$55,Points_MP!$C13,FALSE)=$P13,$AE13,IF(HLOOKUP(AN$1,Monitoring_MP!$AK$1:$EZ$55,Points_MP!$C13,FALSE)=$R13,$AF13,IF(HLOOKUP(AN$1,Monitoring_MP!$AK$1:$EZ$55,Points_MP!$C13,FALSE)=$T13,$AG13,IF(HLOOKUP(AN$1,Monitoring_MP!$AK$1:$EZ$55,Points_MP!$C13,FALSE)=$V13,$AH13,IF(HLOOKUP(AN$1,Monitoring_MP!$AK$1:$EZ$55,Points_MP!$C13,FALSE)=$X13,$AI13,"ERROR")))))))))</f>
        <v>0</v>
      </c>
      <c r="AO13" s="142">
        <f>IF(ISBLANK(HLOOKUP(AO$1,Monitoring_MP!$AK$1:$EZ$55,Points_MP!$C13,FALSE)),"",IF(HLOOKUP(AO$1,Monitoring_MP!$AK$1:$EZ$55,Points_MP!$C13,FALSE)=$J13,$AB13,IF(HLOOKUP(AO$1,Monitoring_MP!$AK$1:$EZ$55,Points_MP!$C13,FALSE)=$L13,$AC13,IF(HLOOKUP(AO$1,Monitoring_MP!$AK$1:$EZ$55,Points_MP!$C13,FALSE)=$N13,$AD13,IF(HLOOKUP(AO$1,Monitoring_MP!$AK$1:$EZ$55,Points_MP!$C13,FALSE)=$P13,$AE13,IF(HLOOKUP(AO$1,Monitoring_MP!$AK$1:$EZ$55,Points_MP!$C13,FALSE)=$R13,$AF13,IF(HLOOKUP(AO$1,Monitoring_MP!$AK$1:$EZ$55,Points_MP!$C13,FALSE)=$T13,$AG13,IF(HLOOKUP(AO$1,Monitoring_MP!$AK$1:$EZ$55,Points_MP!$C13,FALSE)=$V13,$AH13,IF(HLOOKUP(AO$1,Monitoring_MP!$AK$1:$EZ$55,Points_MP!$C13,FALSE)=$X13,$AI13,"ERROR")))))))))</f>
        <v>1</v>
      </c>
      <c r="AP13" s="142">
        <f>IF(ISBLANK(HLOOKUP(AP$1,Monitoring_MP!$AK$1:$EZ$55,Points_MP!$C13,FALSE)),"",IF(HLOOKUP(AP$1,Monitoring_MP!$AK$1:$EZ$55,Points_MP!$C13,FALSE)=$J13,$AB13,IF(HLOOKUP(AP$1,Monitoring_MP!$AK$1:$EZ$55,Points_MP!$C13,FALSE)=$L13,$AC13,IF(HLOOKUP(AP$1,Monitoring_MP!$AK$1:$EZ$55,Points_MP!$C13,FALSE)=$N13,$AD13,IF(HLOOKUP(AP$1,Monitoring_MP!$AK$1:$EZ$55,Points_MP!$C13,FALSE)=$P13,$AE13,IF(HLOOKUP(AP$1,Monitoring_MP!$AK$1:$EZ$55,Points_MP!$C13,FALSE)=$R13,$AF13,IF(HLOOKUP(AP$1,Monitoring_MP!$AK$1:$EZ$55,Points_MP!$C13,FALSE)=$T13,$AG13,IF(HLOOKUP(AP$1,Monitoring_MP!$AK$1:$EZ$55,Points_MP!$C13,FALSE)=$V13,$AH13,IF(HLOOKUP(AP$1,Monitoring_MP!$AK$1:$EZ$55,Points_MP!$C13,FALSE)=$X13,$AI13,"ERROR")))))))))</f>
        <v>1</v>
      </c>
      <c r="AQ13" s="142">
        <f>IF(ISBLANK(HLOOKUP(AQ$1,Monitoring_MP!$AK$1:$EZ$55,Points_MP!$C13,FALSE)),"",IF(HLOOKUP(AQ$1,Monitoring_MP!$AK$1:$EZ$55,Points_MP!$C13,FALSE)=$J13,$AB13,IF(HLOOKUP(AQ$1,Monitoring_MP!$AK$1:$EZ$55,Points_MP!$C13,FALSE)=$L13,$AC13,IF(HLOOKUP(AQ$1,Monitoring_MP!$AK$1:$EZ$55,Points_MP!$C13,FALSE)=$N13,$AD13,IF(HLOOKUP(AQ$1,Monitoring_MP!$AK$1:$EZ$55,Points_MP!$C13,FALSE)=$P13,$AE13,IF(HLOOKUP(AQ$1,Monitoring_MP!$AK$1:$EZ$55,Points_MP!$C13,FALSE)=$R13,$AF13,IF(HLOOKUP(AQ$1,Monitoring_MP!$AK$1:$EZ$55,Points_MP!$C13,FALSE)=$T13,$AG13,IF(HLOOKUP(AQ$1,Monitoring_MP!$AK$1:$EZ$55,Points_MP!$C13,FALSE)=$V13,$AH13,IF(HLOOKUP(AQ$1,Monitoring_MP!$AK$1:$EZ$55,Points_MP!$C13,FALSE)=$X13,$AI13,"ERROR")))))))))</f>
        <v>0</v>
      </c>
      <c r="AR13" s="142">
        <f>IF(ISBLANK(HLOOKUP(AR$1,Monitoring_MP!$AK$1:$EZ$55,Points_MP!$C13,FALSE)),"",IF(HLOOKUP(AR$1,Monitoring_MP!$AK$1:$EZ$55,Points_MP!$C13,FALSE)=$J13,$AB13,IF(HLOOKUP(AR$1,Monitoring_MP!$AK$1:$EZ$55,Points_MP!$C13,FALSE)=$L13,$AC13,IF(HLOOKUP(AR$1,Monitoring_MP!$AK$1:$EZ$55,Points_MP!$C13,FALSE)=$N13,$AD13,IF(HLOOKUP(AR$1,Monitoring_MP!$AK$1:$EZ$55,Points_MP!$C13,FALSE)=$P13,$AE13,IF(HLOOKUP(AR$1,Monitoring_MP!$AK$1:$EZ$55,Points_MP!$C13,FALSE)=$R13,$AF13,IF(HLOOKUP(AR$1,Monitoring_MP!$AK$1:$EZ$55,Points_MP!$C13,FALSE)=$T13,$AG13,IF(HLOOKUP(AR$1,Monitoring_MP!$AK$1:$EZ$55,Points_MP!$C13,FALSE)=$V13,$AH13,IF(HLOOKUP(AR$1,Monitoring_MP!$AK$1:$EZ$55,Points_MP!$C13,FALSE)=$X13,$AI13,"ERROR")))))))))</f>
        <v>0.5</v>
      </c>
      <c r="AS13" s="142">
        <f>IF(ISBLANK(HLOOKUP(AS$1,Monitoring_MP!$AK$1:$EZ$55,Points_MP!$C13,FALSE)),"",IF(HLOOKUP(AS$1,Monitoring_MP!$AK$1:$EZ$55,Points_MP!$C13,FALSE)=$J13,$AB13,IF(HLOOKUP(AS$1,Monitoring_MP!$AK$1:$EZ$55,Points_MP!$C13,FALSE)=$L13,$AC13,IF(HLOOKUP(AS$1,Monitoring_MP!$AK$1:$EZ$55,Points_MP!$C13,FALSE)=$N13,$AD13,IF(HLOOKUP(AS$1,Monitoring_MP!$AK$1:$EZ$55,Points_MP!$C13,FALSE)=$P13,$AE13,IF(HLOOKUP(AS$1,Monitoring_MP!$AK$1:$EZ$55,Points_MP!$C13,FALSE)=$R13,$AF13,IF(HLOOKUP(AS$1,Monitoring_MP!$AK$1:$EZ$55,Points_MP!$C13,FALSE)=$T13,$AG13,IF(HLOOKUP(AS$1,Monitoring_MP!$AK$1:$EZ$55,Points_MP!$C13,FALSE)=$V13,$AH13,IF(HLOOKUP(AS$1,Monitoring_MP!$AK$1:$EZ$55,Points_MP!$C13,FALSE)=$X13,$AI13,"ERROR")))))))))</f>
        <v>0</v>
      </c>
      <c r="AT13" s="142">
        <f>IF(ISBLANK(HLOOKUP(AT$1,Monitoring_MP!$AK$1:$EZ$55,Points_MP!$C13,FALSE)),"",IF(HLOOKUP(AT$1,Monitoring_MP!$AK$1:$EZ$55,Points_MP!$C13,FALSE)=$J13,$AB13,IF(HLOOKUP(AT$1,Monitoring_MP!$AK$1:$EZ$55,Points_MP!$C13,FALSE)=$L13,$AC13,IF(HLOOKUP(AT$1,Monitoring_MP!$AK$1:$EZ$55,Points_MP!$C13,FALSE)=$N13,$AD13,IF(HLOOKUP(AT$1,Monitoring_MP!$AK$1:$EZ$55,Points_MP!$C13,FALSE)=$P13,$AE13,IF(HLOOKUP(AT$1,Monitoring_MP!$AK$1:$EZ$55,Points_MP!$C13,FALSE)=$R13,$AF13,IF(HLOOKUP(AT$1,Monitoring_MP!$AK$1:$EZ$55,Points_MP!$C13,FALSE)=$T13,$AG13,IF(HLOOKUP(AT$1,Monitoring_MP!$AK$1:$EZ$55,Points_MP!$C13,FALSE)=$V13,$AH13,IF(HLOOKUP(AT$1,Monitoring_MP!$AK$1:$EZ$55,Points_MP!$C13,FALSE)=$X13,$AI13,"ERROR")))))))))</f>
        <v>0</v>
      </c>
      <c r="AU13" s="142">
        <f>IF(ISBLANK(HLOOKUP(AU$1,Monitoring_MP!$AK$1:$EZ$55,Points_MP!$C13,FALSE)),"",IF(HLOOKUP(AU$1,Monitoring_MP!$AK$1:$EZ$55,Points_MP!$C13,FALSE)=$J13,$AB13,IF(HLOOKUP(AU$1,Monitoring_MP!$AK$1:$EZ$55,Points_MP!$C13,FALSE)=$L13,$AC13,IF(HLOOKUP(AU$1,Monitoring_MP!$AK$1:$EZ$55,Points_MP!$C13,FALSE)=$N13,$AD13,IF(HLOOKUP(AU$1,Monitoring_MP!$AK$1:$EZ$55,Points_MP!$C13,FALSE)=$P13,$AE13,IF(HLOOKUP(AU$1,Monitoring_MP!$AK$1:$EZ$55,Points_MP!$C13,FALSE)=$R13,$AF13,IF(HLOOKUP(AU$1,Monitoring_MP!$AK$1:$EZ$55,Points_MP!$C13,FALSE)=$T13,$AG13,IF(HLOOKUP(AU$1,Monitoring_MP!$AK$1:$EZ$55,Points_MP!$C13,FALSE)=$V13,$AH13,IF(HLOOKUP(AU$1,Monitoring_MP!$AK$1:$EZ$55,Points_MP!$C13,FALSE)=$X13,$AI13,"ERROR")))))))))</f>
        <v>0</v>
      </c>
      <c r="AV13" s="142">
        <f>IF(ISBLANK(HLOOKUP(AV$1,Monitoring_MP!$AK$1:$EZ$55,Points_MP!$C13,FALSE)),"",IF(HLOOKUP(AV$1,Monitoring_MP!$AK$1:$EZ$55,Points_MP!$C13,FALSE)=$J13,$AB13,IF(HLOOKUP(AV$1,Monitoring_MP!$AK$1:$EZ$55,Points_MP!$C13,FALSE)=$L13,$AC13,IF(HLOOKUP(AV$1,Monitoring_MP!$AK$1:$EZ$55,Points_MP!$C13,FALSE)=$N13,$AD13,IF(HLOOKUP(AV$1,Monitoring_MP!$AK$1:$EZ$55,Points_MP!$C13,FALSE)=$P13,$AE13,IF(HLOOKUP(AV$1,Monitoring_MP!$AK$1:$EZ$55,Points_MP!$C13,FALSE)=$R13,$AF13,IF(HLOOKUP(AV$1,Monitoring_MP!$AK$1:$EZ$55,Points_MP!$C13,FALSE)=$T13,$AG13,IF(HLOOKUP(AV$1,Monitoring_MP!$AK$1:$EZ$55,Points_MP!$C13,FALSE)=$V13,$AH13,IF(HLOOKUP(AV$1,Monitoring_MP!$AK$1:$EZ$55,Points_MP!$C13,FALSE)=$X13,$AI13,"ERROR")))))))))</f>
        <v>0</v>
      </c>
      <c r="AW13" s="142">
        <f>IF(ISBLANK(HLOOKUP(AW$1,Monitoring_MP!$AK$1:$EZ$55,Points_MP!$C13,FALSE)),"",IF(HLOOKUP(AW$1,Monitoring_MP!$AK$1:$EZ$55,Points_MP!$C13,FALSE)=$J13,$AB13,IF(HLOOKUP(AW$1,Monitoring_MP!$AK$1:$EZ$55,Points_MP!$C13,FALSE)=$L13,$AC13,IF(HLOOKUP(AW$1,Monitoring_MP!$AK$1:$EZ$55,Points_MP!$C13,FALSE)=$N13,$AD13,IF(HLOOKUP(AW$1,Monitoring_MP!$AK$1:$EZ$55,Points_MP!$C13,FALSE)=$P13,$AE13,IF(HLOOKUP(AW$1,Monitoring_MP!$AK$1:$EZ$55,Points_MP!$C13,FALSE)=$R13,$AF13,IF(HLOOKUP(AW$1,Monitoring_MP!$AK$1:$EZ$55,Points_MP!$C13,FALSE)=$T13,$AG13,IF(HLOOKUP(AW$1,Monitoring_MP!$AK$1:$EZ$55,Points_MP!$C13,FALSE)=$V13,$AH13,IF(HLOOKUP(AW$1,Monitoring_MP!$AK$1:$EZ$55,Points_MP!$C13,FALSE)=$X13,$AI13,"ERROR")))))))))</f>
        <v>0</v>
      </c>
      <c r="AX13" s="142">
        <f>IF(ISBLANK(HLOOKUP(AX$1,Monitoring_MP!$AK$1:$EZ$55,Points_MP!$C13,FALSE)),"",IF(HLOOKUP(AX$1,Monitoring_MP!$AK$1:$EZ$55,Points_MP!$C13,FALSE)=$J13,$AB13,IF(HLOOKUP(AX$1,Monitoring_MP!$AK$1:$EZ$55,Points_MP!$C13,FALSE)=$L13,$AC13,IF(HLOOKUP(AX$1,Monitoring_MP!$AK$1:$EZ$55,Points_MP!$C13,FALSE)=$N13,$AD13,IF(HLOOKUP(AX$1,Monitoring_MP!$AK$1:$EZ$55,Points_MP!$C13,FALSE)=$P13,$AE13,IF(HLOOKUP(AX$1,Monitoring_MP!$AK$1:$EZ$55,Points_MP!$C13,FALSE)=$R13,$AF13,IF(HLOOKUP(AX$1,Monitoring_MP!$AK$1:$EZ$55,Points_MP!$C13,FALSE)=$T13,$AG13,IF(HLOOKUP(AX$1,Monitoring_MP!$AK$1:$EZ$55,Points_MP!$C13,FALSE)=$V13,$AH13,IF(HLOOKUP(AX$1,Monitoring_MP!$AK$1:$EZ$55,Points_MP!$C13,FALSE)=$X13,$AI13,"ERROR")))))))))</f>
        <v>0</v>
      </c>
      <c r="AY13" s="142">
        <f>IF(ISBLANK(HLOOKUP(AY$1,Monitoring_MP!$AK$1:$EZ$55,Points_MP!$C13,FALSE)),"",IF(HLOOKUP(AY$1,Monitoring_MP!$AK$1:$EZ$55,Points_MP!$C13,FALSE)=$J13,$AB13,IF(HLOOKUP(AY$1,Monitoring_MP!$AK$1:$EZ$55,Points_MP!$C13,FALSE)=$L13,$AC13,IF(HLOOKUP(AY$1,Monitoring_MP!$AK$1:$EZ$55,Points_MP!$C13,FALSE)=$N13,$AD13,IF(HLOOKUP(AY$1,Monitoring_MP!$AK$1:$EZ$55,Points_MP!$C13,FALSE)=$P13,$AE13,IF(HLOOKUP(AY$1,Monitoring_MP!$AK$1:$EZ$55,Points_MP!$C13,FALSE)=$R13,$AF13,IF(HLOOKUP(AY$1,Monitoring_MP!$AK$1:$EZ$55,Points_MP!$C13,FALSE)=$T13,$AG13,IF(HLOOKUP(AY$1,Monitoring_MP!$AK$1:$EZ$55,Points_MP!$C13,FALSE)=$V13,$AH13,IF(HLOOKUP(AY$1,Monitoring_MP!$AK$1:$EZ$55,Points_MP!$C13,FALSE)=$X13,$AI13,"ERROR")))))))))</f>
        <v>0.2</v>
      </c>
      <c r="AZ13" s="142">
        <f>IF(ISBLANK(HLOOKUP(AZ$1,Monitoring_MP!$AK$1:$EZ$55,Points_MP!$C13,FALSE)),"",IF(HLOOKUP(AZ$1,Monitoring_MP!$AK$1:$EZ$55,Points_MP!$C13,FALSE)=$J13,$AB13,IF(HLOOKUP(AZ$1,Monitoring_MP!$AK$1:$EZ$55,Points_MP!$C13,FALSE)=$L13,$AC13,IF(HLOOKUP(AZ$1,Monitoring_MP!$AK$1:$EZ$55,Points_MP!$C13,FALSE)=$N13,$AD13,IF(HLOOKUP(AZ$1,Monitoring_MP!$AK$1:$EZ$55,Points_MP!$C13,FALSE)=$P13,$AE13,IF(HLOOKUP(AZ$1,Monitoring_MP!$AK$1:$EZ$55,Points_MP!$C13,FALSE)=$R13,$AF13,IF(HLOOKUP(AZ$1,Monitoring_MP!$AK$1:$EZ$55,Points_MP!$C13,FALSE)=$T13,$AG13,IF(HLOOKUP(AZ$1,Monitoring_MP!$AK$1:$EZ$55,Points_MP!$C13,FALSE)=$V13,$AH13,IF(HLOOKUP(AZ$1,Monitoring_MP!$AK$1:$EZ$55,Points_MP!$C13,FALSE)=$X13,$AI13,"ERROR")))))))))</f>
        <v>0.2</v>
      </c>
      <c r="BA13" s="142">
        <f>IF(ISBLANK(HLOOKUP(BA$1,Monitoring_MP!$AK$1:$EZ$55,Points_MP!$C13,FALSE)),"",IF(HLOOKUP(BA$1,Monitoring_MP!$AK$1:$EZ$55,Points_MP!$C13,FALSE)=$J13,$AB13,IF(HLOOKUP(BA$1,Monitoring_MP!$AK$1:$EZ$55,Points_MP!$C13,FALSE)=$L13,$AC13,IF(HLOOKUP(BA$1,Monitoring_MP!$AK$1:$EZ$55,Points_MP!$C13,FALSE)=$N13,$AD13,IF(HLOOKUP(BA$1,Monitoring_MP!$AK$1:$EZ$55,Points_MP!$C13,FALSE)=$P13,$AE13,IF(HLOOKUP(BA$1,Monitoring_MP!$AK$1:$EZ$55,Points_MP!$C13,FALSE)=$R13,$AF13,IF(HLOOKUP(BA$1,Monitoring_MP!$AK$1:$EZ$55,Points_MP!$C13,FALSE)=$T13,$AG13,IF(HLOOKUP(BA$1,Monitoring_MP!$AK$1:$EZ$55,Points_MP!$C13,FALSE)=$V13,$AH13,IF(HLOOKUP(BA$1,Monitoring_MP!$AK$1:$EZ$55,Points_MP!$C13,FALSE)=$X13,$AI13,"ERROR")))))))))</f>
        <v>0</v>
      </c>
      <c r="BB13" s="142">
        <f>IF(ISBLANK(HLOOKUP(BB$1,Monitoring_MP!$AK$1:$EZ$55,Points_MP!$C13,FALSE)),"",IF(HLOOKUP(BB$1,Monitoring_MP!$AK$1:$EZ$55,Points_MP!$C13,FALSE)=$J13,$AB13,IF(HLOOKUP(BB$1,Monitoring_MP!$AK$1:$EZ$55,Points_MP!$C13,FALSE)=$L13,$AC13,IF(HLOOKUP(BB$1,Monitoring_MP!$AK$1:$EZ$55,Points_MP!$C13,FALSE)=$N13,$AD13,IF(HLOOKUP(BB$1,Monitoring_MP!$AK$1:$EZ$55,Points_MP!$C13,FALSE)=$P13,$AE13,IF(HLOOKUP(BB$1,Monitoring_MP!$AK$1:$EZ$55,Points_MP!$C13,FALSE)=$R13,$AF13,IF(HLOOKUP(BB$1,Monitoring_MP!$AK$1:$EZ$55,Points_MP!$C13,FALSE)=$T13,$AG13,IF(HLOOKUP(BB$1,Monitoring_MP!$AK$1:$EZ$55,Points_MP!$C13,FALSE)=$V13,$AH13,IF(HLOOKUP(BB$1,Monitoring_MP!$AK$1:$EZ$55,Points_MP!$C13,FALSE)=$X13,$AI13,"ERROR")))))))))</f>
        <v>0</v>
      </c>
      <c r="BC13" s="142">
        <f>IF(ISBLANK(HLOOKUP(BC$1,Monitoring_MP!$AK$1:$EZ$55,Points_MP!$C13,FALSE)),"",IF(HLOOKUP(BC$1,Monitoring_MP!$AK$1:$EZ$55,Points_MP!$C13,FALSE)=$J13,$AB13,IF(HLOOKUP(BC$1,Monitoring_MP!$AK$1:$EZ$55,Points_MP!$C13,FALSE)=$L13,$AC13,IF(HLOOKUP(BC$1,Monitoring_MP!$AK$1:$EZ$55,Points_MP!$C13,FALSE)=$N13,$AD13,IF(HLOOKUP(BC$1,Monitoring_MP!$AK$1:$EZ$55,Points_MP!$C13,FALSE)=$P13,$AE13,IF(HLOOKUP(BC$1,Monitoring_MP!$AK$1:$EZ$55,Points_MP!$C13,FALSE)=$R13,$AF13,IF(HLOOKUP(BC$1,Monitoring_MP!$AK$1:$EZ$55,Points_MP!$C13,FALSE)=$T13,$AG13,IF(HLOOKUP(BC$1,Monitoring_MP!$AK$1:$EZ$55,Points_MP!$C13,FALSE)=$V13,$AH13,IF(HLOOKUP(BC$1,Monitoring_MP!$AK$1:$EZ$55,Points_MP!$C13,FALSE)=$X13,$AI13,"ERROR")))))))))</f>
        <v>0.2</v>
      </c>
      <c r="BD13" s="142">
        <f>IF(ISBLANK(HLOOKUP(BD$1,Monitoring_MP!$AK$1:$EZ$55,Points_MP!$C13,FALSE)),"",IF(HLOOKUP(BD$1,Monitoring_MP!$AK$1:$EZ$55,Points_MP!$C13,FALSE)=$J13,$AB13,IF(HLOOKUP(BD$1,Monitoring_MP!$AK$1:$EZ$55,Points_MP!$C13,FALSE)=$L13,$AC13,IF(HLOOKUP(BD$1,Monitoring_MP!$AK$1:$EZ$55,Points_MP!$C13,FALSE)=$N13,$AD13,IF(HLOOKUP(BD$1,Monitoring_MP!$AK$1:$EZ$55,Points_MP!$C13,FALSE)=$P13,$AE13,IF(HLOOKUP(BD$1,Monitoring_MP!$AK$1:$EZ$55,Points_MP!$C13,FALSE)=$R13,$AF13,IF(HLOOKUP(BD$1,Monitoring_MP!$AK$1:$EZ$55,Points_MP!$C13,FALSE)=$T13,$AG13,IF(HLOOKUP(BD$1,Monitoring_MP!$AK$1:$EZ$55,Points_MP!$C13,FALSE)=$V13,$AH13,IF(HLOOKUP(BD$1,Monitoring_MP!$AK$1:$EZ$55,Points_MP!$C13,FALSE)=$X13,$AI13,"ERROR")))))))))</f>
        <v>0</v>
      </c>
      <c r="BE13" s="142">
        <f>IF(ISBLANK(HLOOKUP(BE$1,Monitoring_MP!$AK$1:$EZ$55,Points_MP!$C13,FALSE)),"",IF(HLOOKUP(BE$1,Monitoring_MP!$AK$1:$EZ$55,Points_MP!$C13,FALSE)=$J13,$AB13,IF(HLOOKUP(BE$1,Monitoring_MP!$AK$1:$EZ$55,Points_MP!$C13,FALSE)=$L13,$AC13,IF(HLOOKUP(BE$1,Monitoring_MP!$AK$1:$EZ$55,Points_MP!$C13,FALSE)=$N13,$AD13,IF(HLOOKUP(BE$1,Monitoring_MP!$AK$1:$EZ$55,Points_MP!$C13,FALSE)=$P13,$AE13,IF(HLOOKUP(BE$1,Monitoring_MP!$AK$1:$EZ$55,Points_MP!$C13,FALSE)=$R13,$AF13,IF(HLOOKUP(BE$1,Monitoring_MP!$AK$1:$EZ$55,Points_MP!$C13,FALSE)=$T13,$AG13,IF(HLOOKUP(BE$1,Monitoring_MP!$AK$1:$EZ$55,Points_MP!$C13,FALSE)=$V13,$AH13,IF(HLOOKUP(BE$1,Monitoring_MP!$AK$1:$EZ$55,Points_MP!$C13,FALSE)=$X13,$AI13,"ERROR")))))))))</f>
        <v>0</v>
      </c>
      <c r="BF13" s="142">
        <f>IF(ISBLANK(HLOOKUP(BF$1,Monitoring_MP!$AK$1:$EZ$55,Points_MP!$C13,FALSE)),"",IF(HLOOKUP(BF$1,Monitoring_MP!$AK$1:$EZ$55,Points_MP!$C13,FALSE)=$J13,$AB13,IF(HLOOKUP(BF$1,Monitoring_MP!$AK$1:$EZ$55,Points_MP!$C13,FALSE)=$L13,$AC13,IF(HLOOKUP(BF$1,Monitoring_MP!$AK$1:$EZ$55,Points_MP!$C13,FALSE)=$N13,$AD13,IF(HLOOKUP(BF$1,Monitoring_MP!$AK$1:$EZ$55,Points_MP!$C13,FALSE)=$P13,$AE13,IF(HLOOKUP(BF$1,Monitoring_MP!$AK$1:$EZ$55,Points_MP!$C13,FALSE)=$R13,$AF13,IF(HLOOKUP(BF$1,Monitoring_MP!$AK$1:$EZ$55,Points_MP!$C13,FALSE)=$T13,$AG13,IF(HLOOKUP(BF$1,Monitoring_MP!$AK$1:$EZ$55,Points_MP!$C13,FALSE)=$V13,$AH13,IF(HLOOKUP(BF$1,Monitoring_MP!$AK$1:$EZ$55,Points_MP!$C13,FALSE)=$X13,$AI13,"ERROR")))))))))</f>
        <v>0.2</v>
      </c>
      <c r="BG13" s="142">
        <f>IF(ISBLANK(HLOOKUP(BG$1,Monitoring_MP!$AK$1:$EZ$55,Points_MP!$C13,FALSE)),"",IF(HLOOKUP(BG$1,Monitoring_MP!$AK$1:$EZ$55,Points_MP!$C13,FALSE)=$J13,$AB13,IF(HLOOKUP(BG$1,Monitoring_MP!$AK$1:$EZ$55,Points_MP!$C13,FALSE)=$L13,$AC13,IF(HLOOKUP(BG$1,Monitoring_MP!$AK$1:$EZ$55,Points_MP!$C13,FALSE)=$N13,$AD13,IF(HLOOKUP(BG$1,Monitoring_MP!$AK$1:$EZ$55,Points_MP!$C13,FALSE)=$P13,$AE13,IF(HLOOKUP(BG$1,Monitoring_MP!$AK$1:$EZ$55,Points_MP!$C13,FALSE)=$R13,$AF13,IF(HLOOKUP(BG$1,Monitoring_MP!$AK$1:$EZ$55,Points_MP!$C13,FALSE)=$T13,$AG13,IF(HLOOKUP(BG$1,Monitoring_MP!$AK$1:$EZ$55,Points_MP!$C13,FALSE)=$V13,$AH13,IF(HLOOKUP(BG$1,Monitoring_MP!$AK$1:$EZ$55,Points_MP!$C13,FALSE)=$X13,$AI13,"ERROR")))))))))</f>
        <v>0</v>
      </c>
      <c r="BH13" s="142">
        <f>IF(ISBLANK(HLOOKUP(BH$1,Monitoring_MP!$AK$1:$EZ$55,Points_MP!$C13,FALSE)),"",IF(HLOOKUP(BH$1,Monitoring_MP!$AK$1:$EZ$55,Points_MP!$C13,FALSE)=$J13,$AB13,IF(HLOOKUP(BH$1,Monitoring_MP!$AK$1:$EZ$55,Points_MP!$C13,FALSE)=$L13,$AC13,IF(HLOOKUP(BH$1,Monitoring_MP!$AK$1:$EZ$55,Points_MP!$C13,FALSE)=$N13,$AD13,IF(HLOOKUP(BH$1,Monitoring_MP!$AK$1:$EZ$55,Points_MP!$C13,FALSE)=$P13,$AE13,IF(HLOOKUP(BH$1,Monitoring_MP!$AK$1:$EZ$55,Points_MP!$C13,FALSE)=$R13,$AF13,IF(HLOOKUP(BH$1,Monitoring_MP!$AK$1:$EZ$55,Points_MP!$C13,FALSE)=$T13,$AG13,IF(HLOOKUP(BH$1,Monitoring_MP!$AK$1:$EZ$55,Points_MP!$C13,FALSE)=$V13,$AH13,IF(HLOOKUP(BH$1,Monitoring_MP!$AK$1:$EZ$55,Points_MP!$C13,FALSE)=$X13,$AI13,"ERROR")))))))))</f>
        <v>0</v>
      </c>
      <c r="BI13" s="142">
        <f>IF(ISBLANK(HLOOKUP(BI$1,Monitoring_MP!$AK$1:$EZ$55,Points_MP!$C13,FALSE)),"",IF(HLOOKUP(BI$1,Monitoring_MP!$AK$1:$EZ$55,Points_MP!$C13,FALSE)=$J13,$AB13,IF(HLOOKUP(BI$1,Monitoring_MP!$AK$1:$EZ$55,Points_MP!$C13,FALSE)=$L13,$AC13,IF(HLOOKUP(BI$1,Monitoring_MP!$AK$1:$EZ$55,Points_MP!$C13,FALSE)=$N13,$AD13,IF(HLOOKUP(BI$1,Monitoring_MP!$AK$1:$EZ$55,Points_MP!$C13,FALSE)=$P13,$AE13,IF(HLOOKUP(BI$1,Monitoring_MP!$AK$1:$EZ$55,Points_MP!$C13,FALSE)=$R13,$AF13,IF(HLOOKUP(BI$1,Monitoring_MP!$AK$1:$EZ$55,Points_MP!$C13,FALSE)=$T13,$AG13,IF(HLOOKUP(BI$1,Monitoring_MP!$AK$1:$EZ$55,Points_MP!$C13,FALSE)=$V13,$AH13,IF(HLOOKUP(BI$1,Monitoring_MP!$AK$1:$EZ$55,Points_MP!$C13,FALSE)=$X13,$AI13,"ERROR")))))))))</f>
        <v>0</v>
      </c>
      <c r="BJ13" s="142">
        <f>IF(ISBLANK(HLOOKUP(BJ$1,Monitoring_MP!$AK$1:$EZ$55,Points_MP!$C13,FALSE)),"",IF(HLOOKUP(BJ$1,Monitoring_MP!$AK$1:$EZ$55,Points_MP!$C13,FALSE)=$J13,$AB13,IF(HLOOKUP(BJ$1,Monitoring_MP!$AK$1:$EZ$55,Points_MP!$C13,FALSE)=$L13,$AC13,IF(HLOOKUP(BJ$1,Monitoring_MP!$AK$1:$EZ$55,Points_MP!$C13,FALSE)=$N13,$AD13,IF(HLOOKUP(BJ$1,Monitoring_MP!$AK$1:$EZ$55,Points_MP!$C13,FALSE)=$P13,$AE13,IF(HLOOKUP(BJ$1,Monitoring_MP!$AK$1:$EZ$55,Points_MP!$C13,FALSE)=$R13,$AF13,IF(HLOOKUP(BJ$1,Monitoring_MP!$AK$1:$EZ$55,Points_MP!$C13,FALSE)=$T13,$AG13,IF(HLOOKUP(BJ$1,Monitoring_MP!$AK$1:$EZ$55,Points_MP!$C13,FALSE)=$V13,$AH13,IF(HLOOKUP(BJ$1,Monitoring_MP!$AK$1:$EZ$55,Points_MP!$C13,FALSE)=$X13,$AI13,"ERROR")))))))))</f>
        <v>0</v>
      </c>
      <c r="BK13" s="142">
        <f>IF(ISBLANK(HLOOKUP(BK$1,Monitoring_MP!$AK$1:$EZ$55,Points_MP!$C13,FALSE)),"",IF(HLOOKUP(BK$1,Monitoring_MP!$AK$1:$EZ$55,Points_MP!$C13,FALSE)=$J13,$AB13,IF(HLOOKUP(BK$1,Monitoring_MP!$AK$1:$EZ$55,Points_MP!$C13,FALSE)=$L13,$AC13,IF(HLOOKUP(BK$1,Monitoring_MP!$AK$1:$EZ$55,Points_MP!$C13,FALSE)=$N13,$AD13,IF(HLOOKUP(BK$1,Monitoring_MP!$AK$1:$EZ$55,Points_MP!$C13,FALSE)=$P13,$AE13,IF(HLOOKUP(BK$1,Monitoring_MP!$AK$1:$EZ$55,Points_MP!$C13,FALSE)=$R13,$AF13,IF(HLOOKUP(BK$1,Monitoring_MP!$AK$1:$EZ$55,Points_MP!$C13,FALSE)=$T13,$AG13,IF(HLOOKUP(BK$1,Monitoring_MP!$AK$1:$EZ$55,Points_MP!$C13,FALSE)=$V13,$AH13,IF(HLOOKUP(BK$1,Monitoring_MP!$AK$1:$EZ$55,Points_MP!$C13,FALSE)=$X13,$AI13,"ERROR")))))))))</f>
        <v>0</v>
      </c>
      <c r="BL13" s="142">
        <f>IF(ISBLANK(HLOOKUP(BL$1,Monitoring_MP!$AK$1:$EZ$55,Points_MP!$C13,FALSE)),"",IF(HLOOKUP(BL$1,Monitoring_MP!$AK$1:$EZ$55,Points_MP!$C13,FALSE)=$J13,$AB13,IF(HLOOKUP(BL$1,Monitoring_MP!$AK$1:$EZ$55,Points_MP!$C13,FALSE)=$L13,$AC13,IF(HLOOKUP(BL$1,Monitoring_MP!$AK$1:$EZ$55,Points_MP!$C13,FALSE)=$N13,$AD13,IF(HLOOKUP(BL$1,Monitoring_MP!$AK$1:$EZ$55,Points_MP!$C13,FALSE)=$P13,$AE13,IF(HLOOKUP(BL$1,Monitoring_MP!$AK$1:$EZ$55,Points_MP!$C13,FALSE)=$R13,$AF13,IF(HLOOKUP(BL$1,Monitoring_MP!$AK$1:$EZ$55,Points_MP!$C13,FALSE)=$T13,$AG13,IF(HLOOKUP(BL$1,Monitoring_MP!$AK$1:$EZ$55,Points_MP!$C13,FALSE)=$V13,$AH13,IF(HLOOKUP(BL$1,Monitoring_MP!$AK$1:$EZ$55,Points_MP!$C13,FALSE)=$X13,$AI13,"ERROR")))))))))</f>
        <v>0</v>
      </c>
      <c r="BM13" s="142">
        <f>IF(ISBLANK(HLOOKUP(BM$1,Monitoring_MP!$AK$1:$EZ$55,Points_MP!$C13,FALSE)),"",IF(HLOOKUP(BM$1,Monitoring_MP!$AK$1:$EZ$55,Points_MP!$C13,FALSE)=$J13,$AB13,IF(HLOOKUP(BM$1,Monitoring_MP!$AK$1:$EZ$55,Points_MP!$C13,FALSE)=$L13,$AC13,IF(HLOOKUP(BM$1,Monitoring_MP!$AK$1:$EZ$55,Points_MP!$C13,FALSE)=$N13,$AD13,IF(HLOOKUP(BM$1,Monitoring_MP!$AK$1:$EZ$55,Points_MP!$C13,FALSE)=$P13,$AE13,IF(HLOOKUP(BM$1,Monitoring_MP!$AK$1:$EZ$55,Points_MP!$C13,FALSE)=$R13,$AF13,IF(HLOOKUP(BM$1,Monitoring_MP!$AK$1:$EZ$55,Points_MP!$C13,FALSE)=$T13,$AG13,IF(HLOOKUP(BM$1,Monitoring_MP!$AK$1:$EZ$55,Points_MP!$C13,FALSE)=$V13,$AH13,IF(HLOOKUP(BM$1,Monitoring_MP!$AK$1:$EZ$55,Points_MP!$C13,FALSE)=$X13,$AI13,"ERROR")))))))))</f>
        <v>0</v>
      </c>
      <c r="BN13" s="142">
        <f>IF(ISBLANK(HLOOKUP(BN$1,Monitoring_MP!$AK$1:$EZ$55,Points_MP!$C13,FALSE)),"",IF(HLOOKUP(BN$1,Monitoring_MP!$AK$1:$EZ$55,Points_MP!$C13,FALSE)=$J13,$AB13,IF(HLOOKUP(BN$1,Monitoring_MP!$AK$1:$EZ$55,Points_MP!$C13,FALSE)=$L13,$AC13,IF(HLOOKUP(BN$1,Monitoring_MP!$AK$1:$EZ$55,Points_MP!$C13,FALSE)=$N13,$AD13,IF(HLOOKUP(BN$1,Monitoring_MP!$AK$1:$EZ$55,Points_MP!$C13,FALSE)=$P13,$AE13,IF(HLOOKUP(BN$1,Monitoring_MP!$AK$1:$EZ$55,Points_MP!$C13,FALSE)=$R13,$AF13,IF(HLOOKUP(BN$1,Monitoring_MP!$AK$1:$EZ$55,Points_MP!$C13,FALSE)=$T13,$AG13,IF(HLOOKUP(BN$1,Monitoring_MP!$AK$1:$EZ$55,Points_MP!$C13,FALSE)=$V13,$AH13,IF(HLOOKUP(BN$1,Monitoring_MP!$AK$1:$EZ$55,Points_MP!$C13,FALSE)=$X13,$AI13,"ERROR")))))))))</f>
        <v>0</v>
      </c>
      <c r="BO13" s="142">
        <f>IF(ISBLANK(HLOOKUP(BO$1,Monitoring_MP!$AK$1:$EZ$55,Points_MP!$C13,FALSE)),"",IF(HLOOKUP(BO$1,Monitoring_MP!$AK$1:$EZ$55,Points_MP!$C13,FALSE)=$J13,$AB13,IF(HLOOKUP(BO$1,Monitoring_MP!$AK$1:$EZ$55,Points_MP!$C13,FALSE)=$L13,$AC13,IF(HLOOKUP(BO$1,Monitoring_MP!$AK$1:$EZ$55,Points_MP!$C13,FALSE)=$N13,$AD13,IF(HLOOKUP(BO$1,Monitoring_MP!$AK$1:$EZ$55,Points_MP!$C13,FALSE)=$P13,$AE13,IF(HLOOKUP(BO$1,Monitoring_MP!$AK$1:$EZ$55,Points_MP!$C13,FALSE)=$R13,$AF13,IF(HLOOKUP(BO$1,Monitoring_MP!$AK$1:$EZ$55,Points_MP!$C13,FALSE)=$T13,$AG13,IF(HLOOKUP(BO$1,Monitoring_MP!$AK$1:$EZ$55,Points_MP!$C13,FALSE)=$V13,$AH13,IF(HLOOKUP(BO$1,Monitoring_MP!$AK$1:$EZ$55,Points_MP!$C13,FALSE)=$X13,$AI13,"ERROR")))))))))</f>
        <v>0</v>
      </c>
      <c r="BP13" s="142">
        <f>IF(ISBLANK(HLOOKUP(BP$1,Monitoring_MP!$AK$1:$EZ$55,Points_MP!$C13,FALSE)),"",IF(HLOOKUP(BP$1,Monitoring_MP!$AK$1:$EZ$55,Points_MP!$C13,FALSE)=$J13,$AB13,IF(HLOOKUP(BP$1,Monitoring_MP!$AK$1:$EZ$55,Points_MP!$C13,FALSE)=$L13,$AC13,IF(HLOOKUP(BP$1,Monitoring_MP!$AK$1:$EZ$55,Points_MP!$C13,FALSE)=$N13,$AD13,IF(HLOOKUP(BP$1,Monitoring_MP!$AK$1:$EZ$55,Points_MP!$C13,FALSE)=$P13,$AE13,IF(HLOOKUP(BP$1,Monitoring_MP!$AK$1:$EZ$55,Points_MP!$C13,FALSE)=$R13,$AF13,IF(HLOOKUP(BP$1,Monitoring_MP!$AK$1:$EZ$55,Points_MP!$C13,FALSE)=$T13,$AG13,IF(HLOOKUP(BP$1,Monitoring_MP!$AK$1:$EZ$55,Points_MP!$C13,FALSE)=$V13,$AH13,IF(HLOOKUP(BP$1,Monitoring_MP!$AK$1:$EZ$55,Points_MP!$C13,FALSE)=$X13,$AI13,"ERROR")))))))))</f>
        <v>0</v>
      </c>
      <c r="BQ13" s="142">
        <f>IF(ISBLANK(HLOOKUP(BQ$1,Monitoring_MP!$AK$1:$EZ$55,Points_MP!$C13,FALSE)),"",IF(HLOOKUP(BQ$1,Monitoring_MP!$AK$1:$EZ$55,Points_MP!$C13,FALSE)=$J13,$AB13,IF(HLOOKUP(BQ$1,Monitoring_MP!$AK$1:$EZ$55,Points_MP!$C13,FALSE)=$L13,$AC13,IF(HLOOKUP(BQ$1,Monitoring_MP!$AK$1:$EZ$55,Points_MP!$C13,FALSE)=$N13,$AD13,IF(HLOOKUP(BQ$1,Monitoring_MP!$AK$1:$EZ$55,Points_MP!$C13,FALSE)=$P13,$AE13,IF(HLOOKUP(BQ$1,Monitoring_MP!$AK$1:$EZ$55,Points_MP!$C13,FALSE)=$R13,$AF13,IF(HLOOKUP(BQ$1,Monitoring_MP!$AK$1:$EZ$55,Points_MP!$C13,FALSE)=$T13,$AG13,IF(HLOOKUP(BQ$1,Monitoring_MP!$AK$1:$EZ$55,Points_MP!$C13,FALSE)=$V13,$AH13,IF(HLOOKUP(BQ$1,Monitoring_MP!$AK$1:$EZ$55,Points_MP!$C13,FALSE)=$X13,$AI13,"ERROR")))))))))</f>
        <v>0</v>
      </c>
      <c r="BR13" s="142">
        <f>IF(ISBLANK(HLOOKUP(BR$1,Monitoring_MP!$AK$1:$EZ$55,Points_MP!$C13,FALSE)),"",IF(HLOOKUP(BR$1,Monitoring_MP!$AK$1:$EZ$55,Points_MP!$C13,FALSE)=$J13,$AB13,IF(HLOOKUP(BR$1,Monitoring_MP!$AK$1:$EZ$55,Points_MP!$C13,FALSE)=$L13,$AC13,IF(HLOOKUP(BR$1,Monitoring_MP!$AK$1:$EZ$55,Points_MP!$C13,FALSE)=$N13,$AD13,IF(HLOOKUP(BR$1,Monitoring_MP!$AK$1:$EZ$55,Points_MP!$C13,FALSE)=$P13,$AE13,IF(HLOOKUP(BR$1,Monitoring_MP!$AK$1:$EZ$55,Points_MP!$C13,FALSE)=$R13,$AF13,IF(HLOOKUP(BR$1,Monitoring_MP!$AK$1:$EZ$55,Points_MP!$C13,FALSE)=$T13,$AG13,IF(HLOOKUP(BR$1,Monitoring_MP!$AK$1:$EZ$55,Points_MP!$C13,FALSE)=$V13,$AH13,IF(HLOOKUP(BR$1,Monitoring_MP!$AK$1:$EZ$55,Points_MP!$C13,FALSE)=$X13,$AI13,"ERROR")))))))))</f>
        <v>0</v>
      </c>
      <c r="BS13" s="142">
        <f>IF(ISBLANK(HLOOKUP(BS$1,Monitoring_MP!$AK$1:$EZ$55,Points_MP!$C13,FALSE)),"",IF(HLOOKUP(BS$1,Monitoring_MP!$AK$1:$EZ$55,Points_MP!$C13,FALSE)=$J13,$AB13,IF(HLOOKUP(BS$1,Monitoring_MP!$AK$1:$EZ$55,Points_MP!$C13,FALSE)=$L13,$AC13,IF(HLOOKUP(BS$1,Monitoring_MP!$AK$1:$EZ$55,Points_MP!$C13,FALSE)=$N13,$AD13,IF(HLOOKUP(BS$1,Monitoring_MP!$AK$1:$EZ$55,Points_MP!$C13,FALSE)=$P13,$AE13,IF(HLOOKUP(BS$1,Monitoring_MP!$AK$1:$EZ$55,Points_MP!$C13,FALSE)=$R13,$AF13,IF(HLOOKUP(BS$1,Monitoring_MP!$AK$1:$EZ$55,Points_MP!$C13,FALSE)=$T13,$AG13,IF(HLOOKUP(BS$1,Monitoring_MP!$AK$1:$EZ$55,Points_MP!$C13,FALSE)=$V13,$AH13,IF(HLOOKUP(BS$1,Monitoring_MP!$AK$1:$EZ$55,Points_MP!$C13,FALSE)=$X13,$AI13,"ERROR")))))))))</f>
        <v>0</v>
      </c>
      <c r="BT13" s="142">
        <f>IF(ISBLANK(HLOOKUP(BT$1,Monitoring_MP!$AK$1:$EZ$55,Points_MP!$C13,FALSE)),"",IF(HLOOKUP(BT$1,Monitoring_MP!$AK$1:$EZ$55,Points_MP!$C13,FALSE)=$J13,$AB13,IF(HLOOKUP(BT$1,Monitoring_MP!$AK$1:$EZ$55,Points_MP!$C13,FALSE)=$L13,$AC13,IF(HLOOKUP(BT$1,Monitoring_MP!$AK$1:$EZ$55,Points_MP!$C13,FALSE)=$N13,$AD13,IF(HLOOKUP(BT$1,Monitoring_MP!$AK$1:$EZ$55,Points_MP!$C13,FALSE)=$P13,$AE13,IF(HLOOKUP(BT$1,Monitoring_MP!$AK$1:$EZ$55,Points_MP!$C13,FALSE)=$R13,$AF13,IF(HLOOKUP(BT$1,Monitoring_MP!$AK$1:$EZ$55,Points_MP!$C13,FALSE)=$T13,$AG13,IF(HLOOKUP(BT$1,Monitoring_MP!$AK$1:$EZ$55,Points_MP!$C13,FALSE)=$V13,$AH13,IF(HLOOKUP(BT$1,Monitoring_MP!$AK$1:$EZ$55,Points_MP!$C13,FALSE)=$X13,$AI13,"ERROR")))))))))</f>
        <v>0.2</v>
      </c>
      <c r="BU13" s="142">
        <f>IF(ISBLANK(HLOOKUP(BU$1,Monitoring_MP!$AK$1:$EZ$55,Points_MP!$C13,FALSE)),"",IF(HLOOKUP(BU$1,Monitoring_MP!$AK$1:$EZ$55,Points_MP!$C13,FALSE)=$J13,$AB13,IF(HLOOKUP(BU$1,Monitoring_MP!$AK$1:$EZ$55,Points_MP!$C13,FALSE)=$L13,$AC13,IF(HLOOKUP(BU$1,Monitoring_MP!$AK$1:$EZ$55,Points_MP!$C13,FALSE)=$N13,$AD13,IF(HLOOKUP(BU$1,Monitoring_MP!$AK$1:$EZ$55,Points_MP!$C13,FALSE)=$P13,$AE13,IF(HLOOKUP(BU$1,Monitoring_MP!$AK$1:$EZ$55,Points_MP!$C13,FALSE)=$R13,$AF13,IF(HLOOKUP(BU$1,Monitoring_MP!$AK$1:$EZ$55,Points_MP!$C13,FALSE)=$T13,$AG13,IF(HLOOKUP(BU$1,Monitoring_MP!$AK$1:$EZ$55,Points_MP!$C13,FALSE)=$V13,$AH13,IF(HLOOKUP(BU$1,Monitoring_MP!$AK$1:$EZ$55,Points_MP!$C13,FALSE)=$X13,$AI13,"ERROR")))))))))</f>
        <v>0</v>
      </c>
      <c r="BV13" s="142">
        <f>IF(ISBLANK(HLOOKUP(BV$1,Monitoring_MP!$AK$1:$EZ$55,Points_MP!$C13,FALSE)),"",IF(HLOOKUP(BV$1,Monitoring_MP!$AK$1:$EZ$55,Points_MP!$C13,FALSE)=$J13,$AB13,IF(HLOOKUP(BV$1,Monitoring_MP!$AK$1:$EZ$55,Points_MP!$C13,FALSE)=$L13,$AC13,IF(HLOOKUP(BV$1,Monitoring_MP!$AK$1:$EZ$55,Points_MP!$C13,FALSE)=$N13,$AD13,IF(HLOOKUP(BV$1,Monitoring_MP!$AK$1:$EZ$55,Points_MP!$C13,FALSE)=$P13,$AE13,IF(HLOOKUP(BV$1,Monitoring_MP!$AK$1:$EZ$55,Points_MP!$C13,FALSE)=$R13,$AF13,IF(HLOOKUP(BV$1,Monitoring_MP!$AK$1:$EZ$55,Points_MP!$C13,FALSE)=$T13,$AG13,IF(HLOOKUP(BV$1,Monitoring_MP!$AK$1:$EZ$55,Points_MP!$C13,FALSE)=$V13,$AH13,IF(HLOOKUP(BV$1,Monitoring_MP!$AK$1:$EZ$55,Points_MP!$C13,FALSE)=$X13,$AI13,"ERROR")))))))))</f>
        <v>0</v>
      </c>
      <c r="BW13" s="142">
        <f>IF(ISBLANK(HLOOKUP(BW$1,Monitoring_MP!$AK$1:$EZ$55,Points_MP!$C13,FALSE)),"",IF(HLOOKUP(BW$1,Monitoring_MP!$AK$1:$EZ$55,Points_MP!$C13,FALSE)=$J13,$AB13,IF(HLOOKUP(BW$1,Monitoring_MP!$AK$1:$EZ$55,Points_MP!$C13,FALSE)=$L13,$AC13,IF(HLOOKUP(BW$1,Monitoring_MP!$AK$1:$EZ$55,Points_MP!$C13,FALSE)=$N13,$AD13,IF(HLOOKUP(BW$1,Monitoring_MP!$AK$1:$EZ$55,Points_MP!$C13,FALSE)=$P13,$AE13,IF(HLOOKUP(BW$1,Monitoring_MP!$AK$1:$EZ$55,Points_MP!$C13,FALSE)=$R13,$AF13,IF(HLOOKUP(BW$1,Monitoring_MP!$AK$1:$EZ$55,Points_MP!$C13,FALSE)=$T13,$AG13,IF(HLOOKUP(BW$1,Monitoring_MP!$AK$1:$EZ$55,Points_MP!$C13,FALSE)=$V13,$AH13,IF(HLOOKUP(BW$1,Monitoring_MP!$AK$1:$EZ$55,Points_MP!$C13,FALSE)=$X13,$AI13,"ERROR")))))))))</f>
        <v>0</v>
      </c>
      <c r="BX13" s="142">
        <f>IF(ISBLANK(HLOOKUP(BX$1,Monitoring_MP!$AK$1:$EZ$55,Points_MP!$C13,FALSE)),"",IF(HLOOKUP(BX$1,Monitoring_MP!$AK$1:$EZ$55,Points_MP!$C13,FALSE)=$J13,$AB13,IF(HLOOKUP(BX$1,Monitoring_MP!$AK$1:$EZ$55,Points_MP!$C13,FALSE)=$L13,$AC13,IF(HLOOKUP(BX$1,Monitoring_MP!$AK$1:$EZ$55,Points_MP!$C13,FALSE)=$N13,$AD13,IF(HLOOKUP(BX$1,Monitoring_MP!$AK$1:$EZ$55,Points_MP!$C13,FALSE)=$P13,$AE13,IF(HLOOKUP(BX$1,Monitoring_MP!$AK$1:$EZ$55,Points_MP!$C13,FALSE)=$R13,$AF13,IF(HLOOKUP(BX$1,Monitoring_MP!$AK$1:$EZ$55,Points_MP!$C13,FALSE)=$T13,$AG13,IF(HLOOKUP(BX$1,Monitoring_MP!$AK$1:$EZ$55,Points_MP!$C13,FALSE)=$V13,$AH13,IF(HLOOKUP(BX$1,Monitoring_MP!$AK$1:$EZ$55,Points_MP!$C13,FALSE)=$X13,$AI13,"ERROR")))))))))</f>
        <v>0</v>
      </c>
      <c r="BY13" s="142">
        <f>IF(ISBLANK(HLOOKUP(BY$1,Monitoring_MP!$AK$1:$EZ$55,Points_MP!$C13,FALSE)),"",IF(HLOOKUP(BY$1,Monitoring_MP!$AK$1:$EZ$55,Points_MP!$C13,FALSE)=$J13,$AB13,IF(HLOOKUP(BY$1,Monitoring_MP!$AK$1:$EZ$55,Points_MP!$C13,FALSE)=$L13,$AC13,IF(HLOOKUP(BY$1,Monitoring_MP!$AK$1:$EZ$55,Points_MP!$C13,FALSE)=$N13,$AD13,IF(HLOOKUP(BY$1,Monitoring_MP!$AK$1:$EZ$55,Points_MP!$C13,FALSE)=$P13,$AE13,IF(HLOOKUP(BY$1,Monitoring_MP!$AK$1:$EZ$55,Points_MP!$C13,FALSE)=$R13,$AF13,IF(HLOOKUP(BY$1,Monitoring_MP!$AK$1:$EZ$55,Points_MP!$C13,FALSE)=$T13,$AG13,IF(HLOOKUP(BY$1,Monitoring_MP!$AK$1:$EZ$55,Points_MP!$C13,FALSE)=$V13,$AH13,IF(HLOOKUP(BY$1,Monitoring_MP!$AK$1:$EZ$55,Points_MP!$C13,FALSE)=$X13,$AI13,"ERROR")))))))))</f>
        <v>0</v>
      </c>
      <c r="BZ13" s="142">
        <f>IF(ISBLANK(HLOOKUP(BZ$1,Monitoring_MP!$AK$1:$EZ$55,Points_MP!$C13,FALSE)),"",IF(HLOOKUP(BZ$1,Monitoring_MP!$AK$1:$EZ$55,Points_MP!$C13,FALSE)=$J13,$AB13,IF(HLOOKUP(BZ$1,Monitoring_MP!$AK$1:$EZ$55,Points_MP!$C13,FALSE)=$L13,$AC13,IF(HLOOKUP(BZ$1,Monitoring_MP!$AK$1:$EZ$55,Points_MP!$C13,FALSE)=$N13,$AD13,IF(HLOOKUP(BZ$1,Monitoring_MP!$AK$1:$EZ$55,Points_MP!$C13,FALSE)=$P13,$AE13,IF(HLOOKUP(BZ$1,Monitoring_MP!$AK$1:$EZ$55,Points_MP!$C13,FALSE)=$R13,$AF13,IF(HLOOKUP(BZ$1,Monitoring_MP!$AK$1:$EZ$55,Points_MP!$C13,FALSE)=$T13,$AG13,IF(HLOOKUP(BZ$1,Monitoring_MP!$AK$1:$EZ$55,Points_MP!$C13,FALSE)=$V13,$AH13,IF(HLOOKUP(BZ$1,Monitoring_MP!$AK$1:$EZ$55,Points_MP!$C13,FALSE)=$X13,$AI13,"ERROR")))))))))</f>
        <v>0</v>
      </c>
      <c r="CA13" s="142">
        <f>IF(ISBLANK(HLOOKUP(CA$1,Monitoring_MP!$AK$1:$EZ$55,Points_MP!$C13,FALSE)),"",IF(HLOOKUP(CA$1,Monitoring_MP!$AK$1:$EZ$55,Points_MP!$C13,FALSE)=$J13,$AB13,IF(HLOOKUP(CA$1,Monitoring_MP!$AK$1:$EZ$55,Points_MP!$C13,FALSE)=$L13,$AC13,IF(HLOOKUP(CA$1,Monitoring_MP!$AK$1:$EZ$55,Points_MP!$C13,FALSE)=$N13,$AD13,IF(HLOOKUP(CA$1,Monitoring_MP!$AK$1:$EZ$55,Points_MP!$C13,FALSE)=$P13,$AE13,IF(HLOOKUP(CA$1,Monitoring_MP!$AK$1:$EZ$55,Points_MP!$C13,FALSE)=$R13,$AF13,IF(HLOOKUP(CA$1,Monitoring_MP!$AK$1:$EZ$55,Points_MP!$C13,FALSE)=$T13,$AG13,IF(HLOOKUP(CA$1,Monitoring_MP!$AK$1:$EZ$55,Points_MP!$C13,FALSE)=$V13,$AH13,IF(HLOOKUP(CA$1,Monitoring_MP!$AK$1:$EZ$55,Points_MP!$C13,FALSE)=$X13,$AI13,"ERROR")))))))))</f>
        <v>0</v>
      </c>
      <c r="CB13" s="142">
        <f>IF(ISBLANK(HLOOKUP(CB$1,Monitoring_MP!$AK$1:$EZ$55,Points_MP!$C13,FALSE)),"",IF(HLOOKUP(CB$1,Monitoring_MP!$AK$1:$EZ$55,Points_MP!$C13,FALSE)=$J13,$AB13,IF(HLOOKUP(CB$1,Monitoring_MP!$AK$1:$EZ$55,Points_MP!$C13,FALSE)=$L13,$AC13,IF(HLOOKUP(CB$1,Monitoring_MP!$AK$1:$EZ$55,Points_MP!$C13,FALSE)=$N13,$AD13,IF(HLOOKUP(CB$1,Monitoring_MP!$AK$1:$EZ$55,Points_MP!$C13,FALSE)=$P13,$AE13,IF(HLOOKUP(CB$1,Monitoring_MP!$AK$1:$EZ$55,Points_MP!$C13,FALSE)=$R13,$AF13,IF(HLOOKUP(CB$1,Monitoring_MP!$AK$1:$EZ$55,Points_MP!$C13,FALSE)=$T13,$AG13,IF(HLOOKUP(CB$1,Monitoring_MP!$AK$1:$EZ$55,Points_MP!$C13,FALSE)=$V13,$AH13,IF(HLOOKUP(CB$1,Monitoring_MP!$AK$1:$EZ$55,Points_MP!$C13,FALSE)=$X13,$AI13,"ERROR")))))))))</f>
        <v>0</v>
      </c>
      <c r="CC13" s="142">
        <f>IF(ISBLANK(HLOOKUP(CC$1,Monitoring_MP!$AK$1:$EZ$55,Points_MP!$C13,FALSE)),"",IF(HLOOKUP(CC$1,Monitoring_MP!$AK$1:$EZ$55,Points_MP!$C13,FALSE)=$J13,$AB13,IF(HLOOKUP(CC$1,Monitoring_MP!$AK$1:$EZ$55,Points_MP!$C13,FALSE)=$L13,$AC13,IF(HLOOKUP(CC$1,Monitoring_MP!$AK$1:$EZ$55,Points_MP!$C13,FALSE)=$N13,$AD13,IF(HLOOKUP(CC$1,Monitoring_MP!$AK$1:$EZ$55,Points_MP!$C13,FALSE)=$P13,$AE13,IF(HLOOKUP(CC$1,Monitoring_MP!$AK$1:$EZ$55,Points_MP!$C13,FALSE)=$R13,$AF13,IF(HLOOKUP(CC$1,Monitoring_MP!$AK$1:$EZ$55,Points_MP!$C13,FALSE)=$T13,$AG13,IF(HLOOKUP(CC$1,Monitoring_MP!$AK$1:$EZ$55,Points_MP!$C13,FALSE)=$V13,$AH13,IF(HLOOKUP(CC$1,Monitoring_MP!$AK$1:$EZ$55,Points_MP!$C13,FALSE)=$X13,$AI13,"ERROR")))))))))</f>
        <v>0</v>
      </c>
      <c r="CD13" s="142">
        <f>IF(ISBLANK(HLOOKUP(CD$1,Monitoring_MP!$AK$1:$EZ$55,Points_MP!$C13,FALSE)),"",IF(HLOOKUP(CD$1,Monitoring_MP!$AK$1:$EZ$55,Points_MP!$C13,FALSE)=$J13,$AB13,IF(HLOOKUP(CD$1,Monitoring_MP!$AK$1:$EZ$55,Points_MP!$C13,FALSE)=$L13,$AC13,IF(HLOOKUP(CD$1,Monitoring_MP!$AK$1:$EZ$55,Points_MP!$C13,FALSE)=$N13,$AD13,IF(HLOOKUP(CD$1,Monitoring_MP!$AK$1:$EZ$55,Points_MP!$C13,FALSE)=$P13,$AE13,IF(HLOOKUP(CD$1,Monitoring_MP!$AK$1:$EZ$55,Points_MP!$C13,FALSE)=$R13,$AF13,IF(HLOOKUP(CD$1,Monitoring_MP!$AK$1:$EZ$55,Points_MP!$C13,FALSE)=$T13,$AG13,IF(HLOOKUP(CD$1,Monitoring_MP!$AK$1:$EZ$55,Points_MP!$C13,FALSE)=$V13,$AH13,IF(HLOOKUP(CD$1,Monitoring_MP!$AK$1:$EZ$55,Points_MP!$C13,FALSE)=$X13,$AI13,"ERROR")))))))))</f>
        <v>0.4</v>
      </c>
      <c r="CE13" s="142">
        <f>IF(ISBLANK(HLOOKUP(CE$1,Monitoring_MP!$AK$1:$EZ$55,Points_MP!$C13,FALSE)),"",IF(HLOOKUP(CE$1,Monitoring_MP!$AK$1:$EZ$55,Points_MP!$C13,FALSE)=$J13,$AB13,IF(HLOOKUP(CE$1,Monitoring_MP!$AK$1:$EZ$55,Points_MP!$C13,FALSE)=$L13,$AC13,IF(HLOOKUP(CE$1,Monitoring_MP!$AK$1:$EZ$55,Points_MP!$C13,FALSE)=$N13,$AD13,IF(HLOOKUP(CE$1,Monitoring_MP!$AK$1:$EZ$55,Points_MP!$C13,FALSE)=$P13,$AE13,IF(HLOOKUP(CE$1,Monitoring_MP!$AK$1:$EZ$55,Points_MP!$C13,FALSE)=$R13,$AF13,IF(HLOOKUP(CE$1,Monitoring_MP!$AK$1:$EZ$55,Points_MP!$C13,FALSE)=$T13,$AG13,IF(HLOOKUP(CE$1,Monitoring_MP!$AK$1:$EZ$55,Points_MP!$C13,FALSE)=$V13,$AH13,IF(HLOOKUP(CE$1,Monitoring_MP!$AK$1:$EZ$55,Points_MP!$C13,FALSE)=$X13,$AI13,"ERROR")))))))))</f>
        <v>0</v>
      </c>
      <c r="CF13" s="142">
        <f>IF(ISBLANK(HLOOKUP(CF$1,Monitoring_MP!$AK$1:$EZ$55,Points_MP!$C13,FALSE)),"",IF(HLOOKUP(CF$1,Monitoring_MP!$AK$1:$EZ$55,Points_MP!$C13,FALSE)=$J13,$AB13,IF(HLOOKUP(CF$1,Monitoring_MP!$AK$1:$EZ$55,Points_MP!$C13,FALSE)=$L13,$AC13,IF(HLOOKUP(CF$1,Monitoring_MP!$AK$1:$EZ$55,Points_MP!$C13,FALSE)=$N13,$AD13,IF(HLOOKUP(CF$1,Monitoring_MP!$AK$1:$EZ$55,Points_MP!$C13,FALSE)=$P13,$AE13,IF(HLOOKUP(CF$1,Monitoring_MP!$AK$1:$EZ$55,Points_MP!$C13,FALSE)=$R13,$AF13,IF(HLOOKUP(CF$1,Monitoring_MP!$AK$1:$EZ$55,Points_MP!$C13,FALSE)=$T13,$AG13,IF(HLOOKUP(CF$1,Monitoring_MP!$AK$1:$EZ$55,Points_MP!$C13,FALSE)=$V13,$AH13,IF(HLOOKUP(CF$1,Monitoring_MP!$AK$1:$EZ$55,Points_MP!$C13,FALSE)=$X13,$AI13,"ERROR")))))))))</f>
        <v>0.2</v>
      </c>
      <c r="CG13" s="142">
        <f>IF(ISBLANK(HLOOKUP(CG$1,Monitoring_MP!$AK$1:$EZ$55,Points_MP!$C13,FALSE)),"",IF(HLOOKUP(CG$1,Monitoring_MP!$AK$1:$EZ$55,Points_MP!$C13,FALSE)=$J13,$AB13,IF(HLOOKUP(CG$1,Monitoring_MP!$AK$1:$EZ$55,Points_MP!$C13,FALSE)=$L13,$AC13,IF(HLOOKUP(CG$1,Monitoring_MP!$AK$1:$EZ$55,Points_MP!$C13,FALSE)=$N13,$AD13,IF(HLOOKUP(CG$1,Monitoring_MP!$AK$1:$EZ$55,Points_MP!$C13,FALSE)=$P13,$AE13,IF(HLOOKUP(CG$1,Monitoring_MP!$AK$1:$EZ$55,Points_MP!$C13,FALSE)=$R13,$AF13,IF(HLOOKUP(CG$1,Monitoring_MP!$AK$1:$EZ$55,Points_MP!$C13,FALSE)=$T13,$AG13,IF(HLOOKUP(CG$1,Monitoring_MP!$AK$1:$EZ$55,Points_MP!$C13,FALSE)=$V13,$AH13,IF(HLOOKUP(CG$1,Monitoring_MP!$AK$1:$EZ$55,Points_MP!$C13,FALSE)=$X13,$AI13,"ERROR")))))))))</f>
        <v>0</v>
      </c>
      <c r="CH13" s="142">
        <f>IF(ISBLANK(HLOOKUP(CH$1,Monitoring_MP!$AK$1:$EZ$55,Points_MP!$C13,FALSE)),"",IF(HLOOKUP(CH$1,Monitoring_MP!$AK$1:$EZ$55,Points_MP!$C13,FALSE)=$J13,$AB13,IF(HLOOKUP(CH$1,Monitoring_MP!$AK$1:$EZ$55,Points_MP!$C13,FALSE)=$L13,$AC13,IF(HLOOKUP(CH$1,Monitoring_MP!$AK$1:$EZ$55,Points_MP!$C13,FALSE)=$N13,$AD13,IF(HLOOKUP(CH$1,Monitoring_MP!$AK$1:$EZ$55,Points_MP!$C13,FALSE)=$P13,$AE13,IF(HLOOKUP(CH$1,Monitoring_MP!$AK$1:$EZ$55,Points_MP!$C13,FALSE)=$R13,$AF13,IF(HLOOKUP(CH$1,Monitoring_MP!$AK$1:$EZ$55,Points_MP!$C13,FALSE)=$T13,$AG13,IF(HLOOKUP(CH$1,Monitoring_MP!$AK$1:$EZ$55,Points_MP!$C13,FALSE)=$V13,$AH13,IF(HLOOKUP(CH$1,Monitoring_MP!$AK$1:$EZ$55,Points_MP!$C13,FALSE)=$X13,$AI13,"ERROR")))))))))</f>
        <v>0</v>
      </c>
      <c r="CI13" s="142">
        <f>IF(ISBLANK(HLOOKUP(CI$1,Monitoring_MP!$AK$1:$EZ$55,Points_MP!$C13,FALSE)),"",IF(HLOOKUP(CI$1,Monitoring_MP!$AK$1:$EZ$55,Points_MP!$C13,FALSE)=$J13,$AB13,IF(HLOOKUP(CI$1,Monitoring_MP!$AK$1:$EZ$55,Points_MP!$C13,FALSE)=$L13,$AC13,IF(HLOOKUP(CI$1,Monitoring_MP!$AK$1:$EZ$55,Points_MP!$C13,FALSE)=$N13,$AD13,IF(HLOOKUP(CI$1,Monitoring_MP!$AK$1:$EZ$55,Points_MP!$C13,FALSE)=$P13,$AE13,IF(HLOOKUP(CI$1,Monitoring_MP!$AK$1:$EZ$55,Points_MP!$C13,FALSE)=$R13,$AF13,IF(HLOOKUP(CI$1,Monitoring_MP!$AK$1:$EZ$55,Points_MP!$C13,FALSE)=$T13,$AG13,IF(HLOOKUP(CI$1,Monitoring_MP!$AK$1:$EZ$55,Points_MP!$C13,FALSE)=$V13,$AH13,IF(HLOOKUP(CI$1,Monitoring_MP!$AK$1:$EZ$55,Points_MP!$C13,FALSE)=$X13,$AI13,"ERROR")))))))))</f>
        <v>0</v>
      </c>
      <c r="CJ13" s="142">
        <f>IF(ISBLANK(HLOOKUP(CJ$1,Monitoring_MP!$AK$1:$EZ$55,Points_MP!$C13,FALSE)),"",IF(HLOOKUP(CJ$1,Monitoring_MP!$AK$1:$EZ$55,Points_MP!$C13,FALSE)=$J13,$AB13,IF(HLOOKUP(CJ$1,Monitoring_MP!$AK$1:$EZ$55,Points_MP!$C13,FALSE)=$L13,$AC13,IF(HLOOKUP(CJ$1,Monitoring_MP!$AK$1:$EZ$55,Points_MP!$C13,FALSE)=$N13,$AD13,IF(HLOOKUP(CJ$1,Monitoring_MP!$AK$1:$EZ$55,Points_MP!$C13,FALSE)=$P13,$AE13,IF(HLOOKUP(CJ$1,Monitoring_MP!$AK$1:$EZ$55,Points_MP!$C13,FALSE)=$R13,$AF13,IF(HLOOKUP(CJ$1,Monitoring_MP!$AK$1:$EZ$55,Points_MP!$C13,FALSE)=$T13,$AG13,IF(HLOOKUP(CJ$1,Monitoring_MP!$AK$1:$EZ$55,Points_MP!$C13,FALSE)=$V13,$AH13,IF(HLOOKUP(CJ$1,Monitoring_MP!$AK$1:$EZ$55,Points_MP!$C13,FALSE)=$X13,$AI13,"ERROR")))))))))</f>
        <v>0.8</v>
      </c>
      <c r="CK13" s="142">
        <f>IF(ISBLANK(HLOOKUP(CK$1,Monitoring_MP!$AK$1:$EZ$55,Points_MP!$C13,FALSE)),"",IF(HLOOKUP(CK$1,Monitoring_MP!$AK$1:$EZ$55,Points_MP!$C13,FALSE)=$J13,$AB13,IF(HLOOKUP(CK$1,Monitoring_MP!$AK$1:$EZ$55,Points_MP!$C13,FALSE)=$L13,$AC13,IF(HLOOKUP(CK$1,Monitoring_MP!$AK$1:$EZ$55,Points_MP!$C13,FALSE)=$N13,$AD13,IF(HLOOKUP(CK$1,Monitoring_MP!$AK$1:$EZ$55,Points_MP!$C13,FALSE)=$P13,$AE13,IF(HLOOKUP(CK$1,Monitoring_MP!$AK$1:$EZ$55,Points_MP!$C13,FALSE)=$R13,$AF13,IF(HLOOKUP(CK$1,Monitoring_MP!$AK$1:$EZ$55,Points_MP!$C13,FALSE)=$T13,$AG13,IF(HLOOKUP(CK$1,Monitoring_MP!$AK$1:$EZ$55,Points_MP!$C13,FALSE)=$V13,$AH13,IF(HLOOKUP(CK$1,Monitoring_MP!$AK$1:$EZ$55,Points_MP!$C13,FALSE)=$X13,$AI13,"ERROR")))))))))</f>
        <v>0</v>
      </c>
      <c r="CL13" s="142">
        <f>IF(ISBLANK(HLOOKUP(CL$1,Monitoring_MP!$AK$1:$EZ$55,Points_MP!$C13,FALSE)),"",IF(HLOOKUP(CL$1,Monitoring_MP!$AK$1:$EZ$55,Points_MP!$C13,FALSE)=$J13,$AB13,IF(HLOOKUP(CL$1,Monitoring_MP!$AK$1:$EZ$55,Points_MP!$C13,FALSE)=$L13,$AC13,IF(HLOOKUP(CL$1,Monitoring_MP!$AK$1:$EZ$55,Points_MP!$C13,FALSE)=$N13,$AD13,IF(HLOOKUP(CL$1,Monitoring_MP!$AK$1:$EZ$55,Points_MP!$C13,FALSE)=$P13,$AE13,IF(HLOOKUP(CL$1,Monitoring_MP!$AK$1:$EZ$55,Points_MP!$C13,FALSE)=$R13,$AF13,IF(HLOOKUP(CL$1,Monitoring_MP!$AK$1:$EZ$55,Points_MP!$C13,FALSE)=$T13,$AG13,IF(HLOOKUP(CL$1,Monitoring_MP!$AK$1:$EZ$55,Points_MP!$C13,FALSE)=$V13,$AH13,IF(HLOOKUP(CL$1,Monitoring_MP!$AK$1:$EZ$55,Points_MP!$C13,FALSE)=$X13,$AI13,"ERROR")))))))))</f>
        <v>0</v>
      </c>
      <c r="CM13" s="142">
        <f>IF(ISBLANK(HLOOKUP(CM$1,Monitoring_MP!$AK$1:$EZ$55,Points_MP!$C13,FALSE)),"",IF(HLOOKUP(CM$1,Monitoring_MP!$AK$1:$EZ$55,Points_MP!$C13,FALSE)=$J13,$AB13,IF(HLOOKUP(CM$1,Monitoring_MP!$AK$1:$EZ$55,Points_MP!$C13,FALSE)=$L13,$AC13,IF(HLOOKUP(CM$1,Monitoring_MP!$AK$1:$EZ$55,Points_MP!$C13,FALSE)=$N13,$AD13,IF(HLOOKUP(CM$1,Monitoring_MP!$AK$1:$EZ$55,Points_MP!$C13,FALSE)=$P13,$AE13,IF(HLOOKUP(CM$1,Monitoring_MP!$AK$1:$EZ$55,Points_MP!$C13,FALSE)=$R13,$AF13,IF(HLOOKUP(CM$1,Monitoring_MP!$AK$1:$EZ$55,Points_MP!$C13,FALSE)=$T13,$AG13,IF(HLOOKUP(CM$1,Monitoring_MP!$AK$1:$EZ$55,Points_MP!$C13,FALSE)=$V13,$AH13,IF(HLOOKUP(CM$1,Monitoring_MP!$AK$1:$EZ$55,Points_MP!$C13,FALSE)=$X13,$AI13,"ERROR")))))))))</f>
        <v>0.4</v>
      </c>
      <c r="CN13" s="142">
        <f>IF(ISBLANK(HLOOKUP(CN$1,Monitoring_MP!$AK$1:$EZ$55,Points_MP!$C13,FALSE)),"",IF(HLOOKUP(CN$1,Monitoring_MP!$AK$1:$EZ$55,Points_MP!$C13,FALSE)=$J13,$AB13,IF(HLOOKUP(CN$1,Monitoring_MP!$AK$1:$EZ$55,Points_MP!$C13,FALSE)=$L13,$AC13,IF(HLOOKUP(CN$1,Monitoring_MP!$AK$1:$EZ$55,Points_MP!$C13,FALSE)=$N13,$AD13,IF(HLOOKUP(CN$1,Monitoring_MP!$AK$1:$EZ$55,Points_MP!$C13,FALSE)=$P13,$AE13,IF(HLOOKUP(CN$1,Monitoring_MP!$AK$1:$EZ$55,Points_MP!$C13,FALSE)=$R13,$AF13,IF(HLOOKUP(CN$1,Monitoring_MP!$AK$1:$EZ$55,Points_MP!$C13,FALSE)=$T13,$AG13,IF(HLOOKUP(CN$1,Monitoring_MP!$AK$1:$EZ$55,Points_MP!$C13,FALSE)=$V13,$AH13,IF(HLOOKUP(CN$1,Monitoring_MP!$AK$1:$EZ$55,Points_MP!$C13,FALSE)=$X13,$AI13,"ERROR")))))))))</f>
        <v>0</v>
      </c>
      <c r="CO13" s="142">
        <f>IF(ISBLANK(HLOOKUP(CO$1,Monitoring_MP!$AK$1:$EZ$55,Points_MP!$C13,FALSE)),"",IF(HLOOKUP(CO$1,Monitoring_MP!$AK$1:$EZ$55,Points_MP!$C13,FALSE)=$J13,$AB13,IF(HLOOKUP(CO$1,Monitoring_MP!$AK$1:$EZ$55,Points_MP!$C13,FALSE)=$L13,$AC13,IF(HLOOKUP(CO$1,Monitoring_MP!$AK$1:$EZ$55,Points_MP!$C13,FALSE)=$N13,$AD13,IF(HLOOKUP(CO$1,Monitoring_MP!$AK$1:$EZ$55,Points_MP!$C13,FALSE)=$P13,$AE13,IF(HLOOKUP(CO$1,Monitoring_MP!$AK$1:$EZ$55,Points_MP!$C13,FALSE)=$R13,$AF13,IF(HLOOKUP(CO$1,Monitoring_MP!$AK$1:$EZ$55,Points_MP!$C13,FALSE)=$T13,$AG13,IF(HLOOKUP(CO$1,Monitoring_MP!$AK$1:$EZ$55,Points_MP!$C13,FALSE)=$V13,$AH13,IF(HLOOKUP(CO$1,Monitoring_MP!$AK$1:$EZ$55,Points_MP!$C13,FALSE)=$X13,$AI13,"ERROR")))))))))</f>
        <v>0</v>
      </c>
      <c r="CP13" s="142">
        <f>IF(ISBLANK(HLOOKUP(CP$1,Monitoring_MP!$AK$1:$EZ$55,Points_MP!$C13,FALSE)),"",IF(HLOOKUP(CP$1,Monitoring_MP!$AK$1:$EZ$55,Points_MP!$C13,FALSE)=$J13,$AB13,IF(HLOOKUP(CP$1,Monitoring_MP!$AK$1:$EZ$55,Points_MP!$C13,FALSE)=$L13,$AC13,IF(HLOOKUP(CP$1,Monitoring_MP!$AK$1:$EZ$55,Points_MP!$C13,FALSE)=$N13,$AD13,IF(HLOOKUP(CP$1,Monitoring_MP!$AK$1:$EZ$55,Points_MP!$C13,FALSE)=$P13,$AE13,IF(HLOOKUP(CP$1,Monitoring_MP!$AK$1:$EZ$55,Points_MP!$C13,FALSE)=$R13,$AF13,IF(HLOOKUP(CP$1,Monitoring_MP!$AK$1:$EZ$55,Points_MP!$C13,FALSE)=$T13,$AG13,IF(HLOOKUP(CP$1,Monitoring_MP!$AK$1:$EZ$55,Points_MP!$C13,FALSE)=$V13,$AH13,IF(HLOOKUP(CP$1,Monitoring_MP!$AK$1:$EZ$55,Points_MP!$C13,FALSE)=$X13,$AI13,"ERROR")))))))))</f>
        <v>0</v>
      </c>
      <c r="CQ13" s="142">
        <f>IF(ISBLANK(HLOOKUP(CQ$1,Monitoring_MP!$AK$1:$EZ$55,Points_MP!$C13,FALSE)),"",IF(HLOOKUP(CQ$1,Monitoring_MP!$AK$1:$EZ$55,Points_MP!$C13,FALSE)=$J13,$AB13,IF(HLOOKUP(CQ$1,Monitoring_MP!$AK$1:$EZ$55,Points_MP!$C13,FALSE)=$L13,$AC13,IF(HLOOKUP(CQ$1,Monitoring_MP!$AK$1:$EZ$55,Points_MP!$C13,FALSE)=$N13,$AD13,IF(HLOOKUP(CQ$1,Monitoring_MP!$AK$1:$EZ$55,Points_MP!$C13,FALSE)=$P13,$AE13,IF(HLOOKUP(CQ$1,Monitoring_MP!$AK$1:$EZ$55,Points_MP!$C13,FALSE)=$R13,$AF13,IF(HLOOKUP(CQ$1,Monitoring_MP!$AK$1:$EZ$55,Points_MP!$C13,FALSE)=$T13,$AG13,IF(HLOOKUP(CQ$1,Monitoring_MP!$AK$1:$EZ$55,Points_MP!$C13,FALSE)=$V13,$AH13,IF(HLOOKUP(CQ$1,Monitoring_MP!$AK$1:$EZ$55,Points_MP!$C13,FALSE)=$X13,$AI13,"ERROR")))))))))</f>
        <v>0</v>
      </c>
      <c r="CR13" s="142">
        <f>IF(ISBLANK(HLOOKUP(CR$1,Monitoring_MP!$AK$1:$EZ$55,Points_MP!$C13,FALSE)),"",IF(HLOOKUP(CR$1,Monitoring_MP!$AK$1:$EZ$55,Points_MP!$C13,FALSE)=$J13,$AB13,IF(HLOOKUP(CR$1,Monitoring_MP!$AK$1:$EZ$55,Points_MP!$C13,FALSE)=$L13,$AC13,IF(HLOOKUP(CR$1,Monitoring_MP!$AK$1:$EZ$55,Points_MP!$C13,FALSE)=$N13,$AD13,IF(HLOOKUP(CR$1,Monitoring_MP!$AK$1:$EZ$55,Points_MP!$C13,FALSE)=$P13,$AE13,IF(HLOOKUP(CR$1,Monitoring_MP!$AK$1:$EZ$55,Points_MP!$C13,FALSE)=$R13,$AF13,IF(HLOOKUP(CR$1,Monitoring_MP!$AK$1:$EZ$55,Points_MP!$C13,FALSE)=$T13,$AG13,IF(HLOOKUP(CR$1,Monitoring_MP!$AK$1:$EZ$55,Points_MP!$C13,FALSE)=$V13,$AH13,IF(HLOOKUP(CR$1,Monitoring_MP!$AK$1:$EZ$55,Points_MP!$C13,FALSE)=$X13,$AI13,"ERROR")))))))))</f>
        <v>0.2</v>
      </c>
    </row>
    <row r="14" spans="1:96" ht="15" customHeight="1" x14ac:dyDescent="0.35">
      <c r="A14" s="23" t="str">
        <f>IF(ISBLANK(Monitoring_MP!A14),"",Monitoring_MP!A14)</f>
        <v>Q12</v>
      </c>
      <c r="B14" s="23" t="str">
        <f>IF(ISBLANK(Monitoring_MP!B14),"",Monitoring_MP!B14)</f>
        <v>C20012</v>
      </c>
      <c r="C14" s="23">
        <f>IF(ISBLANK(Monitoring_MP!C14),"",Monitoring_MP!C14)</f>
        <v>14</v>
      </c>
      <c r="D14" s="26" t="str">
        <f>IF(ISBLANK(Monitoring_MP!D14),"",Monitoring_MP!D14)</f>
        <v>Autoritățile publice au creat consilii consultative, grupuri de lucru permanente sau grupuri de lucru ad-hoc care participă la procesul decizional ?</v>
      </c>
      <c r="E14" s="26" t="str">
        <f>IF(ISBLANK(Monitoring_MP!E14),"",Monitoring_MP!E14)</f>
        <v>Are created by the public authorities  advisory boards, working groups, permanent or ad hoc working groups participating in the decision making process?</v>
      </c>
      <c r="F14" s="26" t="str">
        <f>IF(ISBLANK(Monitoring_MP!F14),"",Monitoring_MP!F14)</f>
        <v>par</v>
      </c>
      <c r="G14" s="24" t="str">
        <f>IF(ISBLANK(Monitoring_MP!G14),"",Monitoring_MP!G14)</f>
        <v>par4</v>
      </c>
      <c r="H14" s="53" t="str">
        <f>IF(ISBLANK(Monitoring_MP!H14),"",Monitoring_MP!H14)</f>
        <v>par4k</v>
      </c>
      <c r="I14" s="24">
        <f>IF(ISBLANK(Monitoring_MP!I14),"",Monitoring_MP!I14)</f>
        <v>2</v>
      </c>
      <c r="J14" s="24" t="str">
        <f>IF(ISBLANK(Monitoring_MP!J14),"",Monitoring_MP!J14)</f>
        <v>da</v>
      </c>
      <c r="K14" s="24" t="str">
        <f>IF(ISBLANK(Monitoring_MP!K14),"",Monitoring_MP!K14)</f>
        <v>yes</v>
      </c>
      <c r="L14" s="24" t="str">
        <f>IF(ISBLANK(Monitoring_MP!L14),"",Monitoring_MP!L14)</f>
        <v>nu</v>
      </c>
      <c r="M14" s="24" t="str">
        <f>IF(ISBLANK(Monitoring_MP!M14),"",Monitoring_MP!M14)</f>
        <v>no</v>
      </c>
      <c r="N14" s="24" t="str">
        <f>IF(ISBLANK(Monitoring_MP!N14),"",Monitoring_MP!N14)</f>
        <v>partial</v>
      </c>
      <c r="O14" s="24" t="str">
        <f>IF(ISBLANK(Monitoring_MP!O14),"",Monitoring_MP!O14)</f>
        <v>partially</v>
      </c>
      <c r="P14" s="24" t="str">
        <f>IF(ISBLANK(Monitoring_MP!P14),"",Monitoring_MP!P14)</f>
        <v>--------</v>
      </c>
      <c r="Q14" s="24" t="str">
        <f>IF(ISBLANK(Monitoring_MP!Q14),"",Monitoring_MP!Q14)</f>
        <v>--------</v>
      </c>
      <c r="R14" s="24" t="str">
        <f>IF(ISBLANK(Monitoring_MP!R14),"",Monitoring_MP!R14)</f>
        <v>--------</v>
      </c>
      <c r="S14" s="24" t="str">
        <f>IF(ISBLANK(Monitoring_MP!S14),"",Monitoring_MP!S14)</f>
        <v>--------</v>
      </c>
      <c r="T14" s="24" t="str">
        <f>IF(ISBLANK(Monitoring_MP!T14),"",Monitoring_MP!T14)</f>
        <v>--------</v>
      </c>
      <c r="U14" s="24" t="str">
        <f>IF(ISBLANK(Monitoring_MP!U14),"",Monitoring_MP!U14)</f>
        <v>--------</v>
      </c>
      <c r="V14" s="24" t="str">
        <f>IF(ISBLANK(Monitoring_MP!V14),"",Monitoring_MP!V14)</f>
        <v>--------</v>
      </c>
      <c r="W14" s="24" t="str">
        <f>IF(ISBLANK(Monitoring_MP!W14),"",Monitoring_MP!W14)</f>
        <v>--------</v>
      </c>
      <c r="X14" s="24" t="str">
        <f>IF(ISBLANK(Monitoring_MP!X14),"",Monitoring_MP!X14)</f>
        <v>N/A</v>
      </c>
      <c r="Y14" s="24" t="str">
        <f>IF(ISBLANK(Monitoring_MP!Y14),"",Monitoring_MP!Y14)</f>
        <v>N/A</v>
      </c>
      <c r="Z14" s="24" t="str">
        <f>IF(ISBLANK(Monitoring_MP!Z14),"",Monitoring_MP!Z14)</f>
        <v>--------</v>
      </c>
      <c r="AA14" s="76" t="str">
        <f>IF(ISBLANK(Monitoring_MP!AA14),"",Monitoring_MP!AA14)</f>
        <v>--------</v>
      </c>
      <c r="AB14" s="64">
        <f>IF(ISBLANK(Monitoring_MP!AB14),"",Monitoring_MP!AB14)</f>
        <v>2</v>
      </c>
      <c r="AC14" s="24">
        <f>IF(ISBLANK(Monitoring_MP!AC14),"",Monitoring_MP!AC14)</f>
        <v>0</v>
      </c>
      <c r="AD14" s="64">
        <f>IF(ISBLANK(Monitoring_MP!AD14),"",Monitoring_MP!AD14)</f>
        <v>1</v>
      </c>
      <c r="AE14" s="64" t="str">
        <f>IF(ISBLANK(Monitoring_MP!AE14),"",Monitoring_MP!AE14)</f>
        <v/>
      </c>
      <c r="AF14" s="64" t="str">
        <f>IF(ISBLANK(Monitoring_MP!AF14),"",Monitoring_MP!AF14)</f>
        <v/>
      </c>
      <c r="AG14" s="64" t="str">
        <f>IF(ISBLANK(Monitoring_MP!AG14),"",Monitoring_MP!AG14)</f>
        <v/>
      </c>
      <c r="AH14" s="64" t="str">
        <f>IF(ISBLANK(Monitoring_MP!AH14),"",Monitoring_MP!AH14)</f>
        <v/>
      </c>
      <c r="AI14" s="24" t="str">
        <f>IF(ISBLANK(Monitoring_MP!AI14),"",Monitoring_MP!AI14)</f>
        <v>N/A</v>
      </c>
      <c r="AJ14" s="25" t="str">
        <f>IF(ISBLANK(Monitoring_MP!AJ14),"",Monitoring_MP!AJ14)</f>
        <v/>
      </c>
      <c r="AK14" s="142">
        <f>IF(ISBLANK(HLOOKUP(AK$1,Monitoring_MP!$AK$1:$EZ$55,Points_MP!$C14,FALSE)),"",IF(HLOOKUP(AK$1,Monitoring_MP!$AK$1:$EZ$55,Points_MP!$C14,FALSE)=$J14,$AB14,IF(HLOOKUP(AK$1,Monitoring_MP!$AK$1:$EZ$55,Points_MP!$C14,FALSE)=$L14,$AC14,IF(HLOOKUP(AK$1,Monitoring_MP!$AK$1:$EZ$55,Points_MP!$C14,FALSE)=$N14,$AD14,IF(HLOOKUP(AK$1,Monitoring_MP!$AK$1:$EZ$55,Points_MP!$C14,FALSE)=$P14,$AE14,IF(HLOOKUP(AK$1,Monitoring_MP!$AK$1:$EZ$55,Points_MP!$C14,FALSE)=$R14,$AF14,IF(HLOOKUP(AK$1,Monitoring_MP!$AK$1:$EZ$55,Points_MP!$C14,FALSE)=$T14,$AG14,IF(HLOOKUP(AK$1,Monitoring_MP!$AK$1:$EZ$55,Points_MP!$C14,FALSE)=$V14,$AH14,IF(HLOOKUP(AK$1,Monitoring_MP!$AK$1:$EZ$55,Points_MP!$C14,FALSE)=$X14,$AI14,"ERROR")))))))))</f>
        <v>0</v>
      </c>
      <c r="AL14" s="142">
        <f>IF(ISBLANK(HLOOKUP(AL$1,Monitoring_MP!$AK$1:$EZ$55,Points_MP!$C14,FALSE)),"",IF(HLOOKUP(AL$1,Monitoring_MP!$AK$1:$EZ$55,Points_MP!$C14,FALSE)=$J14,$AB14,IF(HLOOKUP(AL$1,Monitoring_MP!$AK$1:$EZ$55,Points_MP!$C14,FALSE)=$L14,$AC14,IF(HLOOKUP(AL$1,Monitoring_MP!$AK$1:$EZ$55,Points_MP!$C14,FALSE)=$N14,$AD14,IF(HLOOKUP(AL$1,Monitoring_MP!$AK$1:$EZ$55,Points_MP!$C14,FALSE)=$P14,$AE14,IF(HLOOKUP(AL$1,Monitoring_MP!$AK$1:$EZ$55,Points_MP!$C14,FALSE)=$R14,$AF14,IF(HLOOKUP(AL$1,Monitoring_MP!$AK$1:$EZ$55,Points_MP!$C14,FALSE)=$T14,$AG14,IF(HLOOKUP(AL$1,Monitoring_MP!$AK$1:$EZ$55,Points_MP!$C14,FALSE)=$V14,$AH14,IF(HLOOKUP(AL$1,Monitoring_MP!$AK$1:$EZ$55,Points_MP!$C14,FALSE)=$X14,$AI14,"ERROR")))))))))</f>
        <v>0</v>
      </c>
      <c r="AM14" s="142">
        <f>IF(ISBLANK(HLOOKUP(AM$1,Monitoring_MP!$AK$1:$EZ$55,Points_MP!$C14,FALSE)),"",IF(HLOOKUP(AM$1,Monitoring_MP!$AK$1:$EZ$55,Points_MP!$C14,FALSE)=$J14,$AB14,IF(HLOOKUP(AM$1,Monitoring_MP!$AK$1:$EZ$55,Points_MP!$C14,FALSE)=$L14,$AC14,IF(HLOOKUP(AM$1,Monitoring_MP!$AK$1:$EZ$55,Points_MP!$C14,FALSE)=$N14,$AD14,IF(HLOOKUP(AM$1,Monitoring_MP!$AK$1:$EZ$55,Points_MP!$C14,FALSE)=$P14,$AE14,IF(HLOOKUP(AM$1,Monitoring_MP!$AK$1:$EZ$55,Points_MP!$C14,FALSE)=$R14,$AF14,IF(HLOOKUP(AM$1,Monitoring_MP!$AK$1:$EZ$55,Points_MP!$C14,FALSE)=$T14,$AG14,IF(HLOOKUP(AM$1,Monitoring_MP!$AK$1:$EZ$55,Points_MP!$C14,FALSE)=$V14,$AH14,IF(HLOOKUP(AM$1,Monitoring_MP!$AK$1:$EZ$55,Points_MP!$C14,FALSE)=$X14,$AI14,"ERROR")))))))))</f>
        <v>0</v>
      </c>
      <c r="AN14" s="142">
        <f>IF(ISBLANK(HLOOKUP(AN$1,Monitoring_MP!$AK$1:$EZ$55,Points_MP!$C14,FALSE)),"",IF(HLOOKUP(AN$1,Monitoring_MP!$AK$1:$EZ$55,Points_MP!$C14,FALSE)=$J14,$AB14,IF(HLOOKUP(AN$1,Monitoring_MP!$AK$1:$EZ$55,Points_MP!$C14,FALSE)=$L14,$AC14,IF(HLOOKUP(AN$1,Monitoring_MP!$AK$1:$EZ$55,Points_MP!$C14,FALSE)=$N14,$AD14,IF(HLOOKUP(AN$1,Monitoring_MP!$AK$1:$EZ$55,Points_MP!$C14,FALSE)=$P14,$AE14,IF(HLOOKUP(AN$1,Monitoring_MP!$AK$1:$EZ$55,Points_MP!$C14,FALSE)=$R14,$AF14,IF(HLOOKUP(AN$1,Monitoring_MP!$AK$1:$EZ$55,Points_MP!$C14,FALSE)=$T14,$AG14,IF(HLOOKUP(AN$1,Monitoring_MP!$AK$1:$EZ$55,Points_MP!$C14,FALSE)=$V14,$AH14,IF(HLOOKUP(AN$1,Monitoring_MP!$AK$1:$EZ$55,Points_MP!$C14,FALSE)=$X14,$AI14,"ERROR")))))))))</f>
        <v>0</v>
      </c>
      <c r="AO14" s="142">
        <f>IF(ISBLANK(HLOOKUP(AO$1,Monitoring_MP!$AK$1:$EZ$55,Points_MP!$C14,FALSE)),"",IF(HLOOKUP(AO$1,Monitoring_MP!$AK$1:$EZ$55,Points_MP!$C14,FALSE)=$J14,$AB14,IF(HLOOKUP(AO$1,Monitoring_MP!$AK$1:$EZ$55,Points_MP!$C14,FALSE)=$L14,$AC14,IF(HLOOKUP(AO$1,Monitoring_MP!$AK$1:$EZ$55,Points_MP!$C14,FALSE)=$N14,$AD14,IF(HLOOKUP(AO$1,Monitoring_MP!$AK$1:$EZ$55,Points_MP!$C14,FALSE)=$P14,$AE14,IF(HLOOKUP(AO$1,Monitoring_MP!$AK$1:$EZ$55,Points_MP!$C14,FALSE)=$R14,$AF14,IF(HLOOKUP(AO$1,Monitoring_MP!$AK$1:$EZ$55,Points_MP!$C14,FALSE)=$T14,$AG14,IF(HLOOKUP(AO$1,Monitoring_MP!$AK$1:$EZ$55,Points_MP!$C14,FALSE)=$V14,$AH14,IF(HLOOKUP(AO$1,Monitoring_MP!$AK$1:$EZ$55,Points_MP!$C14,FALSE)=$X14,$AI14,"ERROR")))))))))</f>
        <v>0</v>
      </c>
      <c r="AP14" s="142">
        <f>IF(ISBLANK(HLOOKUP(AP$1,Monitoring_MP!$AK$1:$EZ$55,Points_MP!$C14,FALSE)),"",IF(HLOOKUP(AP$1,Monitoring_MP!$AK$1:$EZ$55,Points_MP!$C14,FALSE)=$J14,$AB14,IF(HLOOKUP(AP$1,Monitoring_MP!$AK$1:$EZ$55,Points_MP!$C14,FALSE)=$L14,$AC14,IF(HLOOKUP(AP$1,Monitoring_MP!$AK$1:$EZ$55,Points_MP!$C14,FALSE)=$N14,$AD14,IF(HLOOKUP(AP$1,Monitoring_MP!$AK$1:$EZ$55,Points_MP!$C14,FALSE)=$P14,$AE14,IF(HLOOKUP(AP$1,Monitoring_MP!$AK$1:$EZ$55,Points_MP!$C14,FALSE)=$R14,$AF14,IF(HLOOKUP(AP$1,Monitoring_MP!$AK$1:$EZ$55,Points_MP!$C14,FALSE)=$T14,$AG14,IF(HLOOKUP(AP$1,Monitoring_MP!$AK$1:$EZ$55,Points_MP!$C14,FALSE)=$V14,$AH14,IF(HLOOKUP(AP$1,Monitoring_MP!$AK$1:$EZ$55,Points_MP!$C14,FALSE)=$X14,$AI14,"ERROR")))))))))</f>
        <v>0</v>
      </c>
      <c r="AQ14" s="142">
        <f>IF(ISBLANK(HLOOKUP(AQ$1,Monitoring_MP!$AK$1:$EZ$55,Points_MP!$C14,FALSE)),"",IF(HLOOKUP(AQ$1,Monitoring_MP!$AK$1:$EZ$55,Points_MP!$C14,FALSE)=$J14,$AB14,IF(HLOOKUP(AQ$1,Monitoring_MP!$AK$1:$EZ$55,Points_MP!$C14,FALSE)=$L14,$AC14,IF(HLOOKUP(AQ$1,Monitoring_MP!$AK$1:$EZ$55,Points_MP!$C14,FALSE)=$N14,$AD14,IF(HLOOKUP(AQ$1,Monitoring_MP!$AK$1:$EZ$55,Points_MP!$C14,FALSE)=$P14,$AE14,IF(HLOOKUP(AQ$1,Monitoring_MP!$AK$1:$EZ$55,Points_MP!$C14,FALSE)=$R14,$AF14,IF(HLOOKUP(AQ$1,Monitoring_MP!$AK$1:$EZ$55,Points_MP!$C14,FALSE)=$T14,$AG14,IF(HLOOKUP(AQ$1,Monitoring_MP!$AK$1:$EZ$55,Points_MP!$C14,FALSE)=$V14,$AH14,IF(HLOOKUP(AQ$1,Monitoring_MP!$AK$1:$EZ$55,Points_MP!$C14,FALSE)=$X14,$AI14,"ERROR")))))))))</f>
        <v>0</v>
      </c>
      <c r="AR14" s="142">
        <f>IF(ISBLANK(HLOOKUP(AR$1,Monitoring_MP!$AK$1:$EZ$55,Points_MP!$C14,FALSE)),"",IF(HLOOKUP(AR$1,Monitoring_MP!$AK$1:$EZ$55,Points_MP!$C14,FALSE)=$J14,$AB14,IF(HLOOKUP(AR$1,Monitoring_MP!$AK$1:$EZ$55,Points_MP!$C14,FALSE)=$L14,$AC14,IF(HLOOKUP(AR$1,Monitoring_MP!$AK$1:$EZ$55,Points_MP!$C14,FALSE)=$N14,$AD14,IF(HLOOKUP(AR$1,Monitoring_MP!$AK$1:$EZ$55,Points_MP!$C14,FALSE)=$P14,$AE14,IF(HLOOKUP(AR$1,Monitoring_MP!$AK$1:$EZ$55,Points_MP!$C14,FALSE)=$R14,$AF14,IF(HLOOKUP(AR$1,Monitoring_MP!$AK$1:$EZ$55,Points_MP!$C14,FALSE)=$T14,$AG14,IF(HLOOKUP(AR$1,Monitoring_MP!$AK$1:$EZ$55,Points_MP!$C14,FALSE)=$V14,$AH14,IF(HLOOKUP(AR$1,Monitoring_MP!$AK$1:$EZ$55,Points_MP!$C14,FALSE)=$X14,$AI14,"ERROR")))))))))</f>
        <v>1</v>
      </c>
      <c r="AS14" s="142">
        <f>IF(ISBLANK(HLOOKUP(AS$1,Monitoring_MP!$AK$1:$EZ$55,Points_MP!$C14,FALSE)),"",IF(HLOOKUP(AS$1,Monitoring_MP!$AK$1:$EZ$55,Points_MP!$C14,FALSE)=$J14,$AB14,IF(HLOOKUP(AS$1,Monitoring_MP!$AK$1:$EZ$55,Points_MP!$C14,FALSE)=$L14,$AC14,IF(HLOOKUP(AS$1,Monitoring_MP!$AK$1:$EZ$55,Points_MP!$C14,FALSE)=$N14,$AD14,IF(HLOOKUP(AS$1,Monitoring_MP!$AK$1:$EZ$55,Points_MP!$C14,FALSE)=$P14,$AE14,IF(HLOOKUP(AS$1,Monitoring_MP!$AK$1:$EZ$55,Points_MP!$C14,FALSE)=$R14,$AF14,IF(HLOOKUP(AS$1,Monitoring_MP!$AK$1:$EZ$55,Points_MP!$C14,FALSE)=$T14,$AG14,IF(HLOOKUP(AS$1,Monitoring_MP!$AK$1:$EZ$55,Points_MP!$C14,FALSE)=$V14,$AH14,IF(HLOOKUP(AS$1,Monitoring_MP!$AK$1:$EZ$55,Points_MP!$C14,FALSE)=$X14,$AI14,"ERROR")))))))))</f>
        <v>0</v>
      </c>
      <c r="AT14" s="142">
        <f>IF(ISBLANK(HLOOKUP(AT$1,Monitoring_MP!$AK$1:$EZ$55,Points_MP!$C14,FALSE)),"",IF(HLOOKUP(AT$1,Monitoring_MP!$AK$1:$EZ$55,Points_MP!$C14,FALSE)=$J14,$AB14,IF(HLOOKUP(AT$1,Monitoring_MP!$AK$1:$EZ$55,Points_MP!$C14,FALSE)=$L14,$AC14,IF(HLOOKUP(AT$1,Monitoring_MP!$AK$1:$EZ$55,Points_MP!$C14,FALSE)=$N14,$AD14,IF(HLOOKUP(AT$1,Monitoring_MP!$AK$1:$EZ$55,Points_MP!$C14,FALSE)=$P14,$AE14,IF(HLOOKUP(AT$1,Monitoring_MP!$AK$1:$EZ$55,Points_MP!$C14,FALSE)=$R14,$AF14,IF(HLOOKUP(AT$1,Monitoring_MP!$AK$1:$EZ$55,Points_MP!$C14,FALSE)=$T14,$AG14,IF(HLOOKUP(AT$1,Monitoring_MP!$AK$1:$EZ$55,Points_MP!$C14,FALSE)=$V14,$AH14,IF(HLOOKUP(AT$1,Monitoring_MP!$AK$1:$EZ$55,Points_MP!$C14,FALSE)=$X14,$AI14,"ERROR")))))))))</f>
        <v>0</v>
      </c>
      <c r="AU14" s="142">
        <f>IF(ISBLANK(HLOOKUP(AU$1,Monitoring_MP!$AK$1:$EZ$55,Points_MP!$C14,FALSE)),"",IF(HLOOKUP(AU$1,Monitoring_MP!$AK$1:$EZ$55,Points_MP!$C14,FALSE)=$J14,$AB14,IF(HLOOKUP(AU$1,Monitoring_MP!$AK$1:$EZ$55,Points_MP!$C14,FALSE)=$L14,$AC14,IF(HLOOKUP(AU$1,Monitoring_MP!$AK$1:$EZ$55,Points_MP!$C14,FALSE)=$N14,$AD14,IF(HLOOKUP(AU$1,Monitoring_MP!$AK$1:$EZ$55,Points_MP!$C14,FALSE)=$P14,$AE14,IF(HLOOKUP(AU$1,Monitoring_MP!$AK$1:$EZ$55,Points_MP!$C14,FALSE)=$R14,$AF14,IF(HLOOKUP(AU$1,Monitoring_MP!$AK$1:$EZ$55,Points_MP!$C14,FALSE)=$T14,$AG14,IF(HLOOKUP(AU$1,Monitoring_MP!$AK$1:$EZ$55,Points_MP!$C14,FALSE)=$V14,$AH14,IF(HLOOKUP(AU$1,Monitoring_MP!$AK$1:$EZ$55,Points_MP!$C14,FALSE)=$X14,$AI14,"ERROR")))))))))</f>
        <v>0</v>
      </c>
      <c r="AV14" s="142">
        <f>IF(ISBLANK(HLOOKUP(AV$1,Monitoring_MP!$AK$1:$EZ$55,Points_MP!$C14,FALSE)),"",IF(HLOOKUP(AV$1,Monitoring_MP!$AK$1:$EZ$55,Points_MP!$C14,FALSE)=$J14,$AB14,IF(HLOOKUP(AV$1,Monitoring_MP!$AK$1:$EZ$55,Points_MP!$C14,FALSE)=$L14,$AC14,IF(HLOOKUP(AV$1,Monitoring_MP!$AK$1:$EZ$55,Points_MP!$C14,FALSE)=$N14,$AD14,IF(HLOOKUP(AV$1,Monitoring_MP!$AK$1:$EZ$55,Points_MP!$C14,FALSE)=$P14,$AE14,IF(HLOOKUP(AV$1,Monitoring_MP!$AK$1:$EZ$55,Points_MP!$C14,FALSE)=$R14,$AF14,IF(HLOOKUP(AV$1,Monitoring_MP!$AK$1:$EZ$55,Points_MP!$C14,FALSE)=$T14,$AG14,IF(HLOOKUP(AV$1,Monitoring_MP!$AK$1:$EZ$55,Points_MP!$C14,FALSE)=$V14,$AH14,IF(HLOOKUP(AV$1,Monitoring_MP!$AK$1:$EZ$55,Points_MP!$C14,FALSE)=$X14,$AI14,"ERROR")))))))))</f>
        <v>0</v>
      </c>
      <c r="AW14" s="142">
        <f>IF(ISBLANK(HLOOKUP(AW$1,Monitoring_MP!$AK$1:$EZ$55,Points_MP!$C14,FALSE)),"",IF(HLOOKUP(AW$1,Monitoring_MP!$AK$1:$EZ$55,Points_MP!$C14,FALSE)=$J14,$AB14,IF(HLOOKUP(AW$1,Monitoring_MP!$AK$1:$EZ$55,Points_MP!$C14,FALSE)=$L14,$AC14,IF(HLOOKUP(AW$1,Monitoring_MP!$AK$1:$EZ$55,Points_MP!$C14,FALSE)=$N14,$AD14,IF(HLOOKUP(AW$1,Monitoring_MP!$AK$1:$EZ$55,Points_MP!$C14,FALSE)=$P14,$AE14,IF(HLOOKUP(AW$1,Monitoring_MP!$AK$1:$EZ$55,Points_MP!$C14,FALSE)=$R14,$AF14,IF(HLOOKUP(AW$1,Monitoring_MP!$AK$1:$EZ$55,Points_MP!$C14,FALSE)=$T14,$AG14,IF(HLOOKUP(AW$1,Monitoring_MP!$AK$1:$EZ$55,Points_MP!$C14,FALSE)=$V14,$AH14,IF(HLOOKUP(AW$1,Monitoring_MP!$AK$1:$EZ$55,Points_MP!$C14,FALSE)=$X14,$AI14,"ERROR")))))))))</f>
        <v>0</v>
      </c>
      <c r="AX14" s="142">
        <f>IF(ISBLANK(HLOOKUP(AX$1,Monitoring_MP!$AK$1:$EZ$55,Points_MP!$C14,FALSE)),"",IF(HLOOKUP(AX$1,Monitoring_MP!$AK$1:$EZ$55,Points_MP!$C14,FALSE)=$J14,$AB14,IF(HLOOKUP(AX$1,Monitoring_MP!$AK$1:$EZ$55,Points_MP!$C14,FALSE)=$L14,$AC14,IF(HLOOKUP(AX$1,Monitoring_MP!$AK$1:$EZ$55,Points_MP!$C14,FALSE)=$N14,$AD14,IF(HLOOKUP(AX$1,Monitoring_MP!$AK$1:$EZ$55,Points_MP!$C14,FALSE)=$P14,$AE14,IF(HLOOKUP(AX$1,Monitoring_MP!$AK$1:$EZ$55,Points_MP!$C14,FALSE)=$R14,$AF14,IF(HLOOKUP(AX$1,Monitoring_MP!$AK$1:$EZ$55,Points_MP!$C14,FALSE)=$T14,$AG14,IF(HLOOKUP(AX$1,Monitoring_MP!$AK$1:$EZ$55,Points_MP!$C14,FALSE)=$V14,$AH14,IF(HLOOKUP(AX$1,Monitoring_MP!$AK$1:$EZ$55,Points_MP!$C14,FALSE)=$X14,$AI14,"ERROR")))))))))</f>
        <v>0</v>
      </c>
      <c r="AY14" s="142">
        <f>IF(ISBLANK(HLOOKUP(AY$1,Monitoring_MP!$AK$1:$EZ$55,Points_MP!$C14,FALSE)),"",IF(HLOOKUP(AY$1,Monitoring_MP!$AK$1:$EZ$55,Points_MP!$C14,FALSE)=$J14,$AB14,IF(HLOOKUP(AY$1,Monitoring_MP!$AK$1:$EZ$55,Points_MP!$C14,FALSE)=$L14,$AC14,IF(HLOOKUP(AY$1,Monitoring_MP!$AK$1:$EZ$55,Points_MP!$C14,FALSE)=$N14,$AD14,IF(HLOOKUP(AY$1,Monitoring_MP!$AK$1:$EZ$55,Points_MP!$C14,FALSE)=$P14,$AE14,IF(HLOOKUP(AY$1,Monitoring_MP!$AK$1:$EZ$55,Points_MP!$C14,FALSE)=$R14,$AF14,IF(HLOOKUP(AY$1,Monitoring_MP!$AK$1:$EZ$55,Points_MP!$C14,FALSE)=$T14,$AG14,IF(HLOOKUP(AY$1,Monitoring_MP!$AK$1:$EZ$55,Points_MP!$C14,FALSE)=$V14,$AH14,IF(HLOOKUP(AY$1,Monitoring_MP!$AK$1:$EZ$55,Points_MP!$C14,FALSE)=$X14,$AI14,"ERROR")))))))))</f>
        <v>0</v>
      </c>
      <c r="AZ14" s="142">
        <f>IF(ISBLANK(HLOOKUP(AZ$1,Monitoring_MP!$AK$1:$EZ$55,Points_MP!$C14,FALSE)),"",IF(HLOOKUP(AZ$1,Monitoring_MP!$AK$1:$EZ$55,Points_MP!$C14,FALSE)=$J14,$AB14,IF(HLOOKUP(AZ$1,Monitoring_MP!$AK$1:$EZ$55,Points_MP!$C14,FALSE)=$L14,$AC14,IF(HLOOKUP(AZ$1,Monitoring_MP!$AK$1:$EZ$55,Points_MP!$C14,FALSE)=$N14,$AD14,IF(HLOOKUP(AZ$1,Monitoring_MP!$AK$1:$EZ$55,Points_MP!$C14,FALSE)=$P14,$AE14,IF(HLOOKUP(AZ$1,Monitoring_MP!$AK$1:$EZ$55,Points_MP!$C14,FALSE)=$R14,$AF14,IF(HLOOKUP(AZ$1,Monitoring_MP!$AK$1:$EZ$55,Points_MP!$C14,FALSE)=$T14,$AG14,IF(HLOOKUP(AZ$1,Monitoring_MP!$AK$1:$EZ$55,Points_MP!$C14,FALSE)=$V14,$AH14,IF(HLOOKUP(AZ$1,Monitoring_MP!$AK$1:$EZ$55,Points_MP!$C14,FALSE)=$X14,$AI14,"ERROR")))))))))</f>
        <v>0</v>
      </c>
      <c r="BA14" s="142">
        <f>IF(ISBLANK(HLOOKUP(BA$1,Monitoring_MP!$AK$1:$EZ$55,Points_MP!$C14,FALSE)),"",IF(HLOOKUP(BA$1,Monitoring_MP!$AK$1:$EZ$55,Points_MP!$C14,FALSE)=$J14,$AB14,IF(HLOOKUP(BA$1,Monitoring_MP!$AK$1:$EZ$55,Points_MP!$C14,FALSE)=$L14,$AC14,IF(HLOOKUP(BA$1,Monitoring_MP!$AK$1:$EZ$55,Points_MP!$C14,FALSE)=$N14,$AD14,IF(HLOOKUP(BA$1,Monitoring_MP!$AK$1:$EZ$55,Points_MP!$C14,FALSE)=$P14,$AE14,IF(HLOOKUP(BA$1,Monitoring_MP!$AK$1:$EZ$55,Points_MP!$C14,FALSE)=$R14,$AF14,IF(HLOOKUP(BA$1,Monitoring_MP!$AK$1:$EZ$55,Points_MP!$C14,FALSE)=$T14,$AG14,IF(HLOOKUP(BA$1,Monitoring_MP!$AK$1:$EZ$55,Points_MP!$C14,FALSE)=$V14,$AH14,IF(HLOOKUP(BA$1,Monitoring_MP!$AK$1:$EZ$55,Points_MP!$C14,FALSE)=$X14,$AI14,"ERROR")))))))))</f>
        <v>0</v>
      </c>
      <c r="BB14" s="142">
        <f>IF(ISBLANK(HLOOKUP(BB$1,Monitoring_MP!$AK$1:$EZ$55,Points_MP!$C14,FALSE)),"",IF(HLOOKUP(BB$1,Monitoring_MP!$AK$1:$EZ$55,Points_MP!$C14,FALSE)=$J14,$AB14,IF(HLOOKUP(BB$1,Monitoring_MP!$AK$1:$EZ$55,Points_MP!$C14,FALSE)=$L14,$AC14,IF(HLOOKUP(BB$1,Monitoring_MP!$AK$1:$EZ$55,Points_MP!$C14,FALSE)=$N14,$AD14,IF(HLOOKUP(BB$1,Monitoring_MP!$AK$1:$EZ$55,Points_MP!$C14,FALSE)=$P14,$AE14,IF(HLOOKUP(BB$1,Monitoring_MP!$AK$1:$EZ$55,Points_MP!$C14,FALSE)=$R14,$AF14,IF(HLOOKUP(BB$1,Monitoring_MP!$AK$1:$EZ$55,Points_MP!$C14,FALSE)=$T14,$AG14,IF(HLOOKUP(BB$1,Monitoring_MP!$AK$1:$EZ$55,Points_MP!$C14,FALSE)=$V14,$AH14,IF(HLOOKUP(BB$1,Monitoring_MP!$AK$1:$EZ$55,Points_MP!$C14,FALSE)=$X14,$AI14,"ERROR")))))))))</f>
        <v>0</v>
      </c>
      <c r="BC14" s="142">
        <f>IF(ISBLANK(HLOOKUP(BC$1,Monitoring_MP!$AK$1:$EZ$55,Points_MP!$C14,FALSE)),"",IF(HLOOKUP(BC$1,Monitoring_MP!$AK$1:$EZ$55,Points_MP!$C14,FALSE)=$J14,$AB14,IF(HLOOKUP(BC$1,Monitoring_MP!$AK$1:$EZ$55,Points_MP!$C14,FALSE)=$L14,$AC14,IF(HLOOKUP(BC$1,Monitoring_MP!$AK$1:$EZ$55,Points_MP!$C14,FALSE)=$N14,$AD14,IF(HLOOKUP(BC$1,Monitoring_MP!$AK$1:$EZ$55,Points_MP!$C14,FALSE)=$P14,$AE14,IF(HLOOKUP(BC$1,Monitoring_MP!$AK$1:$EZ$55,Points_MP!$C14,FALSE)=$R14,$AF14,IF(HLOOKUP(BC$1,Monitoring_MP!$AK$1:$EZ$55,Points_MP!$C14,FALSE)=$T14,$AG14,IF(HLOOKUP(BC$1,Monitoring_MP!$AK$1:$EZ$55,Points_MP!$C14,FALSE)=$V14,$AH14,IF(HLOOKUP(BC$1,Monitoring_MP!$AK$1:$EZ$55,Points_MP!$C14,FALSE)=$X14,$AI14,"ERROR")))))))))</f>
        <v>0</v>
      </c>
      <c r="BD14" s="142">
        <f>IF(ISBLANK(HLOOKUP(BD$1,Monitoring_MP!$AK$1:$EZ$55,Points_MP!$C14,FALSE)),"",IF(HLOOKUP(BD$1,Monitoring_MP!$AK$1:$EZ$55,Points_MP!$C14,FALSE)=$J14,$AB14,IF(HLOOKUP(BD$1,Monitoring_MP!$AK$1:$EZ$55,Points_MP!$C14,FALSE)=$L14,$AC14,IF(HLOOKUP(BD$1,Monitoring_MP!$AK$1:$EZ$55,Points_MP!$C14,FALSE)=$N14,$AD14,IF(HLOOKUP(BD$1,Monitoring_MP!$AK$1:$EZ$55,Points_MP!$C14,FALSE)=$P14,$AE14,IF(HLOOKUP(BD$1,Monitoring_MP!$AK$1:$EZ$55,Points_MP!$C14,FALSE)=$R14,$AF14,IF(HLOOKUP(BD$1,Monitoring_MP!$AK$1:$EZ$55,Points_MP!$C14,FALSE)=$T14,$AG14,IF(HLOOKUP(BD$1,Monitoring_MP!$AK$1:$EZ$55,Points_MP!$C14,FALSE)=$V14,$AH14,IF(HLOOKUP(BD$1,Monitoring_MP!$AK$1:$EZ$55,Points_MP!$C14,FALSE)=$X14,$AI14,"ERROR")))))))))</f>
        <v>0</v>
      </c>
      <c r="BE14" s="142">
        <f>IF(ISBLANK(HLOOKUP(BE$1,Monitoring_MP!$AK$1:$EZ$55,Points_MP!$C14,FALSE)),"",IF(HLOOKUP(BE$1,Monitoring_MP!$AK$1:$EZ$55,Points_MP!$C14,FALSE)=$J14,$AB14,IF(HLOOKUP(BE$1,Monitoring_MP!$AK$1:$EZ$55,Points_MP!$C14,FALSE)=$L14,$AC14,IF(HLOOKUP(BE$1,Monitoring_MP!$AK$1:$EZ$55,Points_MP!$C14,FALSE)=$N14,$AD14,IF(HLOOKUP(BE$1,Monitoring_MP!$AK$1:$EZ$55,Points_MP!$C14,FALSE)=$P14,$AE14,IF(HLOOKUP(BE$1,Monitoring_MP!$AK$1:$EZ$55,Points_MP!$C14,FALSE)=$R14,$AF14,IF(HLOOKUP(BE$1,Monitoring_MP!$AK$1:$EZ$55,Points_MP!$C14,FALSE)=$T14,$AG14,IF(HLOOKUP(BE$1,Monitoring_MP!$AK$1:$EZ$55,Points_MP!$C14,FALSE)=$V14,$AH14,IF(HLOOKUP(BE$1,Monitoring_MP!$AK$1:$EZ$55,Points_MP!$C14,FALSE)=$X14,$AI14,"ERROR")))))))))</f>
        <v>0</v>
      </c>
      <c r="BF14" s="142">
        <f>IF(ISBLANK(HLOOKUP(BF$1,Monitoring_MP!$AK$1:$EZ$55,Points_MP!$C14,FALSE)),"",IF(HLOOKUP(BF$1,Monitoring_MP!$AK$1:$EZ$55,Points_MP!$C14,FALSE)=$J14,$AB14,IF(HLOOKUP(BF$1,Monitoring_MP!$AK$1:$EZ$55,Points_MP!$C14,FALSE)=$L14,$AC14,IF(HLOOKUP(BF$1,Monitoring_MP!$AK$1:$EZ$55,Points_MP!$C14,FALSE)=$N14,$AD14,IF(HLOOKUP(BF$1,Monitoring_MP!$AK$1:$EZ$55,Points_MP!$C14,FALSE)=$P14,$AE14,IF(HLOOKUP(BF$1,Monitoring_MP!$AK$1:$EZ$55,Points_MP!$C14,FALSE)=$R14,$AF14,IF(HLOOKUP(BF$1,Monitoring_MP!$AK$1:$EZ$55,Points_MP!$C14,FALSE)=$T14,$AG14,IF(HLOOKUP(BF$1,Monitoring_MP!$AK$1:$EZ$55,Points_MP!$C14,FALSE)=$V14,$AH14,IF(HLOOKUP(BF$1,Monitoring_MP!$AK$1:$EZ$55,Points_MP!$C14,FALSE)=$X14,$AI14,"ERROR")))))))))</f>
        <v>0</v>
      </c>
      <c r="BG14" s="142">
        <f>IF(ISBLANK(HLOOKUP(BG$1,Monitoring_MP!$AK$1:$EZ$55,Points_MP!$C14,FALSE)),"",IF(HLOOKUP(BG$1,Monitoring_MP!$AK$1:$EZ$55,Points_MP!$C14,FALSE)=$J14,$AB14,IF(HLOOKUP(BG$1,Monitoring_MP!$AK$1:$EZ$55,Points_MP!$C14,FALSE)=$L14,$AC14,IF(HLOOKUP(BG$1,Monitoring_MP!$AK$1:$EZ$55,Points_MP!$C14,FALSE)=$N14,$AD14,IF(HLOOKUP(BG$1,Monitoring_MP!$AK$1:$EZ$55,Points_MP!$C14,FALSE)=$P14,$AE14,IF(HLOOKUP(BG$1,Monitoring_MP!$AK$1:$EZ$55,Points_MP!$C14,FALSE)=$R14,$AF14,IF(HLOOKUP(BG$1,Monitoring_MP!$AK$1:$EZ$55,Points_MP!$C14,FALSE)=$T14,$AG14,IF(HLOOKUP(BG$1,Monitoring_MP!$AK$1:$EZ$55,Points_MP!$C14,FALSE)=$V14,$AH14,IF(HLOOKUP(BG$1,Monitoring_MP!$AK$1:$EZ$55,Points_MP!$C14,FALSE)=$X14,$AI14,"ERROR")))))))))</f>
        <v>0</v>
      </c>
      <c r="BH14" s="142">
        <f>IF(ISBLANK(HLOOKUP(BH$1,Monitoring_MP!$AK$1:$EZ$55,Points_MP!$C14,FALSE)),"",IF(HLOOKUP(BH$1,Monitoring_MP!$AK$1:$EZ$55,Points_MP!$C14,FALSE)=$J14,$AB14,IF(HLOOKUP(BH$1,Monitoring_MP!$AK$1:$EZ$55,Points_MP!$C14,FALSE)=$L14,$AC14,IF(HLOOKUP(BH$1,Monitoring_MP!$AK$1:$EZ$55,Points_MP!$C14,FALSE)=$N14,$AD14,IF(HLOOKUP(BH$1,Monitoring_MP!$AK$1:$EZ$55,Points_MP!$C14,FALSE)=$P14,$AE14,IF(HLOOKUP(BH$1,Monitoring_MP!$AK$1:$EZ$55,Points_MP!$C14,FALSE)=$R14,$AF14,IF(HLOOKUP(BH$1,Monitoring_MP!$AK$1:$EZ$55,Points_MP!$C14,FALSE)=$T14,$AG14,IF(HLOOKUP(BH$1,Monitoring_MP!$AK$1:$EZ$55,Points_MP!$C14,FALSE)=$V14,$AH14,IF(HLOOKUP(BH$1,Monitoring_MP!$AK$1:$EZ$55,Points_MP!$C14,FALSE)=$X14,$AI14,"ERROR")))))))))</f>
        <v>0</v>
      </c>
      <c r="BI14" s="142">
        <f>IF(ISBLANK(HLOOKUP(BI$1,Monitoring_MP!$AK$1:$EZ$55,Points_MP!$C14,FALSE)),"",IF(HLOOKUP(BI$1,Monitoring_MP!$AK$1:$EZ$55,Points_MP!$C14,FALSE)=$J14,$AB14,IF(HLOOKUP(BI$1,Monitoring_MP!$AK$1:$EZ$55,Points_MP!$C14,FALSE)=$L14,$AC14,IF(HLOOKUP(BI$1,Monitoring_MP!$AK$1:$EZ$55,Points_MP!$C14,FALSE)=$N14,$AD14,IF(HLOOKUP(BI$1,Monitoring_MP!$AK$1:$EZ$55,Points_MP!$C14,FALSE)=$P14,$AE14,IF(HLOOKUP(BI$1,Monitoring_MP!$AK$1:$EZ$55,Points_MP!$C14,FALSE)=$R14,$AF14,IF(HLOOKUP(BI$1,Monitoring_MP!$AK$1:$EZ$55,Points_MP!$C14,FALSE)=$T14,$AG14,IF(HLOOKUP(BI$1,Monitoring_MP!$AK$1:$EZ$55,Points_MP!$C14,FALSE)=$V14,$AH14,IF(HLOOKUP(BI$1,Monitoring_MP!$AK$1:$EZ$55,Points_MP!$C14,FALSE)=$X14,$AI14,"ERROR")))))))))</f>
        <v>0</v>
      </c>
      <c r="BJ14" s="142">
        <f>IF(ISBLANK(HLOOKUP(BJ$1,Monitoring_MP!$AK$1:$EZ$55,Points_MP!$C14,FALSE)),"",IF(HLOOKUP(BJ$1,Monitoring_MP!$AK$1:$EZ$55,Points_MP!$C14,FALSE)=$J14,$AB14,IF(HLOOKUP(BJ$1,Monitoring_MP!$AK$1:$EZ$55,Points_MP!$C14,FALSE)=$L14,$AC14,IF(HLOOKUP(BJ$1,Monitoring_MP!$AK$1:$EZ$55,Points_MP!$C14,FALSE)=$N14,$AD14,IF(HLOOKUP(BJ$1,Monitoring_MP!$AK$1:$EZ$55,Points_MP!$C14,FALSE)=$P14,$AE14,IF(HLOOKUP(BJ$1,Monitoring_MP!$AK$1:$EZ$55,Points_MP!$C14,FALSE)=$R14,$AF14,IF(HLOOKUP(BJ$1,Monitoring_MP!$AK$1:$EZ$55,Points_MP!$C14,FALSE)=$T14,$AG14,IF(HLOOKUP(BJ$1,Monitoring_MP!$AK$1:$EZ$55,Points_MP!$C14,FALSE)=$V14,$AH14,IF(HLOOKUP(BJ$1,Monitoring_MP!$AK$1:$EZ$55,Points_MP!$C14,FALSE)=$X14,$AI14,"ERROR")))))))))</f>
        <v>0</v>
      </c>
      <c r="BK14" s="142">
        <f>IF(ISBLANK(HLOOKUP(BK$1,Monitoring_MP!$AK$1:$EZ$55,Points_MP!$C14,FALSE)),"",IF(HLOOKUP(BK$1,Monitoring_MP!$AK$1:$EZ$55,Points_MP!$C14,FALSE)=$J14,$AB14,IF(HLOOKUP(BK$1,Monitoring_MP!$AK$1:$EZ$55,Points_MP!$C14,FALSE)=$L14,$AC14,IF(HLOOKUP(BK$1,Monitoring_MP!$AK$1:$EZ$55,Points_MP!$C14,FALSE)=$N14,$AD14,IF(HLOOKUP(BK$1,Monitoring_MP!$AK$1:$EZ$55,Points_MP!$C14,FALSE)=$P14,$AE14,IF(HLOOKUP(BK$1,Monitoring_MP!$AK$1:$EZ$55,Points_MP!$C14,FALSE)=$R14,$AF14,IF(HLOOKUP(BK$1,Monitoring_MP!$AK$1:$EZ$55,Points_MP!$C14,FALSE)=$T14,$AG14,IF(HLOOKUP(BK$1,Monitoring_MP!$AK$1:$EZ$55,Points_MP!$C14,FALSE)=$V14,$AH14,IF(HLOOKUP(BK$1,Monitoring_MP!$AK$1:$EZ$55,Points_MP!$C14,FALSE)=$X14,$AI14,"ERROR")))))))))</f>
        <v>0</v>
      </c>
      <c r="BL14" s="142">
        <f>IF(ISBLANK(HLOOKUP(BL$1,Monitoring_MP!$AK$1:$EZ$55,Points_MP!$C14,FALSE)),"",IF(HLOOKUP(BL$1,Monitoring_MP!$AK$1:$EZ$55,Points_MP!$C14,FALSE)=$J14,$AB14,IF(HLOOKUP(BL$1,Monitoring_MP!$AK$1:$EZ$55,Points_MP!$C14,FALSE)=$L14,$AC14,IF(HLOOKUP(BL$1,Monitoring_MP!$AK$1:$EZ$55,Points_MP!$C14,FALSE)=$N14,$AD14,IF(HLOOKUP(BL$1,Monitoring_MP!$AK$1:$EZ$55,Points_MP!$C14,FALSE)=$P14,$AE14,IF(HLOOKUP(BL$1,Monitoring_MP!$AK$1:$EZ$55,Points_MP!$C14,FALSE)=$R14,$AF14,IF(HLOOKUP(BL$1,Monitoring_MP!$AK$1:$EZ$55,Points_MP!$C14,FALSE)=$T14,$AG14,IF(HLOOKUP(BL$1,Monitoring_MP!$AK$1:$EZ$55,Points_MP!$C14,FALSE)=$V14,$AH14,IF(HLOOKUP(BL$1,Monitoring_MP!$AK$1:$EZ$55,Points_MP!$C14,FALSE)=$X14,$AI14,"ERROR")))))))))</f>
        <v>0</v>
      </c>
      <c r="BM14" s="142">
        <f>IF(ISBLANK(HLOOKUP(BM$1,Monitoring_MP!$AK$1:$EZ$55,Points_MP!$C14,FALSE)),"",IF(HLOOKUP(BM$1,Monitoring_MP!$AK$1:$EZ$55,Points_MP!$C14,FALSE)=$J14,$AB14,IF(HLOOKUP(BM$1,Monitoring_MP!$AK$1:$EZ$55,Points_MP!$C14,FALSE)=$L14,$AC14,IF(HLOOKUP(BM$1,Monitoring_MP!$AK$1:$EZ$55,Points_MP!$C14,FALSE)=$N14,$AD14,IF(HLOOKUP(BM$1,Monitoring_MP!$AK$1:$EZ$55,Points_MP!$C14,FALSE)=$P14,$AE14,IF(HLOOKUP(BM$1,Monitoring_MP!$AK$1:$EZ$55,Points_MP!$C14,FALSE)=$R14,$AF14,IF(HLOOKUP(BM$1,Monitoring_MP!$AK$1:$EZ$55,Points_MP!$C14,FALSE)=$T14,$AG14,IF(HLOOKUP(BM$1,Monitoring_MP!$AK$1:$EZ$55,Points_MP!$C14,FALSE)=$V14,$AH14,IF(HLOOKUP(BM$1,Monitoring_MP!$AK$1:$EZ$55,Points_MP!$C14,FALSE)=$X14,$AI14,"ERROR")))))))))</f>
        <v>0</v>
      </c>
      <c r="BN14" s="142">
        <f>IF(ISBLANK(HLOOKUP(BN$1,Monitoring_MP!$AK$1:$EZ$55,Points_MP!$C14,FALSE)),"",IF(HLOOKUP(BN$1,Monitoring_MP!$AK$1:$EZ$55,Points_MP!$C14,FALSE)=$J14,$AB14,IF(HLOOKUP(BN$1,Monitoring_MP!$AK$1:$EZ$55,Points_MP!$C14,FALSE)=$L14,$AC14,IF(HLOOKUP(BN$1,Monitoring_MP!$AK$1:$EZ$55,Points_MP!$C14,FALSE)=$N14,$AD14,IF(HLOOKUP(BN$1,Monitoring_MP!$AK$1:$EZ$55,Points_MP!$C14,FALSE)=$P14,$AE14,IF(HLOOKUP(BN$1,Monitoring_MP!$AK$1:$EZ$55,Points_MP!$C14,FALSE)=$R14,$AF14,IF(HLOOKUP(BN$1,Monitoring_MP!$AK$1:$EZ$55,Points_MP!$C14,FALSE)=$T14,$AG14,IF(HLOOKUP(BN$1,Monitoring_MP!$AK$1:$EZ$55,Points_MP!$C14,FALSE)=$V14,$AH14,IF(HLOOKUP(BN$1,Monitoring_MP!$AK$1:$EZ$55,Points_MP!$C14,FALSE)=$X14,$AI14,"ERROR")))))))))</f>
        <v>0</v>
      </c>
      <c r="BO14" s="142">
        <f>IF(ISBLANK(HLOOKUP(BO$1,Monitoring_MP!$AK$1:$EZ$55,Points_MP!$C14,FALSE)),"",IF(HLOOKUP(BO$1,Monitoring_MP!$AK$1:$EZ$55,Points_MP!$C14,FALSE)=$J14,$AB14,IF(HLOOKUP(BO$1,Monitoring_MP!$AK$1:$EZ$55,Points_MP!$C14,FALSE)=$L14,$AC14,IF(HLOOKUP(BO$1,Monitoring_MP!$AK$1:$EZ$55,Points_MP!$C14,FALSE)=$N14,$AD14,IF(HLOOKUP(BO$1,Monitoring_MP!$AK$1:$EZ$55,Points_MP!$C14,FALSE)=$P14,$AE14,IF(HLOOKUP(BO$1,Monitoring_MP!$AK$1:$EZ$55,Points_MP!$C14,FALSE)=$R14,$AF14,IF(HLOOKUP(BO$1,Monitoring_MP!$AK$1:$EZ$55,Points_MP!$C14,FALSE)=$T14,$AG14,IF(HLOOKUP(BO$1,Monitoring_MP!$AK$1:$EZ$55,Points_MP!$C14,FALSE)=$V14,$AH14,IF(HLOOKUP(BO$1,Monitoring_MP!$AK$1:$EZ$55,Points_MP!$C14,FALSE)=$X14,$AI14,"ERROR")))))))))</f>
        <v>0</v>
      </c>
      <c r="BP14" s="142">
        <f>IF(ISBLANK(HLOOKUP(BP$1,Monitoring_MP!$AK$1:$EZ$55,Points_MP!$C14,FALSE)),"",IF(HLOOKUP(BP$1,Monitoring_MP!$AK$1:$EZ$55,Points_MP!$C14,FALSE)=$J14,$AB14,IF(HLOOKUP(BP$1,Monitoring_MP!$AK$1:$EZ$55,Points_MP!$C14,FALSE)=$L14,$AC14,IF(HLOOKUP(BP$1,Monitoring_MP!$AK$1:$EZ$55,Points_MP!$C14,FALSE)=$N14,$AD14,IF(HLOOKUP(BP$1,Monitoring_MP!$AK$1:$EZ$55,Points_MP!$C14,FALSE)=$P14,$AE14,IF(HLOOKUP(BP$1,Monitoring_MP!$AK$1:$EZ$55,Points_MP!$C14,FALSE)=$R14,$AF14,IF(HLOOKUP(BP$1,Monitoring_MP!$AK$1:$EZ$55,Points_MP!$C14,FALSE)=$T14,$AG14,IF(HLOOKUP(BP$1,Monitoring_MP!$AK$1:$EZ$55,Points_MP!$C14,FALSE)=$V14,$AH14,IF(HLOOKUP(BP$1,Monitoring_MP!$AK$1:$EZ$55,Points_MP!$C14,FALSE)=$X14,$AI14,"ERROR")))))))))</f>
        <v>0</v>
      </c>
      <c r="BQ14" s="142">
        <f>IF(ISBLANK(HLOOKUP(BQ$1,Monitoring_MP!$AK$1:$EZ$55,Points_MP!$C14,FALSE)),"",IF(HLOOKUP(BQ$1,Monitoring_MP!$AK$1:$EZ$55,Points_MP!$C14,FALSE)=$J14,$AB14,IF(HLOOKUP(BQ$1,Monitoring_MP!$AK$1:$EZ$55,Points_MP!$C14,FALSE)=$L14,$AC14,IF(HLOOKUP(BQ$1,Monitoring_MP!$AK$1:$EZ$55,Points_MP!$C14,FALSE)=$N14,$AD14,IF(HLOOKUP(BQ$1,Monitoring_MP!$AK$1:$EZ$55,Points_MP!$C14,FALSE)=$P14,$AE14,IF(HLOOKUP(BQ$1,Monitoring_MP!$AK$1:$EZ$55,Points_MP!$C14,FALSE)=$R14,$AF14,IF(HLOOKUP(BQ$1,Monitoring_MP!$AK$1:$EZ$55,Points_MP!$C14,FALSE)=$T14,$AG14,IF(HLOOKUP(BQ$1,Monitoring_MP!$AK$1:$EZ$55,Points_MP!$C14,FALSE)=$V14,$AH14,IF(HLOOKUP(BQ$1,Monitoring_MP!$AK$1:$EZ$55,Points_MP!$C14,FALSE)=$X14,$AI14,"ERROR")))))))))</f>
        <v>0</v>
      </c>
      <c r="BR14" s="142">
        <f>IF(ISBLANK(HLOOKUP(BR$1,Monitoring_MP!$AK$1:$EZ$55,Points_MP!$C14,FALSE)),"",IF(HLOOKUP(BR$1,Monitoring_MP!$AK$1:$EZ$55,Points_MP!$C14,FALSE)=$J14,$AB14,IF(HLOOKUP(BR$1,Monitoring_MP!$AK$1:$EZ$55,Points_MP!$C14,FALSE)=$L14,$AC14,IF(HLOOKUP(BR$1,Monitoring_MP!$AK$1:$EZ$55,Points_MP!$C14,FALSE)=$N14,$AD14,IF(HLOOKUP(BR$1,Monitoring_MP!$AK$1:$EZ$55,Points_MP!$C14,FALSE)=$P14,$AE14,IF(HLOOKUP(BR$1,Monitoring_MP!$AK$1:$EZ$55,Points_MP!$C14,FALSE)=$R14,$AF14,IF(HLOOKUP(BR$1,Monitoring_MP!$AK$1:$EZ$55,Points_MP!$C14,FALSE)=$T14,$AG14,IF(HLOOKUP(BR$1,Monitoring_MP!$AK$1:$EZ$55,Points_MP!$C14,FALSE)=$V14,$AH14,IF(HLOOKUP(BR$1,Monitoring_MP!$AK$1:$EZ$55,Points_MP!$C14,FALSE)=$X14,$AI14,"ERROR")))))))))</f>
        <v>0</v>
      </c>
      <c r="BS14" s="142">
        <f>IF(ISBLANK(HLOOKUP(BS$1,Monitoring_MP!$AK$1:$EZ$55,Points_MP!$C14,FALSE)),"",IF(HLOOKUP(BS$1,Monitoring_MP!$AK$1:$EZ$55,Points_MP!$C14,FALSE)=$J14,$AB14,IF(HLOOKUP(BS$1,Monitoring_MP!$AK$1:$EZ$55,Points_MP!$C14,FALSE)=$L14,$AC14,IF(HLOOKUP(BS$1,Monitoring_MP!$AK$1:$EZ$55,Points_MP!$C14,FALSE)=$N14,$AD14,IF(HLOOKUP(BS$1,Monitoring_MP!$AK$1:$EZ$55,Points_MP!$C14,FALSE)=$P14,$AE14,IF(HLOOKUP(BS$1,Monitoring_MP!$AK$1:$EZ$55,Points_MP!$C14,FALSE)=$R14,$AF14,IF(HLOOKUP(BS$1,Monitoring_MP!$AK$1:$EZ$55,Points_MP!$C14,FALSE)=$T14,$AG14,IF(HLOOKUP(BS$1,Monitoring_MP!$AK$1:$EZ$55,Points_MP!$C14,FALSE)=$V14,$AH14,IF(HLOOKUP(BS$1,Monitoring_MP!$AK$1:$EZ$55,Points_MP!$C14,FALSE)=$X14,$AI14,"ERROR")))))))))</f>
        <v>0</v>
      </c>
      <c r="BT14" s="142">
        <f>IF(ISBLANK(HLOOKUP(BT$1,Monitoring_MP!$AK$1:$EZ$55,Points_MP!$C14,FALSE)),"",IF(HLOOKUP(BT$1,Monitoring_MP!$AK$1:$EZ$55,Points_MP!$C14,FALSE)=$J14,$AB14,IF(HLOOKUP(BT$1,Monitoring_MP!$AK$1:$EZ$55,Points_MP!$C14,FALSE)=$L14,$AC14,IF(HLOOKUP(BT$1,Monitoring_MP!$AK$1:$EZ$55,Points_MP!$C14,FALSE)=$N14,$AD14,IF(HLOOKUP(BT$1,Monitoring_MP!$AK$1:$EZ$55,Points_MP!$C14,FALSE)=$P14,$AE14,IF(HLOOKUP(BT$1,Monitoring_MP!$AK$1:$EZ$55,Points_MP!$C14,FALSE)=$R14,$AF14,IF(HLOOKUP(BT$1,Monitoring_MP!$AK$1:$EZ$55,Points_MP!$C14,FALSE)=$T14,$AG14,IF(HLOOKUP(BT$1,Monitoring_MP!$AK$1:$EZ$55,Points_MP!$C14,FALSE)=$V14,$AH14,IF(HLOOKUP(BT$1,Monitoring_MP!$AK$1:$EZ$55,Points_MP!$C14,FALSE)=$X14,$AI14,"ERROR")))))))))</f>
        <v>0</v>
      </c>
      <c r="BU14" s="142">
        <f>IF(ISBLANK(HLOOKUP(BU$1,Monitoring_MP!$AK$1:$EZ$55,Points_MP!$C14,FALSE)),"",IF(HLOOKUP(BU$1,Monitoring_MP!$AK$1:$EZ$55,Points_MP!$C14,FALSE)=$J14,$AB14,IF(HLOOKUP(BU$1,Monitoring_MP!$AK$1:$EZ$55,Points_MP!$C14,FALSE)=$L14,$AC14,IF(HLOOKUP(BU$1,Monitoring_MP!$AK$1:$EZ$55,Points_MP!$C14,FALSE)=$N14,$AD14,IF(HLOOKUP(BU$1,Monitoring_MP!$AK$1:$EZ$55,Points_MP!$C14,FALSE)=$P14,$AE14,IF(HLOOKUP(BU$1,Monitoring_MP!$AK$1:$EZ$55,Points_MP!$C14,FALSE)=$R14,$AF14,IF(HLOOKUP(BU$1,Monitoring_MP!$AK$1:$EZ$55,Points_MP!$C14,FALSE)=$T14,$AG14,IF(HLOOKUP(BU$1,Monitoring_MP!$AK$1:$EZ$55,Points_MP!$C14,FALSE)=$V14,$AH14,IF(HLOOKUP(BU$1,Monitoring_MP!$AK$1:$EZ$55,Points_MP!$C14,FALSE)=$X14,$AI14,"ERROR")))))))))</f>
        <v>0</v>
      </c>
      <c r="BV14" s="142">
        <f>IF(ISBLANK(HLOOKUP(BV$1,Monitoring_MP!$AK$1:$EZ$55,Points_MP!$C14,FALSE)),"",IF(HLOOKUP(BV$1,Monitoring_MP!$AK$1:$EZ$55,Points_MP!$C14,FALSE)=$J14,$AB14,IF(HLOOKUP(BV$1,Monitoring_MP!$AK$1:$EZ$55,Points_MP!$C14,FALSE)=$L14,$AC14,IF(HLOOKUP(BV$1,Monitoring_MP!$AK$1:$EZ$55,Points_MP!$C14,FALSE)=$N14,$AD14,IF(HLOOKUP(BV$1,Monitoring_MP!$AK$1:$EZ$55,Points_MP!$C14,FALSE)=$P14,$AE14,IF(HLOOKUP(BV$1,Monitoring_MP!$AK$1:$EZ$55,Points_MP!$C14,FALSE)=$R14,$AF14,IF(HLOOKUP(BV$1,Monitoring_MP!$AK$1:$EZ$55,Points_MP!$C14,FALSE)=$T14,$AG14,IF(HLOOKUP(BV$1,Monitoring_MP!$AK$1:$EZ$55,Points_MP!$C14,FALSE)=$V14,$AH14,IF(HLOOKUP(BV$1,Monitoring_MP!$AK$1:$EZ$55,Points_MP!$C14,FALSE)=$X14,$AI14,"ERROR")))))))))</f>
        <v>0</v>
      </c>
      <c r="BW14" s="142">
        <f>IF(ISBLANK(HLOOKUP(BW$1,Monitoring_MP!$AK$1:$EZ$55,Points_MP!$C14,FALSE)),"",IF(HLOOKUP(BW$1,Monitoring_MP!$AK$1:$EZ$55,Points_MP!$C14,FALSE)=$J14,$AB14,IF(HLOOKUP(BW$1,Monitoring_MP!$AK$1:$EZ$55,Points_MP!$C14,FALSE)=$L14,$AC14,IF(HLOOKUP(BW$1,Monitoring_MP!$AK$1:$EZ$55,Points_MP!$C14,FALSE)=$N14,$AD14,IF(HLOOKUP(BW$1,Monitoring_MP!$AK$1:$EZ$55,Points_MP!$C14,FALSE)=$P14,$AE14,IF(HLOOKUP(BW$1,Monitoring_MP!$AK$1:$EZ$55,Points_MP!$C14,FALSE)=$R14,$AF14,IF(HLOOKUP(BW$1,Monitoring_MP!$AK$1:$EZ$55,Points_MP!$C14,FALSE)=$T14,$AG14,IF(HLOOKUP(BW$1,Monitoring_MP!$AK$1:$EZ$55,Points_MP!$C14,FALSE)=$V14,$AH14,IF(HLOOKUP(BW$1,Monitoring_MP!$AK$1:$EZ$55,Points_MP!$C14,FALSE)=$X14,$AI14,"ERROR")))))))))</f>
        <v>0</v>
      </c>
      <c r="BX14" s="142">
        <f>IF(ISBLANK(HLOOKUP(BX$1,Monitoring_MP!$AK$1:$EZ$55,Points_MP!$C14,FALSE)),"",IF(HLOOKUP(BX$1,Monitoring_MP!$AK$1:$EZ$55,Points_MP!$C14,FALSE)=$J14,$AB14,IF(HLOOKUP(BX$1,Monitoring_MP!$AK$1:$EZ$55,Points_MP!$C14,FALSE)=$L14,$AC14,IF(HLOOKUP(BX$1,Monitoring_MP!$AK$1:$EZ$55,Points_MP!$C14,FALSE)=$N14,$AD14,IF(HLOOKUP(BX$1,Monitoring_MP!$AK$1:$EZ$55,Points_MP!$C14,FALSE)=$P14,$AE14,IF(HLOOKUP(BX$1,Monitoring_MP!$AK$1:$EZ$55,Points_MP!$C14,FALSE)=$R14,$AF14,IF(HLOOKUP(BX$1,Monitoring_MP!$AK$1:$EZ$55,Points_MP!$C14,FALSE)=$T14,$AG14,IF(HLOOKUP(BX$1,Monitoring_MP!$AK$1:$EZ$55,Points_MP!$C14,FALSE)=$V14,$AH14,IF(HLOOKUP(BX$1,Monitoring_MP!$AK$1:$EZ$55,Points_MP!$C14,FALSE)=$X14,$AI14,"ERROR")))))))))</f>
        <v>0</v>
      </c>
      <c r="BY14" s="142">
        <f>IF(ISBLANK(HLOOKUP(BY$1,Monitoring_MP!$AK$1:$EZ$55,Points_MP!$C14,FALSE)),"",IF(HLOOKUP(BY$1,Monitoring_MP!$AK$1:$EZ$55,Points_MP!$C14,FALSE)=$J14,$AB14,IF(HLOOKUP(BY$1,Monitoring_MP!$AK$1:$EZ$55,Points_MP!$C14,FALSE)=$L14,$AC14,IF(HLOOKUP(BY$1,Monitoring_MP!$AK$1:$EZ$55,Points_MP!$C14,FALSE)=$N14,$AD14,IF(HLOOKUP(BY$1,Monitoring_MP!$AK$1:$EZ$55,Points_MP!$C14,FALSE)=$P14,$AE14,IF(HLOOKUP(BY$1,Monitoring_MP!$AK$1:$EZ$55,Points_MP!$C14,FALSE)=$R14,$AF14,IF(HLOOKUP(BY$1,Monitoring_MP!$AK$1:$EZ$55,Points_MP!$C14,FALSE)=$T14,$AG14,IF(HLOOKUP(BY$1,Monitoring_MP!$AK$1:$EZ$55,Points_MP!$C14,FALSE)=$V14,$AH14,IF(HLOOKUP(BY$1,Monitoring_MP!$AK$1:$EZ$55,Points_MP!$C14,FALSE)=$X14,$AI14,"ERROR")))))))))</f>
        <v>0</v>
      </c>
      <c r="BZ14" s="142">
        <f>IF(ISBLANK(HLOOKUP(BZ$1,Monitoring_MP!$AK$1:$EZ$55,Points_MP!$C14,FALSE)),"",IF(HLOOKUP(BZ$1,Monitoring_MP!$AK$1:$EZ$55,Points_MP!$C14,FALSE)=$J14,$AB14,IF(HLOOKUP(BZ$1,Monitoring_MP!$AK$1:$EZ$55,Points_MP!$C14,FALSE)=$L14,$AC14,IF(HLOOKUP(BZ$1,Monitoring_MP!$AK$1:$EZ$55,Points_MP!$C14,FALSE)=$N14,$AD14,IF(HLOOKUP(BZ$1,Monitoring_MP!$AK$1:$EZ$55,Points_MP!$C14,FALSE)=$P14,$AE14,IF(HLOOKUP(BZ$1,Monitoring_MP!$AK$1:$EZ$55,Points_MP!$C14,FALSE)=$R14,$AF14,IF(HLOOKUP(BZ$1,Monitoring_MP!$AK$1:$EZ$55,Points_MP!$C14,FALSE)=$T14,$AG14,IF(HLOOKUP(BZ$1,Monitoring_MP!$AK$1:$EZ$55,Points_MP!$C14,FALSE)=$V14,$AH14,IF(HLOOKUP(BZ$1,Monitoring_MP!$AK$1:$EZ$55,Points_MP!$C14,FALSE)=$X14,$AI14,"ERROR")))))))))</f>
        <v>0</v>
      </c>
      <c r="CA14" s="142">
        <f>IF(ISBLANK(HLOOKUP(CA$1,Monitoring_MP!$AK$1:$EZ$55,Points_MP!$C14,FALSE)),"",IF(HLOOKUP(CA$1,Monitoring_MP!$AK$1:$EZ$55,Points_MP!$C14,FALSE)=$J14,$AB14,IF(HLOOKUP(CA$1,Monitoring_MP!$AK$1:$EZ$55,Points_MP!$C14,FALSE)=$L14,$AC14,IF(HLOOKUP(CA$1,Monitoring_MP!$AK$1:$EZ$55,Points_MP!$C14,FALSE)=$N14,$AD14,IF(HLOOKUP(CA$1,Monitoring_MP!$AK$1:$EZ$55,Points_MP!$C14,FALSE)=$P14,$AE14,IF(HLOOKUP(CA$1,Monitoring_MP!$AK$1:$EZ$55,Points_MP!$C14,FALSE)=$R14,$AF14,IF(HLOOKUP(CA$1,Monitoring_MP!$AK$1:$EZ$55,Points_MP!$C14,FALSE)=$T14,$AG14,IF(HLOOKUP(CA$1,Monitoring_MP!$AK$1:$EZ$55,Points_MP!$C14,FALSE)=$V14,$AH14,IF(HLOOKUP(CA$1,Monitoring_MP!$AK$1:$EZ$55,Points_MP!$C14,FALSE)=$X14,$AI14,"ERROR")))))))))</f>
        <v>0</v>
      </c>
      <c r="CB14" s="142">
        <f>IF(ISBLANK(HLOOKUP(CB$1,Monitoring_MP!$AK$1:$EZ$55,Points_MP!$C14,FALSE)),"",IF(HLOOKUP(CB$1,Monitoring_MP!$AK$1:$EZ$55,Points_MP!$C14,FALSE)=$J14,$AB14,IF(HLOOKUP(CB$1,Monitoring_MP!$AK$1:$EZ$55,Points_MP!$C14,FALSE)=$L14,$AC14,IF(HLOOKUP(CB$1,Monitoring_MP!$AK$1:$EZ$55,Points_MP!$C14,FALSE)=$N14,$AD14,IF(HLOOKUP(CB$1,Monitoring_MP!$AK$1:$EZ$55,Points_MP!$C14,FALSE)=$P14,$AE14,IF(HLOOKUP(CB$1,Monitoring_MP!$AK$1:$EZ$55,Points_MP!$C14,FALSE)=$R14,$AF14,IF(HLOOKUP(CB$1,Monitoring_MP!$AK$1:$EZ$55,Points_MP!$C14,FALSE)=$T14,$AG14,IF(HLOOKUP(CB$1,Monitoring_MP!$AK$1:$EZ$55,Points_MP!$C14,FALSE)=$V14,$AH14,IF(HLOOKUP(CB$1,Monitoring_MP!$AK$1:$EZ$55,Points_MP!$C14,FALSE)=$X14,$AI14,"ERROR")))))))))</f>
        <v>0</v>
      </c>
      <c r="CC14" s="142">
        <f>IF(ISBLANK(HLOOKUP(CC$1,Monitoring_MP!$AK$1:$EZ$55,Points_MP!$C14,FALSE)),"",IF(HLOOKUP(CC$1,Monitoring_MP!$AK$1:$EZ$55,Points_MP!$C14,FALSE)=$J14,$AB14,IF(HLOOKUP(CC$1,Monitoring_MP!$AK$1:$EZ$55,Points_MP!$C14,FALSE)=$L14,$AC14,IF(HLOOKUP(CC$1,Monitoring_MP!$AK$1:$EZ$55,Points_MP!$C14,FALSE)=$N14,$AD14,IF(HLOOKUP(CC$1,Monitoring_MP!$AK$1:$EZ$55,Points_MP!$C14,FALSE)=$P14,$AE14,IF(HLOOKUP(CC$1,Monitoring_MP!$AK$1:$EZ$55,Points_MP!$C14,FALSE)=$R14,$AF14,IF(HLOOKUP(CC$1,Monitoring_MP!$AK$1:$EZ$55,Points_MP!$C14,FALSE)=$T14,$AG14,IF(HLOOKUP(CC$1,Monitoring_MP!$AK$1:$EZ$55,Points_MP!$C14,FALSE)=$V14,$AH14,IF(HLOOKUP(CC$1,Monitoring_MP!$AK$1:$EZ$55,Points_MP!$C14,FALSE)=$X14,$AI14,"ERROR")))))))))</f>
        <v>0</v>
      </c>
      <c r="CD14" s="142">
        <f>IF(ISBLANK(HLOOKUP(CD$1,Monitoring_MP!$AK$1:$EZ$55,Points_MP!$C14,FALSE)),"",IF(HLOOKUP(CD$1,Monitoring_MP!$AK$1:$EZ$55,Points_MP!$C14,FALSE)=$J14,$AB14,IF(HLOOKUP(CD$1,Monitoring_MP!$AK$1:$EZ$55,Points_MP!$C14,FALSE)=$L14,$AC14,IF(HLOOKUP(CD$1,Monitoring_MP!$AK$1:$EZ$55,Points_MP!$C14,FALSE)=$N14,$AD14,IF(HLOOKUP(CD$1,Monitoring_MP!$AK$1:$EZ$55,Points_MP!$C14,FALSE)=$P14,$AE14,IF(HLOOKUP(CD$1,Monitoring_MP!$AK$1:$EZ$55,Points_MP!$C14,FALSE)=$R14,$AF14,IF(HLOOKUP(CD$1,Monitoring_MP!$AK$1:$EZ$55,Points_MP!$C14,FALSE)=$T14,$AG14,IF(HLOOKUP(CD$1,Monitoring_MP!$AK$1:$EZ$55,Points_MP!$C14,FALSE)=$V14,$AH14,IF(HLOOKUP(CD$1,Monitoring_MP!$AK$1:$EZ$55,Points_MP!$C14,FALSE)=$X14,$AI14,"ERROR")))))))))</f>
        <v>0</v>
      </c>
      <c r="CE14" s="142">
        <f>IF(ISBLANK(HLOOKUP(CE$1,Monitoring_MP!$AK$1:$EZ$55,Points_MP!$C14,FALSE)),"",IF(HLOOKUP(CE$1,Monitoring_MP!$AK$1:$EZ$55,Points_MP!$C14,FALSE)=$J14,$AB14,IF(HLOOKUP(CE$1,Monitoring_MP!$AK$1:$EZ$55,Points_MP!$C14,FALSE)=$L14,$AC14,IF(HLOOKUP(CE$1,Monitoring_MP!$AK$1:$EZ$55,Points_MP!$C14,FALSE)=$N14,$AD14,IF(HLOOKUP(CE$1,Monitoring_MP!$AK$1:$EZ$55,Points_MP!$C14,FALSE)=$P14,$AE14,IF(HLOOKUP(CE$1,Monitoring_MP!$AK$1:$EZ$55,Points_MP!$C14,FALSE)=$R14,$AF14,IF(HLOOKUP(CE$1,Monitoring_MP!$AK$1:$EZ$55,Points_MP!$C14,FALSE)=$T14,$AG14,IF(HLOOKUP(CE$1,Monitoring_MP!$AK$1:$EZ$55,Points_MP!$C14,FALSE)=$V14,$AH14,IF(HLOOKUP(CE$1,Monitoring_MP!$AK$1:$EZ$55,Points_MP!$C14,FALSE)=$X14,$AI14,"ERROR")))))))))</f>
        <v>0</v>
      </c>
      <c r="CF14" s="142">
        <f>IF(ISBLANK(HLOOKUP(CF$1,Monitoring_MP!$AK$1:$EZ$55,Points_MP!$C14,FALSE)),"",IF(HLOOKUP(CF$1,Monitoring_MP!$AK$1:$EZ$55,Points_MP!$C14,FALSE)=$J14,$AB14,IF(HLOOKUP(CF$1,Monitoring_MP!$AK$1:$EZ$55,Points_MP!$C14,FALSE)=$L14,$AC14,IF(HLOOKUP(CF$1,Monitoring_MP!$AK$1:$EZ$55,Points_MP!$C14,FALSE)=$N14,$AD14,IF(HLOOKUP(CF$1,Monitoring_MP!$AK$1:$EZ$55,Points_MP!$C14,FALSE)=$P14,$AE14,IF(HLOOKUP(CF$1,Monitoring_MP!$AK$1:$EZ$55,Points_MP!$C14,FALSE)=$R14,$AF14,IF(HLOOKUP(CF$1,Monitoring_MP!$AK$1:$EZ$55,Points_MP!$C14,FALSE)=$T14,$AG14,IF(HLOOKUP(CF$1,Monitoring_MP!$AK$1:$EZ$55,Points_MP!$C14,FALSE)=$V14,$AH14,IF(HLOOKUP(CF$1,Monitoring_MP!$AK$1:$EZ$55,Points_MP!$C14,FALSE)=$X14,$AI14,"ERROR")))))))))</f>
        <v>0</v>
      </c>
      <c r="CG14" s="142">
        <f>IF(ISBLANK(HLOOKUP(CG$1,Monitoring_MP!$AK$1:$EZ$55,Points_MP!$C14,FALSE)),"",IF(HLOOKUP(CG$1,Monitoring_MP!$AK$1:$EZ$55,Points_MP!$C14,FALSE)=$J14,$AB14,IF(HLOOKUP(CG$1,Monitoring_MP!$AK$1:$EZ$55,Points_MP!$C14,FALSE)=$L14,$AC14,IF(HLOOKUP(CG$1,Monitoring_MP!$AK$1:$EZ$55,Points_MP!$C14,FALSE)=$N14,$AD14,IF(HLOOKUP(CG$1,Monitoring_MP!$AK$1:$EZ$55,Points_MP!$C14,FALSE)=$P14,$AE14,IF(HLOOKUP(CG$1,Monitoring_MP!$AK$1:$EZ$55,Points_MP!$C14,FALSE)=$R14,$AF14,IF(HLOOKUP(CG$1,Monitoring_MP!$AK$1:$EZ$55,Points_MP!$C14,FALSE)=$T14,$AG14,IF(HLOOKUP(CG$1,Monitoring_MP!$AK$1:$EZ$55,Points_MP!$C14,FALSE)=$V14,$AH14,IF(HLOOKUP(CG$1,Monitoring_MP!$AK$1:$EZ$55,Points_MP!$C14,FALSE)=$X14,$AI14,"ERROR")))))))))</f>
        <v>0</v>
      </c>
      <c r="CH14" s="142">
        <f>IF(ISBLANK(HLOOKUP(CH$1,Monitoring_MP!$AK$1:$EZ$55,Points_MP!$C14,FALSE)),"",IF(HLOOKUP(CH$1,Monitoring_MP!$AK$1:$EZ$55,Points_MP!$C14,FALSE)=$J14,$AB14,IF(HLOOKUP(CH$1,Monitoring_MP!$AK$1:$EZ$55,Points_MP!$C14,FALSE)=$L14,$AC14,IF(HLOOKUP(CH$1,Monitoring_MP!$AK$1:$EZ$55,Points_MP!$C14,FALSE)=$N14,$AD14,IF(HLOOKUP(CH$1,Monitoring_MP!$AK$1:$EZ$55,Points_MP!$C14,FALSE)=$P14,$AE14,IF(HLOOKUP(CH$1,Monitoring_MP!$AK$1:$EZ$55,Points_MP!$C14,FALSE)=$R14,$AF14,IF(HLOOKUP(CH$1,Monitoring_MP!$AK$1:$EZ$55,Points_MP!$C14,FALSE)=$T14,$AG14,IF(HLOOKUP(CH$1,Monitoring_MP!$AK$1:$EZ$55,Points_MP!$C14,FALSE)=$V14,$AH14,IF(HLOOKUP(CH$1,Monitoring_MP!$AK$1:$EZ$55,Points_MP!$C14,FALSE)=$X14,$AI14,"ERROR")))))))))</f>
        <v>0</v>
      </c>
      <c r="CI14" s="142">
        <f>IF(ISBLANK(HLOOKUP(CI$1,Monitoring_MP!$AK$1:$EZ$55,Points_MP!$C14,FALSE)),"",IF(HLOOKUP(CI$1,Monitoring_MP!$AK$1:$EZ$55,Points_MP!$C14,FALSE)=$J14,$AB14,IF(HLOOKUP(CI$1,Monitoring_MP!$AK$1:$EZ$55,Points_MP!$C14,FALSE)=$L14,$AC14,IF(HLOOKUP(CI$1,Monitoring_MP!$AK$1:$EZ$55,Points_MP!$C14,FALSE)=$N14,$AD14,IF(HLOOKUP(CI$1,Monitoring_MP!$AK$1:$EZ$55,Points_MP!$C14,FALSE)=$P14,$AE14,IF(HLOOKUP(CI$1,Monitoring_MP!$AK$1:$EZ$55,Points_MP!$C14,FALSE)=$R14,$AF14,IF(HLOOKUP(CI$1,Monitoring_MP!$AK$1:$EZ$55,Points_MP!$C14,FALSE)=$T14,$AG14,IF(HLOOKUP(CI$1,Monitoring_MP!$AK$1:$EZ$55,Points_MP!$C14,FALSE)=$V14,$AH14,IF(HLOOKUP(CI$1,Monitoring_MP!$AK$1:$EZ$55,Points_MP!$C14,FALSE)=$X14,$AI14,"ERROR")))))))))</f>
        <v>0</v>
      </c>
      <c r="CJ14" s="142">
        <f>IF(ISBLANK(HLOOKUP(CJ$1,Monitoring_MP!$AK$1:$EZ$55,Points_MP!$C14,FALSE)),"",IF(HLOOKUP(CJ$1,Monitoring_MP!$AK$1:$EZ$55,Points_MP!$C14,FALSE)=$J14,$AB14,IF(HLOOKUP(CJ$1,Monitoring_MP!$AK$1:$EZ$55,Points_MP!$C14,FALSE)=$L14,$AC14,IF(HLOOKUP(CJ$1,Monitoring_MP!$AK$1:$EZ$55,Points_MP!$C14,FALSE)=$N14,$AD14,IF(HLOOKUP(CJ$1,Monitoring_MP!$AK$1:$EZ$55,Points_MP!$C14,FALSE)=$P14,$AE14,IF(HLOOKUP(CJ$1,Monitoring_MP!$AK$1:$EZ$55,Points_MP!$C14,FALSE)=$R14,$AF14,IF(HLOOKUP(CJ$1,Monitoring_MP!$AK$1:$EZ$55,Points_MP!$C14,FALSE)=$T14,$AG14,IF(HLOOKUP(CJ$1,Monitoring_MP!$AK$1:$EZ$55,Points_MP!$C14,FALSE)=$V14,$AH14,IF(HLOOKUP(CJ$1,Monitoring_MP!$AK$1:$EZ$55,Points_MP!$C14,FALSE)=$X14,$AI14,"ERROR")))))))))</f>
        <v>0</v>
      </c>
      <c r="CK14" s="142">
        <f>IF(ISBLANK(HLOOKUP(CK$1,Monitoring_MP!$AK$1:$EZ$55,Points_MP!$C14,FALSE)),"",IF(HLOOKUP(CK$1,Monitoring_MP!$AK$1:$EZ$55,Points_MP!$C14,FALSE)=$J14,$AB14,IF(HLOOKUP(CK$1,Monitoring_MP!$AK$1:$EZ$55,Points_MP!$C14,FALSE)=$L14,$AC14,IF(HLOOKUP(CK$1,Monitoring_MP!$AK$1:$EZ$55,Points_MP!$C14,FALSE)=$N14,$AD14,IF(HLOOKUP(CK$1,Monitoring_MP!$AK$1:$EZ$55,Points_MP!$C14,FALSE)=$P14,$AE14,IF(HLOOKUP(CK$1,Monitoring_MP!$AK$1:$EZ$55,Points_MP!$C14,FALSE)=$R14,$AF14,IF(HLOOKUP(CK$1,Monitoring_MP!$AK$1:$EZ$55,Points_MP!$C14,FALSE)=$T14,$AG14,IF(HLOOKUP(CK$1,Monitoring_MP!$AK$1:$EZ$55,Points_MP!$C14,FALSE)=$V14,$AH14,IF(HLOOKUP(CK$1,Monitoring_MP!$AK$1:$EZ$55,Points_MP!$C14,FALSE)=$X14,$AI14,"ERROR")))))))))</f>
        <v>1</v>
      </c>
      <c r="CL14" s="142">
        <f>IF(ISBLANK(HLOOKUP(CL$1,Monitoring_MP!$AK$1:$EZ$55,Points_MP!$C14,FALSE)),"",IF(HLOOKUP(CL$1,Monitoring_MP!$AK$1:$EZ$55,Points_MP!$C14,FALSE)=$J14,$AB14,IF(HLOOKUP(CL$1,Monitoring_MP!$AK$1:$EZ$55,Points_MP!$C14,FALSE)=$L14,$AC14,IF(HLOOKUP(CL$1,Monitoring_MP!$AK$1:$EZ$55,Points_MP!$C14,FALSE)=$N14,$AD14,IF(HLOOKUP(CL$1,Monitoring_MP!$AK$1:$EZ$55,Points_MP!$C14,FALSE)=$P14,$AE14,IF(HLOOKUP(CL$1,Monitoring_MP!$AK$1:$EZ$55,Points_MP!$C14,FALSE)=$R14,$AF14,IF(HLOOKUP(CL$1,Monitoring_MP!$AK$1:$EZ$55,Points_MP!$C14,FALSE)=$T14,$AG14,IF(HLOOKUP(CL$1,Monitoring_MP!$AK$1:$EZ$55,Points_MP!$C14,FALSE)=$V14,$AH14,IF(HLOOKUP(CL$1,Monitoring_MP!$AK$1:$EZ$55,Points_MP!$C14,FALSE)=$X14,$AI14,"ERROR")))))))))</f>
        <v>0</v>
      </c>
      <c r="CM14" s="142">
        <f>IF(ISBLANK(HLOOKUP(CM$1,Monitoring_MP!$AK$1:$EZ$55,Points_MP!$C14,FALSE)),"",IF(HLOOKUP(CM$1,Monitoring_MP!$AK$1:$EZ$55,Points_MP!$C14,FALSE)=$J14,$AB14,IF(HLOOKUP(CM$1,Monitoring_MP!$AK$1:$EZ$55,Points_MP!$C14,FALSE)=$L14,$AC14,IF(HLOOKUP(CM$1,Monitoring_MP!$AK$1:$EZ$55,Points_MP!$C14,FALSE)=$N14,$AD14,IF(HLOOKUP(CM$1,Monitoring_MP!$AK$1:$EZ$55,Points_MP!$C14,FALSE)=$P14,$AE14,IF(HLOOKUP(CM$1,Monitoring_MP!$AK$1:$EZ$55,Points_MP!$C14,FALSE)=$R14,$AF14,IF(HLOOKUP(CM$1,Monitoring_MP!$AK$1:$EZ$55,Points_MP!$C14,FALSE)=$T14,$AG14,IF(HLOOKUP(CM$1,Monitoring_MP!$AK$1:$EZ$55,Points_MP!$C14,FALSE)=$V14,$AH14,IF(HLOOKUP(CM$1,Monitoring_MP!$AK$1:$EZ$55,Points_MP!$C14,FALSE)=$X14,$AI14,"ERROR")))))))))</f>
        <v>0</v>
      </c>
      <c r="CN14" s="142">
        <f>IF(ISBLANK(HLOOKUP(CN$1,Monitoring_MP!$AK$1:$EZ$55,Points_MP!$C14,FALSE)),"",IF(HLOOKUP(CN$1,Monitoring_MP!$AK$1:$EZ$55,Points_MP!$C14,FALSE)=$J14,$AB14,IF(HLOOKUP(CN$1,Monitoring_MP!$AK$1:$EZ$55,Points_MP!$C14,FALSE)=$L14,$AC14,IF(HLOOKUP(CN$1,Monitoring_MP!$AK$1:$EZ$55,Points_MP!$C14,FALSE)=$N14,$AD14,IF(HLOOKUP(CN$1,Monitoring_MP!$AK$1:$EZ$55,Points_MP!$C14,FALSE)=$P14,$AE14,IF(HLOOKUP(CN$1,Monitoring_MP!$AK$1:$EZ$55,Points_MP!$C14,FALSE)=$R14,$AF14,IF(HLOOKUP(CN$1,Monitoring_MP!$AK$1:$EZ$55,Points_MP!$C14,FALSE)=$T14,$AG14,IF(HLOOKUP(CN$1,Monitoring_MP!$AK$1:$EZ$55,Points_MP!$C14,FALSE)=$V14,$AH14,IF(HLOOKUP(CN$1,Monitoring_MP!$AK$1:$EZ$55,Points_MP!$C14,FALSE)=$X14,$AI14,"ERROR")))))))))</f>
        <v>0</v>
      </c>
      <c r="CO14" s="142">
        <f>IF(ISBLANK(HLOOKUP(CO$1,Monitoring_MP!$AK$1:$EZ$55,Points_MP!$C14,FALSE)),"",IF(HLOOKUP(CO$1,Monitoring_MP!$AK$1:$EZ$55,Points_MP!$C14,FALSE)=$J14,$AB14,IF(HLOOKUP(CO$1,Monitoring_MP!$AK$1:$EZ$55,Points_MP!$C14,FALSE)=$L14,$AC14,IF(HLOOKUP(CO$1,Monitoring_MP!$AK$1:$EZ$55,Points_MP!$C14,FALSE)=$N14,$AD14,IF(HLOOKUP(CO$1,Monitoring_MP!$AK$1:$EZ$55,Points_MP!$C14,FALSE)=$P14,$AE14,IF(HLOOKUP(CO$1,Monitoring_MP!$AK$1:$EZ$55,Points_MP!$C14,FALSE)=$R14,$AF14,IF(HLOOKUP(CO$1,Monitoring_MP!$AK$1:$EZ$55,Points_MP!$C14,FALSE)=$T14,$AG14,IF(HLOOKUP(CO$1,Monitoring_MP!$AK$1:$EZ$55,Points_MP!$C14,FALSE)=$V14,$AH14,IF(HLOOKUP(CO$1,Monitoring_MP!$AK$1:$EZ$55,Points_MP!$C14,FALSE)=$X14,$AI14,"ERROR")))))))))</f>
        <v>0</v>
      </c>
      <c r="CP14" s="142">
        <f>IF(ISBLANK(HLOOKUP(CP$1,Monitoring_MP!$AK$1:$EZ$55,Points_MP!$C14,FALSE)),"",IF(HLOOKUP(CP$1,Monitoring_MP!$AK$1:$EZ$55,Points_MP!$C14,FALSE)=$J14,$AB14,IF(HLOOKUP(CP$1,Monitoring_MP!$AK$1:$EZ$55,Points_MP!$C14,FALSE)=$L14,$AC14,IF(HLOOKUP(CP$1,Monitoring_MP!$AK$1:$EZ$55,Points_MP!$C14,FALSE)=$N14,$AD14,IF(HLOOKUP(CP$1,Monitoring_MP!$AK$1:$EZ$55,Points_MP!$C14,FALSE)=$P14,$AE14,IF(HLOOKUP(CP$1,Monitoring_MP!$AK$1:$EZ$55,Points_MP!$C14,FALSE)=$R14,$AF14,IF(HLOOKUP(CP$1,Monitoring_MP!$AK$1:$EZ$55,Points_MP!$C14,FALSE)=$T14,$AG14,IF(HLOOKUP(CP$1,Monitoring_MP!$AK$1:$EZ$55,Points_MP!$C14,FALSE)=$V14,$AH14,IF(HLOOKUP(CP$1,Monitoring_MP!$AK$1:$EZ$55,Points_MP!$C14,FALSE)=$X14,$AI14,"ERROR")))))))))</f>
        <v>0</v>
      </c>
      <c r="CQ14" s="142">
        <f>IF(ISBLANK(HLOOKUP(CQ$1,Monitoring_MP!$AK$1:$EZ$55,Points_MP!$C14,FALSE)),"",IF(HLOOKUP(CQ$1,Monitoring_MP!$AK$1:$EZ$55,Points_MP!$C14,FALSE)=$J14,$AB14,IF(HLOOKUP(CQ$1,Monitoring_MP!$AK$1:$EZ$55,Points_MP!$C14,FALSE)=$L14,$AC14,IF(HLOOKUP(CQ$1,Monitoring_MP!$AK$1:$EZ$55,Points_MP!$C14,FALSE)=$N14,$AD14,IF(HLOOKUP(CQ$1,Monitoring_MP!$AK$1:$EZ$55,Points_MP!$C14,FALSE)=$P14,$AE14,IF(HLOOKUP(CQ$1,Monitoring_MP!$AK$1:$EZ$55,Points_MP!$C14,FALSE)=$R14,$AF14,IF(HLOOKUP(CQ$1,Monitoring_MP!$AK$1:$EZ$55,Points_MP!$C14,FALSE)=$T14,$AG14,IF(HLOOKUP(CQ$1,Monitoring_MP!$AK$1:$EZ$55,Points_MP!$C14,FALSE)=$V14,$AH14,IF(HLOOKUP(CQ$1,Monitoring_MP!$AK$1:$EZ$55,Points_MP!$C14,FALSE)=$X14,$AI14,"ERROR")))))))))</f>
        <v>0</v>
      </c>
      <c r="CR14" s="142">
        <f>IF(ISBLANK(HLOOKUP(CR$1,Monitoring_MP!$AK$1:$EZ$55,Points_MP!$C14,FALSE)),"",IF(HLOOKUP(CR$1,Monitoring_MP!$AK$1:$EZ$55,Points_MP!$C14,FALSE)=$J14,$AB14,IF(HLOOKUP(CR$1,Monitoring_MP!$AK$1:$EZ$55,Points_MP!$C14,FALSE)=$L14,$AC14,IF(HLOOKUP(CR$1,Monitoring_MP!$AK$1:$EZ$55,Points_MP!$C14,FALSE)=$N14,$AD14,IF(HLOOKUP(CR$1,Monitoring_MP!$AK$1:$EZ$55,Points_MP!$C14,FALSE)=$P14,$AE14,IF(HLOOKUP(CR$1,Monitoring_MP!$AK$1:$EZ$55,Points_MP!$C14,FALSE)=$R14,$AF14,IF(HLOOKUP(CR$1,Monitoring_MP!$AK$1:$EZ$55,Points_MP!$C14,FALSE)=$T14,$AG14,IF(HLOOKUP(CR$1,Monitoring_MP!$AK$1:$EZ$55,Points_MP!$C14,FALSE)=$V14,$AH14,IF(HLOOKUP(CR$1,Monitoring_MP!$AK$1:$EZ$55,Points_MP!$C14,FALSE)=$X14,$AI14,"ERROR")))))))))</f>
        <v>2</v>
      </c>
    </row>
    <row r="15" spans="1:96" ht="15" customHeight="1" x14ac:dyDescent="0.35">
      <c r="A15" s="23" t="str">
        <f>IF(ISBLANK(Monitoring_MP!A15),"",Monitoring_MP!A15)</f>
        <v>Q13</v>
      </c>
      <c r="B15" s="23" t="str">
        <f>IF(ISBLANK(Monitoring_MP!B15),"",Monitoring_MP!B15)</f>
        <v>C20013</v>
      </c>
      <c r="C15" s="23">
        <f>IF(ISBLANK(Monitoring_MP!C15),"",Monitoring_MP!C15)</f>
        <v>15</v>
      </c>
      <c r="D15" s="26" t="str">
        <f>IF(ISBLANK(Monitoring_MP!D15),"",Monitoring_MP!D15)</f>
        <v>Autorităţile publice au elaborat, aprobat și adus la cunoștință regulile interne de informare, consultare şi participare în procesul de elaborare şi adoptare a deciziilor?</v>
      </c>
      <c r="E15" s="26" t="str">
        <f>IF(ISBLANK(Monitoring_MP!E15),"",Monitoring_MP!E15)</f>
        <v>Does the public authorities drafted, approved and announced the internal rules of informing, consultation and participation in the process of drafting and adoption of decisions?</v>
      </c>
      <c r="F15" s="26" t="str">
        <f>IF(ISBLANK(Monitoring_MP!F15),"",Monitoring_MP!F15)</f>
        <v>par</v>
      </c>
      <c r="G15" s="24" t="str">
        <f>IF(ISBLANK(Monitoring_MP!G15),"",Monitoring_MP!G15)</f>
        <v>par5</v>
      </c>
      <c r="H15" s="53" t="str">
        <f>IF(ISBLANK(Monitoring_MP!H15),"",Monitoring_MP!H15)</f>
        <v>par5k</v>
      </c>
      <c r="I15" s="24">
        <f>IF(ISBLANK(Monitoring_MP!I15),"",Monitoring_MP!I15)</f>
        <v>2</v>
      </c>
      <c r="J15" s="24" t="str">
        <f>IF(ISBLANK(Monitoring_MP!J15),"",Monitoring_MP!J15)</f>
        <v>da</v>
      </c>
      <c r="K15" s="24" t="str">
        <f>IF(ISBLANK(Monitoring_MP!K15),"",Monitoring_MP!K15)</f>
        <v>yes</v>
      </c>
      <c r="L15" s="24" t="str">
        <f>IF(ISBLANK(Monitoring_MP!L15),"",Monitoring_MP!L15)</f>
        <v>nu</v>
      </c>
      <c r="M15" s="24" t="str">
        <f>IF(ISBLANK(Monitoring_MP!M15),"",Monitoring_MP!M15)</f>
        <v>no</v>
      </c>
      <c r="N15" s="24" t="str">
        <f>IF(ISBLANK(Monitoring_MP!N15),"",Monitoring_MP!N15)</f>
        <v>partial</v>
      </c>
      <c r="O15" s="24" t="str">
        <f>IF(ISBLANK(Monitoring_MP!O15),"",Monitoring_MP!O15)</f>
        <v>partially</v>
      </c>
      <c r="P15" s="24" t="str">
        <f>IF(ISBLANK(Monitoring_MP!P15),"",Monitoring_MP!P15)</f>
        <v>--------</v>
      </c>
      <c r="Q15" s="24" t="str">
        <f>IF(ISBLANK(Monitoring_MP!Q15),"",Monitoring_MP!Q15)</f>
        <v>--------</v>
      </c>
      <c r="R15" s="24" t="str">
        <f>IF(ISBLANK(Monitoring_MP!R15),"",Monitoring_MP!R15)</f>
        <v>--------</v>
      </c>
      <c r="S15" s="24" t="str">
        <f>IF(ISBLANK(Monitoring_MP!S15),"",Monitoring_MP!S15)</f>
        <v>--------</v>
      </c>
      <c r="T15" s="24" t="str">
        <f>IF(ISBLANK(Monitoring_MP!T15),"",Monitoring_MP!T15)</f>
        <v>--------</v>
      </c>
      <c r="U15" s="24" t="str">
        <f>IF(ISBLANK(Monitoring_MP!U15),"",Monitoring_MP!U15)</f>
        <v>--------</v>
      </c>
      <c r="V15" s="24" t="str">
        <f>IF(ISBLANK(Monitoring_MP!V15),"",Monitoring_MP!V15)</f>
        <v>--------</v>
      </c>
      <c r="W15" s="24" t="str">
        <f>IF(ISBLANK(Monitoring_MP!W15),"",Monitoring_MP!W15)</f>
        <v>--------</v>
      </c>
      <c r="X15" s="24" t="str">
        <f>IF(ISBLANK(Monitoring_MP!X15),"",Monitoring_MP!X15)</f>
        <v>N/A</v>
      </c>
      <c r="Y15" s="24" t="str">
        <f>IF(ISBLANK(Monitoring_MP!Y15),"",Monitoring_MP!Y15)</f>
        <v>N/A</v>
      </c>
      <c r="Z15" s="24" t="str">
        <f>IF(ISBLANK(Monitoring_MP!Z15),"",Monitoring_MP!Z15)</f>
        <v>--------</v>
      </c>
      <c r="AA15" s="76" t="str">
        <f>IF(ISBLANK(Monitoring_MP!AA15),"",Monitoring_MP!AA15)</f>
        <v>--------</v>
      </c>
      <c r="AB15" s="64">
        <f>IF(ISBLANK(Monitoring_MP!AB15),"",Monitoring_MP!AB15)</f>
        <v>2</v>
      </c>
      <c r="AC15" s="24">
        <f>IF(ISBLANK(Monitoring_MP!AC15),"",Monitoring_MP!AC15)</f>
        <v>0</v>
      </c>
      <c r="AD15" s="64">
        <f>IF(ISBLANK(Monitoring_MP!AD15),"",Monitoring_MP!AD15)</f>
        <v>1</v>
      </c>
      <c r="AE15" s="64" t="str">
        <f>IF(ISBLANK(Monitoring_MP!AE15),"",Monitoring_MP!AE15)</f>
        <v/>
      </c>
      <c r="AF15" s="64" t="str">
        <f>IF(ISBLANK(Monitoring_MP!AF15),"",Monitoring_MP!AF15)</f>
        <v/>
      </c>
      <c r="AG15" s="64" t="str">
        <f>IF(ISBLANK(Monitoring_MP!AG15),"",Monitoring_MP!AG15)</f>
        <v/>
      </c>
      <c r="AH15" s="64" t="str">
        <f>IF(ISBLANK(Monitoring_MP!AH15),"",Monitoring_MP!AH15)</f>
        <v/>
      </c>
      <c r="AI15" s="24" t="str">
        <f>IF(ISBLANK(Monitoring_MP!AI15),"",Monitoring_MP!AI15)</f>
        <v>N/A</v>
      </c>
      <c r="AJ15" s="25" t="str">
        <f>IF(ISBLANK(Monitoring_MP!AJ15),"",Monitoring_MP!AJ15)</f>
        <v/>
      </c>
      <c r="AK15" s="142">
        <f>IF(ISBLANK(HLOOKUP(AK$1,Monitoring_MP!$AK$1:$EZ$55,Points_MP!$C15,FALSE)),"",IF(HLOOKUP(AK$1,Monitoring_MP!$AK$1:$EZ$55,Points_MP!$C15,FALSE)=$J15,$AB15,IF(HLOOKUP(AK$1,Monitoring_MP!$AK$1:$EZ$55,Points_MP!$C15,FALSE)=$L15,$AC15,IF(HLOOKUP(AK$1,Monitoring_MP!$AK$1:$EZ$55,Points_MP!$C15,FALSE)=$N15,$AD15,IF(HLOOKUP(AK$1,Monitoring_MP!$AK$1:$EZ$55,Points_MP!$C15,FALSE)=$P15,$AE15,IF(HLOOKUP(AK$1,Monitoring_MP!$AK$1:$EZ$55,Points_MP!$C15,FALSE)=$R15,$AF15,IF(HLOOKUP(AK$1,Monitoring_MP!$AK$1:$EZ$55,Points_MP!$C15,FALSE)=$T15,$AG15,IF(HLOOKUP(AK$1,Monitoring_MP!$AK$1:$EZ$55,Points_MP!$C15,FALSE)=$V15,$AH15,IF(HLOOKUP(AK$1,Monitoring_MP!$AK$1:$EZ$55,Points_MP!$C15,FALSE)=$X15,$AI15,"ERROR")))))))))</f>
        <v>2</v>
      </c>
      <c r="AL15" s="142">
        <f>IF(ISBLANK(HLOOKUP(AL$1,Monitoring_MP!$AK$1:$EZ$55,Points_MP!$C15,FALSE)),"",IF(HLOOKUP(AL$1,Monitoring_MP!$AK$1:$EZ$55,Points_MP!$C15,FALSE)=$J15,$AB15,IF(HLOOKUP(AL$1,Monitoring_MP!$AK$1:$EZ$55,Points_MP!$C15,FALSE)=$L15,$AC15,IF(HLOOKUP(AL$1,Monitoring_MP!$AK$1:$EZ$55,Points_MP!$C15,FALSE)=$N15,$AD15,IF(HLOOKUP(AL$1,Monitoring_MP!$AK$1:$EZ$55,Points_MP!$C15,FALSE)=$P15,$AE15,IF(HLOOKUP(AL$1,Monitoring_MP!$AK$1:$EZ$55,Points_MP!$C15,FALSE)=$R15,$AF15,IF(HLOOKUP(AL$1,Monitoring_MP!$AK$1:$EZ$55,Points_MP!$C15,FALSE)=$T15,$AG15,IF(HLOOKUP(AL$1,Monitoring_MP!$AK$1:$EZ$55,Points_MP!$C15,FALSE)=$V15,$AH15,IF(HLOOKUP(AL$1,Monitoring_MP!$AK$1:$EZ$55,Points_MP!$C15,FALSE)=$X15,$AI15,"ERROR")))))))))</f>
        <v>2</v>
      </c>
      <c r="AM15" s="142">
        <f>IF(ISBLANK(HLOOKUP(AM$1,Monitoring_MP!$AK$1:$EZ$55,Points_MP!$C15,FALSE)),"",IF(HLOOKUP(AM$1,Monitoring_MP!$AK$1:$EZ$55,Points_MP!$C15,FALSE)=$J15,$AB15,IF(HLOOKUP(AM$1,Monitoring_MP!$AK$1:$EZ$55,Points_MP!$C15,FALSE)=$L15,$AC15,IF(HLOOKUP(AM$1,Monitoring_MP!$AK$1:$EZ$55,Points_MP!$C15,FALSE)=$N15,$AD15,IF(HLOOKUP(AM$1,Monitoring_MP!$AK$1:$EZ$55,Points_MP!$C15,FALSE)=$P15,$AE15,IF(HLOOKUP(AM$1,Monitoring_MP!$AK$1:$EZ$55,Points_MP!$C15,FALSE)=$R15,$AF15,IF(HLOOKUP(AM$1,Monitoring_MP!$AK$1:$EZ$55,Points_MP!$C15,FALSE)=$T15,$AG15,IF(HLOOKUP(AM$1,Monitoring_MP!$AK$1:$EZ$55,Points_MP!$C15,FALSE)=$V15,$AH15,IF(HLOOKUP(AM$1,Monitoring_MP!$AK$1:$EZ$55,Points_MP!$C15,FALSE)=$X15,$AI15,"ERROR")))))))))</f>
        <v>2</v>
      </c>
      <c r="AN15" s="142">
        <f>IF(ISBLANK(HLOOKUP(AN$1,Monitoring_MP!$AK$1:$EZ$55,Points_MP!$C15,FALSE)),"",IF(HLOOKUP(AN$1,Monitoring_MP!$AK$1:$EZ$55,Points_MP!$C15,FALSE)=$J15,$AB15,IF(HLOOKUP(AN$1,Monitoring_MP!$AK$1:$EZ$55,Points_MP!$C15,FALSE)=$L15,$AC15,IF(HLOOKUP(AN$1,Monitoring_MP!$AK$1:$EZ$55,Points_MP!$C15,FALSE)=$N15,$AD15,IF(HLOOKUP(AN$1,Monitoring_MP!$AK$1:$EZ$55,Points_MP!$C15,FALSE)=$P15,$AE15,IF(HLOOKUP(AN$1,Monitoring_MP!$AK$1:$EZ$55,Points_MP!$C15,FALSE)=$R15,$AF15,IF(HLOOKUP(AN$1,Monitoring_MP!$AK$1:$EZ$55,Points_MP!$C15,FALSE)=$T15,$AG15,IF(HLOOKUP(AN$1,Monitoring_MP!$AK$1:$EZ$55,Points_MP!$C15,FALSE)=$V15,$AH15,IF(HLOOKUP(AN$1,Monitoring_MP!$AK$1:$EZ$55,Points_MP!$C15,FALSE)=$X15,$AI15,"ERROR")))))))))</f>
        <v>2</v>
      </c>
      <c r="AO15" s="142">
        <f>IF(ISBLANK(HLOOKUP(AO$1,Monitoring_MP!$AK$1:$EZ$55,Points_MP!$C15,FALSE)),"",IF(HLOOKUP(AO$1,Monitoring_MP!$AK$1:$EZ$55,Points_MP!$C15,FALSE)=$J15,$AB15,IF(HLOOKUP(AO$1,Monitoring_MP!$AK$1:$EZ$55,Points_MP!$C15,FALSE)=$L15,$AC15,IF(HLOOKUP(AO$1,Monitoring_MP!$AK$1:$EZ$55,Points_MP!$C15,FALSE)=$N15,$AD15,IF(HLOOKUP(AO$1,Monitoring_MP!$AK$1:$EZ$55,Points_MP!$C15,FALSE)=$P15,$AE15,IF(HLOOKUP(AO$1,Monitoring_MP!$AK$1:$EZ$55,Points_MP!$C15,FALSE)=$R15,$AF15,IF(HLOOKUP(AO$1,Monitoring_MP!$AK$1:$EZ$55,Points_MP!$C15,FALSE)=$T15,$AG15,IF(HLOOKUP(AO$1,Monitoring_MP!$AK$1:$EZ$55,Points_MP!$C15,FALSE)=$V15,$AH15,IF(HLOOKUP(AO$1,Monitoring_MP!$AK$1:$EZ$55,Points_MP!$C15,FALSE)=$X15,$AI15,"ERROR")))))))))</f>
        <v>0</v>
      </c>
      <c r="AP15" s="142">
        <f>IF(ISBLANK(HLOOKUP(AP$1,Monitoring_MP!$AK$1:$EZ$55,Points_MP!$C15,FALSE)),"",IF(HLOOKUP(AP$1,Monitoring_MP!$AK$1:$EZ$55,Points_MP!$C15,FALSE)=$J15,$AB15,IF(HLOOKUP(AP$1,Monitoring_MP!$AK$1:$EZ$55,Points_MP!$C15,FALSE)=$L15,$AC15,IF(HLOOKUP(AP$1,Monitoring_MP!$AK$1:$EZ$55,Points_MP!$C15,FALSE)=$N15,$AD15,IF(HLOOKUP(AP$1,Monitoring_MP!$AK$1:$EZ$55,Points_MP!$C15,FALSE)=$P15,$AE15,IF(HLOOKUP(AP$1,Monitoring_MP!$AK$1:$EZ$55,Points_MP!$C15,FALSE)=$R15,$AF15,IF(HLOOKUP(AP$1,Monitoring_MP!$AK$1:$EZ$55,Points_MP!$C15,FALSE)=$T15,$AG15,IF(HLOOKUP(AP$1,Monitoring_MP!$AK$1:$EZ$55,Points_MP!$C15,FALSE)=$V15,$AH15,IF(HLOOKUP(AP$1,Monitoring_MP!$AK$1:$EZ$55,Points_MP!$C15,FALSE)=$X15,$AI15,"ERROR")))))))))</f>
        <v>2</v>
      </c>
      <c r="AQ15" s="142">
        <f>IF(ISBLANK(HLOOKUP(AQ$1,Monitoring_MP!$AK$1:$EZ$55,Points_MP!$C15,FALSE)),"",IF(HLOOKUP(AQ$1,Monitoring_MP!$AK$1:$EZ$55,Points_MP!$C15,FALSE)=$J15,$AB15,IF(HLOOKUP(AQ$1,Monitoring_MP!$AK$1:$EZ$55,Points_MP!$C15,FALSE)=$L15,$AC15,IF(HLOOKUP(AQ$1,Monitoring_MP!$AK$1:$EZ$55,Points_MP!$C15,FALSE)=$N15,$AD15,IF(HLOOKUP(AQ$1,Monitoring_MP!$AK$1:$EZ$55,Points_MP!$C15,FALSE)=$P15,$AE15,IF(HLOOKUP(AQ$1,Monitoring_MP!$AK$1:$EZ$55,Points_MP!$C15,FALSE)=$R15,$AF15,IF(HLOOKUP(AQ$1,Monitoring_MP!$AK$1:$EZ$55,Points_MP!$C15,FALSE)=$T15,$AG15,IF(HLOOKUP(AQ$1,Monitoring_MP!$AK$1:$EZ$55,Points_MP!$C15,FALSE)=$V15,$AH15,IF(HLOOKUP(AQ$1,Monitoring_MP!$AK$1:$EZ$55,Points_MP!$C15,FALSE)=$X15,$AI15,"ERROR")))))))))</f>
        <v>0</v>
      </c>
      <c r="AR15" s="142">
        <f>IF(ISBLANK(HLOOKUP(AR$1,Monitoring_MP!$AK$1:$EZ$55,Points_MP!$C15,FALSE)),"",IF(HLOOKUP(AR$1,Monitoring_MP!$AK$1:$EZ$55,Points_MP!$C15,FALSE)=$J15,$AB15,IF(HLOOKUP(AR$1,Monitoring_MP!$AK$1:$EZ$55,Points_MP!$C15,FALSE)=$L15,$AC15,IF(HLOOKUP(AR$1,Monitoring_MP!$AK$1:$EZ$55,Points_MP!$C15,FALSE)=$N15,$AD15,IF(HLOOKUP(AR$1,Monitoring_MP!$AK$1:$EZ$55,Points_MP!$C15,FALSE)=$P15,$AE15,IF(HLOOKUP(AR$1,Monitoring_MP!$AK$1:$EZ$55,Points_MP!$C15,FALSE)=$R15,$AF15,IF(HLOOKUP(AR$1,Monitoring_MP!$AK$1:$EZ$55,Points_MP!$C15,FALSE)=$T15,$AG15,IF(HLOOKUP(AR$1,Monitoring_MP!$AK$1:$EZ$55,Points_MP!$C15,FALSE)=$V15,$AH15,IF(HLOOKUP(AR$1,Monitoring_MP!$AK$1:$EZ$55,Points_MP!$C15,FALSE)=$X15,$AI15,"ERROR")))))))))</f>
        <v>2</v>
      </c>
      <c r="AS15" s="142">
        <f>IF(ISBLANK(HLOOKUP(AS$1,Monitoring_MP!$AK$1:$EZ$55,Points_MP!$C15,FALSE)),"",IF(HLOOKUP(AS$1,Monitoring_MP!$AK$1:$EZ$55,Points_MP!$C15,FALSE)=$J15,$AB15,IF(HLOOKUP(AS$1,Monitoring_MP!$AK$1:$EZ$55,Points_MP!$C15,FALSE)=$L15,$AC15,IF(HLOOKUP(AS$1,Monitoring_MP!$AK$1:$EZ$55,Points_MP!$C15,FALSE)=$N15,$AD15,IF(HLOOKUP(AS$1,Monitoring_MP!$AK$1:$EZ$55,Points_MP!$C15,FALSE)=$P15,$AE15,IF(HLOOKUP(AS$1,Monitoring_MP!$AK$1:$EZ$55,Points_MP!$C15,FALSE)=$R15,$AF15,IF(HLOOKUP(AS$1,Monitoring_MP!$AK$1:$EZ$55,Points_MP!$C15,FALSE)=$T15,$AG15,IF(HLOOKUP(AS$1,Monitoring_MP!$AK$1:$EZ$55,Points_MP!$C15,FALSE)=$V15,$AH15,IF(HLOOKUP(AS$1,Monitoring_MP!$AK$1:$EZ$55,Points_MP!$C15,FALSE)=$X15,$AI15,"ERROR")))))))))</f>
        <v>0</v>
      </c>
      <c r="AT15" s="142">
        <f>IF(ISBLANK(HLOOKUP(AT$1,Monitoring_MP!$AK$1:$EZ$55,Points_MP!$C15,FALSE)),"",IF(HLOOKUP(AT$1,Monitoring_MP!$AK$1:$EZ$55,Points_MP!$C15,FALSE)=$J15,$AB15,IF(HLOOKUP(AT$1,Monitoring_MP!$AK$1:$EZ$55,Points_MP!$C15,FALSE)=$L15,$AC15,IF(HLOOKUP(AT$1,Monitoring_MP!$AK$1:$EZ$55,Points_MP!$C15,FALSE)=$N15,$AD15,IF(HLOOKUP(AT$1,Monitoring_MP!$AK$1:$EZ$55,Points_MP!$C15,FALSE)=$P15,$AE15,IF(HLOOKUP(AT$1,Monitoring_MP!$AK$1:$EZ$55,Points_MP!$C15,FALSE)=$R15,$AF15,IF(HLOOKUP(AT$1,Monitoring_MP!$AK$1:$EZ$55,Points_MP!$C15,FALSE)=$T15,$AG15,IF(HLOOKUP(AT$1,Monitoring_MP!$AK$1:$EZ$55,Points_MP!$C15,FALSE)=$V15,$AH15,IF(HLOOKUP(AT$1,Monitoring_MP!$AK$1:$EZ$55,Points_MP!$C15,FALSE)=$X15,$AI15,"ERROR")))))))))</f>
        <v>0</v>
      </c>
      <c r="AU15" s="142">
        <f>IF(ISBLANK(HLOOKUP(AU$1,Monitoring_MP!$AK$1:$EZ$55,Points_MP!$C15,FALSE)),"",IF(HLOOKUP(AU$1,Monitoring_MP!$AK$1:$EZ$55,Points_MP!$C15,FALSE)=$J15,$AB15,IF(HLOOKUP(AU$1,Monitoring_MP!$AK$1:$EZ$55,Points_MP!$C15,FALSE)=$L15,$AC15,IF(HLOOKUP(AU$1,Monitoring_MP!$AK$1:$EZ$55,Points_MP!$C15,FALSE)=$N15,$AD15,IF(HLOOKUP(AU$1,Monitoring_MP!$AK$1:$EZ$55,Points_MP!$C15,FALSE)=$P15,$AE15,IF(HLOOKUP(AU$1,Monitoring_MP!$AK$1:$EZ$55,Points_MP!$C15,FALSE)=$R15,$AF15,IF(HLOOKUP(AU$1,Monitoring_MP!$AK$1:$EZ$55,Points_MP!$C15,FALSE)=$T15,$AG15,IF(HLOOKUP(AU$1,Monitoring_MP!$AK$1:$EZ$55,Points_MP!$C15,FALSE)=$V15,$AH15,IF(HLOOKUP(AU$1,Monitoring_MP!$AK$1:$EZ$55,Points_MP!$C15,FALSE)=$X15,$AI15,"ERROR")))))))))</f>
        <v>0</v>
      </c>
      <c r="AV15" s="142">
        <f>IF(ISBLANK(HLOOKUP(AV$1,Monitoring_MP!$AK$1:$EZ$55,Points_MP!$C15,FALSE)),"",IF(HLOOKUP(AV$1,Monitoring_MP!$AK$1:$EZ$55,Points_MP!$C15,FALSE)=$J15,$AB15,IF(HLOOKUP(AV$1,Monitoring_MP!$AK$1:$EZ$55,Points_MP!$C15,FALSE)=$L15,$AC15,IF(HLOOKUP(AV$1,Monitoring_MP!$AK$1:$EZ$55,Points_MP!$C15,FALSE)=$N15,$AD15,IF(HLOOKUP(AV$1,Monitoring_MP!$AK$1:$EZ$55,Points_MP!$C15,FALSE)=$P15,$AE15,IF(HLOOKUP(AV$1,Monitoring_MP!$AK$1:$EZ$55,Points_MP!$C15,FALSE)=$R15,$AF15,IF(HLOOKUP(AV$1,Monitoring_MP!$AK$1:$EZ$55,Points_MP!$C15,FALSE)=$T15,$AG15,IF(HLOOKUP(AV$1,Monitoring_MP!$AK$1:$EZ$55,Points_MP!$C15,FALSE)=$V15,$AH15,IF(HLOOKUP(AV$1,Monitoring_MP!$AK$1:$EZ$55,Points_MP!$C15,FALSE)=$X15,$AI15,"ERROR")))))))))</f>
        <v>0</v>
      </c>
      <c r="AW15" s="142">
        <f>IF(ISBLANK(HLOOKUP(AW$1,Monitoring_MP!$AK$1:$EZ$55,Points_MP!$C15,FALSE)),"",IF(HLOOKUP(AW$1,Monitoring_MP!$AK$1:$EZ$55,Points_MP!$C15,FALSE)=$J15,$AB15,IF(HLOOKUP(AW$1,Monitoring_MP!$AK$1:$EZ$55,Points_MP!$C15,FALSE)=$L15,$AC15,IF(HLOOKUP(AW$1,Monitoring_MP!$AK$1:$EZ$55,Points_MP!$C15,FALSE)=$N15,$AD15,IF(HLOOKUP(AW$1,Monitoring_MP!$AK$1:$EZ$55,Points_MP!$C15,FALSE)=$P15,$AE15,IF(HLOOKUP(AW$1,Monitoring_MP!$AK$1:$EZ$55,Points_MP!$C15,FALSE)=$R15,$AF15,IF(HLOOKUP(AW$1,Monitoring_MP!$AK$1:$EZ$55,Points_MP!$C15,FALSE)=$T15,$AG15,IF(HLOOKUP(AW$1,Monitoring_MP!$AK$1:$EZ$55,Points_MP!$C15,FALSE)=$V15,$AH15,IF(HLOOKUP(AW$1,Monitoring_MP!$AK$1:$EZ$55,Points_MP!$C15,FALSE)=$X15,$AI15,"ERROR")))))))))</f>
        <v>0</v>
      </c>
      <c r="AX15" s="142">
        <f>IF(ISBLANK(HLOOKUP(AX$1,Monitoring_MP!$AK$1:$EZ$55,Points_MP!$C15,FALSE)),"",IF(HLOOKUP(AX$1,Monitoring_MP!$AK$1:$EZ$55,Points_MP!$C15,FALSE)=$J15,$AB15,IF(HLOOKUP(AX$1,Monitoring_MP!$AK$1:$EZ$55,Points_MP!$C15,FALSE)=$L15,$AC15,IF(HLOOKUP(AX$1,Monitoring_MP!$AK$1:$EZ$55,Points_MP!$C15,FALSE)=$N15,$AD15,IF(HLOOKUP(AX$1,Monitoring_MP!$AK$1:$EZ$55,Points_MP!$C15,FALSE)=$P15,$AE15,IF(HLOOKUP(AX$1,Monitoring_MP!$AK$1:$EZ$55,Points_MP!$C15,FALSE)=$R15,$AF15,IF(HLOOKUP(AX$1,Monitoring_MP!$AK$1:$EZ$55,Points_MP!$C15,FALSE)=$T15,$AG15,IF(HLOOKUP(AX$1,Monitoring_MP!$AK$1:$EZ$55,Points_MP!$C15,FALSE)=$V15,$AH15,IF(HLOOKUP(AX$1,Monitoring_MP!$AK$1:$EZ$55,Points_MP!$C15,FALSE)=$X15,$AI15,"ERROR")))))))))</f>
        <v>0</v>
      </c>
      <c r="AY15" s="142">
        <f>IF(ISBLANK(HLOOKUP(AY$1,Monitoring_MP!$AK$1:$EZ$55,Points_MP!$C15,FALSE)),"",IF(HLOOKUP(AY$1,Monitoring_MP!$AK$1:$EZ$55,Points_MP!$C15,FALSE)=$J15,$AB15,IF(HLOOKUP(AY$1,Monitoring_MP!$AK$1:$EZ$55,Points_MP!$C15,FALSE)=$L15,$AC15,IF(HLOOKUP(AY$1,Monitoring_MP!$AK$1:$EZ$55,Points_MP!$C15,FALSE)=$N15,$AD15,IF(HLOOKUP(AY$1,Monitoring_MP!$AK$1:$EZ$55,Points_MP!$C15,FALSE)=$P15,$AE15,IF(HLOOKUP(AY$1,Monitoring_MP!$AK$1:$EZ$55,Points_MP!$C15,FALSE)=$R15,$AF15,IF(HLOOKUP(AY$1,Monitoring_MP!$AK$1:$EZ$55,Points_MP!$C15,FALSE)=$T15,$AG15,IF(HLOOKUP(AY$1,Monitoring_MP!$AK$1:$EZ$55,Points_MP!$C15,FALSE)=$V15,$AH15,IF(HLOOKUP(AY$1,Monitoring_MP!$AK$1:$EZ$55,Points_MP!$C15,FALSE)=$X15,$AI15,"ERROR")))))))))</f>
        <v>0</v>
      </c>
      <c r="AZ15" s="142">
        <f>IF(ISBLANK(HLOOKUP(AZ$1,Monitoring_MP!$AK$1:$EZ$55,Points_MP!$C15,FALSE)),"",IF(HLOOKUP(AZ$1,Monitoring_MP!$AK$1:$EZ$55,Points_MP!$C15,FALSE)=$J15,$AB15,IF(HLOOKUP(AZ$1,Monitoring_MP!$AK$1:$EZ$55,Points_MP!$C15,FALSE)=$L15,$AC15,IF(HLOOKUP(AZ$1,Monitoring_MP!$AK$1:$EZ$55,Points_MP!$C15,FALSE)=$N15,$AD15,IF(HLOOKUP(AZ$1,Monitoring_MP!$AK$1:$EZ$55,Points_MP!$C15,FALSE)=$P15,$AE15,IF(HLOOKUP(AZ$1,Monitoring_MP!$AK$1:$EZ$55,Points_MP!$C15,FALSE)=$R15,$AF15,IF(HLOOKUP(AZ$1,Monitoring_MP!$AK$1:$EZ$55,Points_MP!$C15,FALSE)=$T15,$AG15,IF(HLOOKUP(AZ$1,Monitoring_MP!$AK$1:$EZ$55,Points_MP!$C15,FALSE)=$V15,$AH15,IF(HLOOKUP(AZ$1,Monitoring_MP!$AK$1:$EZ$55,Points_MP!$C15,FALSE)=$X15,$AI15,"ERROR")))))))))</f>
        <v>0</v>
      </c>
      <c r="BA15" s="142">
        <f>IF(ISBLANK(HLOOKUP(BA$1,Monitoring_MP!$AK$1:$EZ$55,Points_MP!$C15,FALSE)),"",IF(HLOOKUP(BA$1,Monitoring_MP!$AK$1:$EZ$55,Points_MP!$C15,FALSE)=$J15,$AB15,IF(HLOOKUP(BA$1,Monitoring_MP!$AK$1:$EZ$55,Points_MP!$C15,FALSE)=$L15,$AC15,IF(HLOOKUP(BA$1,Monitoring_MP!$AK$1:$EZ$55,Points_MP!$C15,FALSE)=$N15,$AD15,IF(HLOOKUP(BA$1,Monitoring_MP!$AK$1:$EZ$55,Points_MP!$C15,FALSE)=$P15,$AE15,IF(HLOOKUP(BA$1,Monitoring_MP!$AK$1:$EZ$55,Points_MP!$C15,FALSE)=$R15,$AF15,IF(HLOOKUP(BA$1,Monitoring_MP!$AK$1:$EZ$55,Points_MP!$C15,FALSE)=$T15,$AG15,IF(HLOOKUP(BA$1,Monitoring_MP!$AK$1:$EZ$55,Points_MP!$C15,FALSE)=$V15,$AH15,IF(HLOOKUP(BA$1,Monitoring_MP!$AK$1:$EZ$55,Points_MP!$C15,FALSE)=$X15,$AI15,"ERROR")))))))))</f>
        <v>0</v>
      </c>
      <c r="BB15" s="142">
        <f>IF(ISBLANK(HLOOKUP(BB$1,Monitoring_MP!$AK$1:$EZ$55,Points_MP!$C15,FALSE)),"",IF(HLOOKUP(BB$1,Monitoring_MP!$AK$1:$EZ$55,Points_MP!$C15,FALSE)=$J15,$AB15,IF(HLOOKUP(BB$1,Monitoring_MP!$AK$1:$EZ$55,Points_MP!$C15,FALSE)=$L15,$AC15,IF(HLOOKUP(BB$1,Monitoring_MP!$AK$1:$EZ$55,Points_MP!$C15,FALSE)=$N15,$AD15,IF(HLOOKUP(BB$1,Monitoring_MP!$AK$1:$EZ$55,Points_MP!$C15,FALSE)=$P15,$AE15,IF(HLOOKUP(BB$1,Monitoring_MP!$AK$1:$EZ$55,Points_MP!$C15,FALSE)=$R15,$AF15,IF(HLOOKUP(BB$1,Monitoring_MP!$AK$1:$EZ$55,Points_MP!$C15,FALSE)=$T15,$AG15,IF(HLOOKUP(BB$1,Monitoring_MP!$AK$1:$EZ$55,Points_MP!$C15,FALSE)=$V15,$AH15,IF(HLOOKUP(BB$1,Monitoring_MP!$AK$1:$EZ$55,Points_MP!$C15,FALSE)=$X15,$AI15,"ERROR")))))))))</f>
        <v>0</v>
      </c>
      <c r="BC15" s="142">
        <f>IF(ISBLANK(HLOOKUP(BC$1,Monitoring_MP!$AK$1:$EZ$55,Points_MP!$C15,FALSE)),"",IF(HLOOKUP(BC$1,Monitoring_MP!$AK$1:$EZ$55,Points_MP!$C15,FALSE)=$J15,$AB15,IF(HLOOKUP(BC$1,Monitoring_MP!$AK$1:$EZ$55,Points_MP!$C15,FALSE)=$L15,$AC15,IF(HLOOKUP(BC$1,Monitoring_MP!$AK$1:$EZ$55,Points_MP!$C15,FALSE)=$N15,$AD15,IF(HLOOKUP(BC$1,Monitoring_MP!$AK$1:$EZ$55,Points_MP!$C15,FALSE)=$P15,$AE15,IF(HLOOKUP(BC$1,Monitoring_MP!$AK$1:$EZ$55,Points_MP!$C15,FALSE)=$R15,$AF15,IF(HLOOKUP(BC$1,Monitoring_MP!$AK$1:$EZ$55,Points_MP!$C15,FALSE)=$T15,$AG15,IF(HLOOKUP(BC$1,Monitoring_MP!$AK$1:$EZ$55,Points_MP!$C15,FALSE)=$V15,$AH15,IF(HLOOKUP(BC$1,Monitoring_MP!$AK$1:$EZ$55,Points_MP!$C15,FALSE)=$X15,$AI15,"ERROR")))))))))</f>
        <v>2</v>
      </c>
      <c r="BD15" s="142">
        <f>IF(ISBLANK(HLOOKUP(BD$1,Monitoring_MP!$AK$1:$EZ$55,Points_MP!$C15,FALSE)),"",IF(HLOOKUP(BD$1,Monitoring_MP!$AK$1:$EZ$55,Points_MP!$C15,FALSE)=$J15,$AB15,IF(HLOOKUP(BD$1,Monitoring_MP!$AK$1:$EZ$55,Points_MP!$C15,FALSE)=$L15,$AC15,IF(HLOOKUP(BD$1,Monitoring_MP!$AK$1:$EZ$55,Points_MP!$C15,FALSE)=$N15,$AD15,IF(HLOOKUP(BD$1,Monitoring_MP!$AK$1:$EZ$55,Points_MP!$C15,FALSE)=$P15,$AE15,IF(HLOOKUP(BD$1,Monitoring_MP!$AK$1:$EZ$55,Points_MP!$C15,FALSE)=$R15,$AF15,IF(HLOOKUP(BD$1,Monitoring_MP!$AK$1:$EZ$55,Points_MP!$C15,FALSE)=$T15,$AG15,IF(HLOOKUP(BD$1,Monitoring_MP!$AK$1:$EZ$55,Points_MP!$C15,FALSE)=$V15,$AH15,IF(HLOOKUP(BD$1,Monitoring_MP!$AK$1:$EZ$55,Points_MP!$C15,FALSE)=$X15,$AI15,"ERROR")))))))))</f>
        <v>2</v>
      </c>
      <c r="BE15" s="142">
        <f>IF(ISBLANK(HLOOKUP(BE$1,Monitoring_MP!$AK$1:$EZ$55,Points_MP!$C15,FALSE)),"",IF(HLOOKUP(BE$1,Monitoring_MP!$AK$1:$EZ$55,Points_MP!$C15,FALSE)=$J15,$AB15,IF(HLOOKUP(BE$1,Monitoring_MP!$AK$1:$EZ$55,Points_MP!$C15,FALSE)=$L15,$AC15,IF(HLOOKUP(BE$1,Monitoring_MP!$AK$1:$EZ$55,Points_MP!$C15,FALSE)=$N15,$AD15,IF(HLOOKUP(BE$1,Monitoring_MP!$AK$1:$EZ$55,Points_MP!$C15,FALSE)=$P15,$AE15,IF(HLOOKUP(BE$1,Monitoring_MP!$AK$1:$EZ$55,Points_MP!$C15,FALSE)=$R15,$AF15,IF(HLOOKUP(BE$1,Monitoring_MP!$AK$1:$EZ$55,Points_MP!$C15,FALSE)=$T15,$AG15,IF(HLOOKUP(BE$1,Monitoring_MP!$AK$1:$EZ$55,Points_MP!$C15,FALSE)=$V15,$AH15,IF(HLOOKUP(BE$1,Monitoring_MP!$AK$1:$EZ$55,Points_MP!$C15,FALSE)=$X15,$AI15,"ERROR")))))))))</f>
        <v>0</v>
      </c>
      <c r="BF15" s="142">
        <f>IF(ISBLANK(HLOOKUP(BF$1,Monitoring_MP!$AK$1:$EZ$55,Points_MP!$C15,FALSE)),"",IF(HLOOKUP(BF$1,Monitoring_MP!$AK$1:$EZ$55,Points_MP!$C15,FALSE)=$J15,$AB15,IF(HLOOKUP(BF$1,Monitoring_MP!$AK$1:$EZ$55,Points_MP!$C15,FALSE)=$L15,$AC15,IF(HLOOKUP(BF$1,Monitoring_MP!$AK$1:$EZ$55,Points_MP!$C15,FALSE)=$N15,$AD15,IF(HLOOKUP(BF$1,Monitoring_MP!$AK$1:$EZ$55,Points_MP!$C15,FALSE)=$P15,$AE15,IF(HLOOKUP(BF$1,Monitoring_MP!$AK$1:$EZ$55,Points_MP!$C15,FALSE)=$R15,$AF15,IF(HLOOKUP(BF$1,Monitoring_MP!$AK$1:$EZ$55,Points_MP!$C15,FALSE)=$T15,$AG15,IF(HLOOKUP(BF$1,Monitoring_MP!$AK$1:$EZ$55,Points_MP!$C15,FALSE)=$V15,$AH15,IF(HLOOKUP(BF$1,Monitoring_MP!$AK$1:$EZ$55,Points_MP!$C15,FALSE)=$X15,$AI15,"ERROR")))))))))</f>
        <v>0</v>
      </c>
      <c r="BG15" s="142">
        <f>IF(ISBLANK(HLOOKUP(BG$1,Monitoring_MP!$AK$1:$EZ$55,Points_MP!$C15,FALSE)),"",IF(HLOOKUP(BG$1,Monitoring_MP!$AK$1:$EZ$55,Points_MP!$C15,FALSE)=$J15,$AB15,IF(HLOOKUP(BG$1,Monitoring_MP!$AK$1:$EZ$55,Points_MP!$C15,FALSE)=$L15,$AC15,IF(HLOOKUP(BG$1,Monitoring_MP!$AK$1:$EZ$55,Points_MP!$C15,FALSE)=$N15,$AD15,IF(HLOOKUP(BG$1,Monitoring_MP!$AK$1:$EZ$55,Points_MP!$C15,FALSE)=$P15,$AE15,IF(HLOOKUP(BG$1,Monitoring_MP!$AK$1:$EZ$55,Points_MP!$C15,FALSE)=$R15,$AF15,IF(HLOOKUP(BG$1,Monitoring_MP!$AK$1:$EZ$55,Points_MP!$C15,FALSE)=$T15,$AG15,IF(HLOOKUP(BG$1,Monitoring_MP!$AK$1:$EZ$55,Points_MP!$C15,FALSE)=$V15,$AH15,IF(HLOOKUP(BG$1,Monitoring_MP!$AK$1:$EZ$55,Points_MP!$C15,FALSE)=$X15,$AI15,"ERROR")))))))))</f>
        <v>0</v>
      </c>
      <c r="BH15" s="142">
        <f>IF(ISBLANK(HLOOKUP(BH$1,Monitoring_MP!$AK$1:$EZ$55,Points_MP!$C15,FALSE)),"",IF(HLOOKUP(BH$1,Monitoring_MP!$AK$1:$EZ$55,Points_MP!$C15,FALSE)=$J15,$AB15,IF(HLOOKUP(BH$1,Monitoring_MP!$AK$1:$EZ$55,Points_MP!$C15,FALSE)=$L15,$AC15,IF(HLOOKUP(BH$1,Monitoring_MP!$AK$1:$EZ$55,Points_MP!$C15,FALSE)=$N15,$AD15,IF(HLOOKUP(BH$1,Monitoring_MP!$AK$1:$EZ$55,Points_MP!$C15,FALSE)=$P15,$AE15,IF(HLOOKUP(BH$1,Monitoring_MP!$AK$1:$EZ$55,Points_MP!$C15,FALSE)=$R15,$AF15,IF(HLOOKUP(BH$1,Monitoring_MP!$AK$1:$EZ$55,Points_MP!$C15,FALSE)=$T15,$AG15,IF(HLOOKUP(BH$1,Monitoring_MP!$AK$1:$EZ$55,Points_MP!$C15,FALSE)=$V15,$AH15,IF(HLOOKUP(BH$1,Monitoring_MP!$AK$1:$EZ$55,Points_MP!$C15,FALSE)=$X15,$AI15,"ERROR")))))))))</f>
        <v>0</v>
      </c>
      <c r="BI15" s="142">
        <f>IF(ISBLANK(HLOOKUP(BI$1,Monitoring_MP!$AK$1:$EZ$55,Points_MP!$C15,FALSE)),"",IF(HLOOKUP(BI$1,Monitoring_MP!$AK$1:$EZ$55,Points_MP!$C15,FALSE)=$J15,$AB15,IF(HLOOKUP(BI$1,Monitoring_MP!$AK$1:$EZ$55,Points_MP!$C15,FALSE)=$L15,$AC15,IF(HLOOKUP(BI$1,Monitoring_MP!$AK$1:$EZ$55,Points_MP!$C15,FALSE)=$N15,$AD15,IF(HLOOKUP(BI$1,Monitoring_MP!$AK$1:$EZ$55,Points_MP!$C15,FALSE)=$P15,$AE15,IF(HLOOKUP(BI$1,Monitoring_MP!$AK$1:$EZ$55,Points_MP!$C15,FALSE)=$R15,$AF15,IF(HLOOKUP(BI$1,Monitoring_MP!$AK$1:$EZ$55,Points_MP!$C15,FALSE)=$T15,$AG15,IF(HLOOKUP(BI$1,Monitoring_MP!$AK$1:$EZ$55,Points_MP!$C15,FALSE)=$V15,$AH15,IF(HLOOKUP(BI$1,Monitoring_MP!$AK$1:$EZ$55,Points_MP!$C15,FALSE)=$X15,$AI15,"ERROR")))))))))</f>
        <v>2</v>
      </c>
      <c r="BJ15" s="142">
        <f>IF(ISBLANK(HLOOKUP(BJ$1,Monitoring_MP!$AK$1:$EZ$55,Points_MP!$C15,FALSE)),"",IF(HLOOKUP(BJ$1,Monitoring_MP!$AK$1:$EZ$55,Points_MP!$C15,FALSE)=$J15,$AB15,IF(HLOOKUP(BJ$1,Monitoring_MP!$AK$1:$EZ$55,Points_MP!$C15,FALSE)=$L15,$AC15,IF(HLOOKUP(BJ$1,Monitoring_MP!$AK$1:$EZ$55,Points_MP!$C15,FALSE)=$N15,$AD15,IF(HLOOKUP(BJ$1,Monitoring_MP!$AK$1:$EZ$55,Points_MP!$C15,FALSE)=$P15,$AE15,IF(HLOOKUP(BJ$1,Monitoring_MP!$AK$1:$EZ$55,Points_MP!$C15,FALSE)=$R15,$AF15,IF(HLOOKUP(BJ$1,Monitoring_MP!$AK$1:$EZ$55,Points_MP!$C15,FALSE)=$T15,$AG15,IF(HLOOKUP(BJ$1,Monitoring_MP!$AK$1:$EZ$55,Points_MP!$C15,FALSE)=$V15,$AH15,IF(HLOOKUP(BJ$1,Monitoring_MP!$AK$1:$EZ$55,Points_MP!$C15,FALSE)=$X15,$AI15,"ERROR")))))))))</f>
        <v>0</v>
      </c>
      <c r="BK15" s="142">
        <f>IF(ISBLANK(HLOOKUP(BK$1,Monitoring_MP!$AK$1:$EZ$55,Points_MP!$C15,FALSE)),"",IF(HLOOKUP(BK$1,Monitoring_MP!$AK$1:$EZ$55,Points_MP!$C15,FALSE)=$J15,$AB15,IF(HLOOKUP(BK$1,Monitoring_MP!$AK$1:$EZ$55,Points_MP!$C15,FALSE)=$L15,$AC15,IF(HLOOKUP(BK$1,Monitoring_MP!$AK$1:$EZ$55,Points_MP!$C15,FALSE)=$N15,$AD15,IF(HLOOKUP(BK$1,Monitoring_MP!$AK$1:$EZ$55,Points_MP!$C15,FALSE)=$P15,$AE15,IF(HLOOKUP(BK$1,Monitoring_MP!$AK$1:$EZ$55,Points_MP!$C15,FALSE)=$R15,$AF15,IF(HLOOKUP(BK$1,Monitoring_MP!$AK$1:$EZ$55,Points_MP!$C15,FALSE)=$T15,$AG15,IF(HLOOKUP(BK$1,Monitoring_MP!$AK$1:$EZ$55,Points_MP!$C15,FALSE)=$V15,$AH15,IF(HLOOKUP(BK$1,Monitoring_MP!$AK$1:$EZ$55,Points_MP!$C15,FALSE)=$X15,$AI15,"ERROR")))))))))</f>
        <v>0</v>
      </c>
      <c r="BL15" s="142">
        <f>IF(ISBLANK(HLOOKUP(BL$1,Monitoring_MP!$AK$1:$EZ$55,Points_MP!$C15,FALSE)),"",IF(HLOOKUP(BL$1,Monitoring_MP!$AK$1:$EZ$55,Points_MP!$C15,FALSE)=$J15,$AB15,IF(HLOOKUP(BL$1,Monitoring_MP!$AK$1:$EZ$55,Points_MP!$C15,FALSE)=$L15,$AC15,IF(HLOOKUP(BL$1,Monitoring_MP!$AK$1:$EZ$55,Points_MP!$C15,FALSE)=$N15,$AD15,IF(HLOOKUP(BL$1,Monitoring_MP!$AK$1:$EZ$55,Points_MP!$C15,FALSE)=$P15,$AE15,IF(HLOOKUP(BL$1,Monitoring_MP!$AK$1:$EZ$55,Points_MP!$C15,FALSE)=$R15,$AF15,IF(HLOOKUP(BL$1,Monitoring_MP!$AK$1:$EZ$55,Points_MP!$C15,FALSE)=$T15,$AG15,IF(HLOOKUP(BL$1,Monitoring_MP!$AK$1:$EZ$55,Points_MP!$C15,FALSE)=$V15,$AH15,IF(HLOOKUP(BL$1,Monitoring_MP!$AK$1:$EZ$55,Points_MP!$C15,FALSE)=$X15,$AI15,"ERROR")))))))))</f>
        <v>0</v>
      </c>
      <c r="BM15" s="142">
        <f>IF(ISBLANK(HLOOKUP(BM$1,Monitoring_MP!$AK$1:$EZ$55,Points_MP!$C15,FALSE)),"",IF(HLOOKUP(BM$1,Monitoring_MP!$AK$1:$EZ$55,Points_MP!$C15,FALSE)=$J15,$AB15,IF(HLOOKUP(BM$1,Monitoring_MP!$AK$1:$EZ$55,Points_MP!$C15,FALSE)=$L15,$AC15,IF(HLOOKUP(BM$1,Monitoring_MP!$AK$1:$EZ$55,Points_MP!$C15,FALSE)=$N15,$AD15,IF(HLOOKUP(BM$1,Monitoring_MP!$AK$1:$EZ$55,Points_MP!$C15,FALSE)=$P15,$AE15,IF(HLOOKUP(BM$1,Monitoring_MP!$AK$1:$EZ$55,Points_MP!$C15,FALSE)=$R15,$AF15,IF(HLOOKUP(BM$1,Monitoring_MP!$AK$1:$EZ$55,Points_MP!$C15,FALSE)=$T15,$AG15,IF(HLOOKUP(BM$1,Monitoring_MP!$AK$1:$EZ$55,Points_MP!$C15,FALSE)=$V15,$AH15,IF(HLOOKUP(BM$1,Monitoring_MP!$AK$1:$EZ$55,Points_MP!$C15,FALSE)=$X15,$AI15,"ERROR")))))))))</f>
        <v>0</v>
      </c>
      <c r="BN15" s="142">
        <f>IF(ISBLANK(HLOOKUP(BN$1,Monitoring_MP!$AK$1:$EZ$55,Points_MP!$C15,FALSE)),"",IF(HLOOKUP(BN$1,Monitoring_MP!$AK$1:$EZ$55,Points_MP!$C15,FALSE)=$J15,$AB15,IF(HLOOKUP(BN$1,Monitoring_MP!$AK$1:$EZ$55,Points_MP!$C15,FALSE)=$L15,$AC15,IF(HLOOKUP(BN$1,Monitoring_MP!$AK$1:$EZ$55,Points_MP!$C15,FALSE)=$N15,$AD15,IF(HLOOKUP(BN$1,Monitoring_MP!$AK$1:$EZ$55,Points_MP!$C15,FALSE)=$P15,$AE15,IF(HLOOKUP(BN$1,Monitoring_MP!$AK$1:$EZ$55,Points_MP!$C15,FALSE)=$R15,$AF15,IF(HLOOKUP(BN$1,Monitoring_MP!$AK$1:$EZ$55,Points_MP!$C15,FALSE)=$T15,$AG15,IF(HLOOKUP(BN$1,Monitoring_MP!$AK$1:$EZ$55,Points_MP!$C15,FALSE)=$V15,$AH15,IF(HLOOKUP(BN$1,Monitoring_MP!$AK$1:$EZ$55,Points_MP!$C15,FALSE)=$X15,$AI15,"ERROR")))))))))</f>
        <v>0</v>
      </c>
      <c r="BO15" s="142">
        <f>IF(ISBLANK(HLOOKUP(BO$1,Monitoring_MP!$AK$1:$EZ$55,Points_MP!$C15,FALSE)),"",IF(HLOOKUP(BO$1,Monitoring_MP!$AK$1:$EZ$55,Points_MP!$C15,FALSE)=$J15,$AB15,IF(HLOOKUP(BO$1,Monitoring_MP!$AK$1:$EZ$55,Points_MP!$C15,FALSE)=$L15,$AC15,IF(HLOOKUP(BO$1,Monitoring_MP!$AK$1:$EZ$55,Points_MP!$C15,FALSE)=$N15,$AD15,IF(HLOOKUP(BO$1,Monitoring_MP!$AK$1:$EZ$55,Points_MP!$C15,FALSE)=$P15,$AE15,IF(HLOOKUP(BO$1,Monitoring_MP!$AK$1:$EZ$55,Points_MP!$C15,FALSE)=$R15,$AF15,IF(HLOOKUP(BO$1,Monitoring_MP!$AK$1:$EZ$55,Points_MP!$C15,FALSE)=$T15,$AG15,IF(HLOOKUP(BO$1,Monitoring_MP!$AK$1:$EZ$55,Points_MP!$C15,FALSE)=$V15,$AH15,IF(HLOOKUP(BO$1,Monitoring_MP!$AK$1:$EZ$55,Points_MP!$C15,FALSE)=$X15,$AI15,"ERROR")))))))))</f>
        <v>0</v>
      </c>
      <c r="BP15" s="142">
        <f>IF(ISBLANK(HLOOKUP(BP$1,Monitoring_MP!$AK$1:$EZ$55,Points_MP!$C15,FALSE)),"",IF(HLOOKUP(BP$1,Monitoring_MP!$AK$1:$EZ$55,Points_MP!$C15,FALSE)=$J15,$AB15,IF(HLOOKUP(BP$1,Monitoring_MP!$AK$1:$EZ$55,Points_MP!$C15,FALSE)=$L15,$AC15,IF(HLOOKUP(BP$1,Monitoring_MP!$AK$1:$EZ$55,Points_MP!$C15,FALSE)=$N15,$AD15,IF(HLOOKUP(BP$1,Monitoring_MP!$AK$1:$EZ$55,Points_MP!$C15,FALSE)=$P15,$AE15,IF(HLOOKUP(BP$1,Monitoring_MP!$AK$1:$EZ$55,Points_MP!$C15,FALSE)=$R15,$AF15,IF(HLOOKUP(BP$1,Monitoring_MP!$AK$1:$EZ$55,Points_MP!$C15,FALSE)=$T15,$AG15,IF(HLOOKUP(BP$1,Monitoring_MP!$AK$1:$EZ$55,Points_MP!$C15,FALSE)=$V15,$AH15,IF(HLOOKUP(BP$1,Monitoring_MP!$AK$1:$EZ$55,Points_MP!$C15,FALSE)=$X15,$AI15,"ERROR")))))))))</f>
        <v>0</v>
      </c>
      <c r="BQ15" s="142">
        <f>IF(ISBLANK(HLOOKUP(BQ$1,Monitoring_MP!$AK$1:$EZ$55,Points_MP!$C15,FALSE)),"",IF(HLOOKUP(BQ$1,Monitoring_MP!$AK$1:$EZ$55,Points_MP!$C15,FALSE)=$J15,$AB15,IF(HLOOKUP(BQ$1,Monitoring_MP!$AK$1:$EZ$55,Points_MP!$C15,FALSE)=$L15,$AC15,IF(HLOOKUP(BQ$1,Monitoring_MP!$AK$1:$EZ$55,Points_MP!$C15,FALSE)=$N15,$AD15,IF(HLOOKUP(BQ$1,Monitoring_MP!$AK$1:$EZ$55,Points_MP!$C15,FALSE)=$P15,$AE15,IF(HLOOKUP(BQ$1,Monitoring_MP!$AK$1:$EZ$55,Points_MP!$C15,FALSE)=$R15,$AF15,IF(HLOOKUP(BQ$1,Monitoring_MP!$AK$1:$EZ$55,Points_MP!$C15,FALSE)=$T15,$AG15,IF(HLOOKUP(BQ$1,Monitoring_MP!$AK$1:$EZ$55,Points_MP!$C15,FALSE)=$V15,$AH15,IF(HLOOKUP(BQ$1,Monitoring_MP!$AK$1:$EZ$55,Points_MP!$C15,FALSE)=$X15,$AI15,"ERROR")))))))))</f>
        <v>0</v>
      </c>
      <c r="BR15" s="142">
        <f>IF(ISBLANK(HLOOKUP(BR$1,Monitoring_MP!$AK$1:$EZ$55,Points_MP!$C15,FALSE)),"",IF(HLOOKUP(BR$1,Monitoring_MP!$AK$1:$EZ$55,Points_MP!$C15,FALSE)=$J15,$AB15,IF(HLOOKUP(BR$1,Monitoring_MP!$AK$1:$EZ$55,Points_MP!$C15,FALSE)=$L15,$AC15,IF(HLOOKUP(BR$1,Monitoring_MP!$AK$1:$EZ$55,Points_MP!$C15,FALSE)=$N15,$AD15,IF(HLOOKUP(BR$1,Monitoring_MP!$AK$1:$EZ$55,Points_MP!$C15,FALSE)=$P15,$AE15,IF(HLOOKUP(BR$1,Monitoring_MP!$AK$1:$EZ$55,Points_MP!$C15,FALSE)=$R15,$AF15,IF(HLOOKUP(BR$1,Monitoring_MP!$AK$1:$EZ$55,Points_MP!$C15,FALSE)=$T15,$AG15,IF(HLOOKUP(BR$1,Monitoring_MP!$AK$1:$EZ$55,Points_MP!$C15,FALSE)=$V15,$AH15,IF(HLOOKUP(BR$1,Monitoring_MP!$AK$1:$EZ$55,Points_MP!$C15,FALSE)=$X15,$AI15,"ERROR")))))))))</f>
        <v>0</v>
      </c>
      <c r="BS15" s="142">
        <f>IF(ISBLANK(HLOOKUP(BS$1,Monitoring_MP!$AK$1:$EZ$55,Points_MP!$C15,FALSE)),"",IF(HLOOKUP(BS$1,Monitoring_MP!$AK$1:$EZ$55,Points_MP!$C15,FALSE)=$J15,$AB15,IF(HLOOKUP(BS$1,Monitoring_MP!$AK$1:$EZ$55,Points_MP!$C15,FALSE)=$L15,$AC15,IF(HLOOKUP(BS$1,Monitoring_MP!$AK$1:$EZ$55,Points_MP!$C15,FALSE)=$N15,$AD15,IF(HLOOKUP(BS$1,Monitoring_MP!$AK$1:$EZ$55,Points_MP!$C15,FALSE)=$P15,$AE15,IF(HLOOKUP(BS$1,Monitoring_MP!$AK$1:$EZ$55,Points_MP!$C15,FALSE)=$R15,$AF15,IF(HLOOKUP(BS$1,Monitoring_MP!$AK$1:$EZ$55,Points_MP!$C15,FALSE)=$T15,$AG15,IF(HLOOKUP(BS$1,Monitoring_MP!$AK$1:$EZ$55,Points_MP!$C15,FALSE)=$V15,$AH15,IF(HLOOKUP(BS$1,Monitoring_MP!$AK$1:$EZ$55,Points_MP!$C15,FALSE)=$X15,$AI15,"ERROR")))))))))</f>
        <v>0</v>
      </c>
      <c r="BT15" s="142">
        <f>IF(ISBLANK(HLOOKUP(BT$1,Monitoring_MP!$AK$1:$EZ$55,Points_MP!$C15,FALSE)),"",IF(HLOOKUP(BT$1,Monitoring_MP!$AK$1:$EZ$55,Points_MP!$C15,FALSE)=$J15,$AB15,IF(HLOOKUP(BT$1,Monitoring_MP!$AK$1:$EZ$55,Points_MP!$C15,FALSE)=$L15,$AC15,IF(HLOOKUP(BT$1,Monitoring_MP!$AK$1:$EZ$55,Points_MP!$C15,FALSE)=$N15,$AD15,IF(HLOOKUP(BT$1,Monitoring_MP!$AK$1:$EZ$55,Points_MP!$C15,FALSE)=$P15,$AE15,IF(HLOOKUP(BT$1,Monitoring_MP!$AK$1:$EZ$55,Points_MP!$C15,FALSE)=$R15,$AF15,IF(HLOOKUP(BT$1,Monitoring_MP!$AK$1:$EZ$55,Points_MP!$C15,FALSE)=$T15,$AG15,IF(HLOOKUP(BT$1,Monitoring_MP!$AK$1:$EZ$55,Points_MP!$C15,FALSE)=$V15,$AH15,IF(HLOOKUP(BT$1,Monitoring_MP!$AK$1:$EZ$55,Points_MP!$C15,FALSE)=$X15,$AI15,"ERROR")))))))))</f>
        <v>0</v>
      </c>
      <c r="BU15" s="142">
        <f>IF(ISBLANK(HLOOKUP(BU$1,Monitoring_MP!$AK$1:$EZ$55,Points_MP!$C15,FALSE)),"",IF(HLOOKUP(BU$1,Monitoring_MP!$AK$1:$EZ$55,Points_MP!$C15,FALSE)=$J15,$AB15,IF(HLOOKUP(BU$1,Monitoring_MP!$AK$1:$EZ$55,Points_MP!$C15,FALSE)=$L15,$AC15,IF(HLOOKUP(BU$1,Monitoring_MP!$AK$1:$EZ$55,Points_MP!$C15,FALSE)=$N15,$AD15,IF(HLOOKUP(BU$1,Monitoring_MP!$AK$1:$EZ$55,Points_MP!$C15,FALSE)=$P15,$AE15,IF(HLOOKUP(BU$1,Monitoring_MP!$AK$1:$EZ$55,Points_MP!$C15,FALSE)=$R15,$AF15,IF(HLOOKUP(BU$1,Monitoring_MP!$AK$1:$EZ$55,Points_MP!$C15,FALSE)=$T15,$AG15,IF(HLOOKUP(BU$1,Monitoring_MP!$AK$1:$EZ$55,Points_MP!$C15,FALSE)=$V15,$AH15,IF(HLOOKUP(BU$1,Monitoring_MP!$AK$1:$EZ$55,Points_MP!$C15,FALSE)=$X15,$AI15,"ERROR")))))))))</f>
        <v>0</v>
      </c>
      <c r="BV15" s="142">
        <f>IF(ISBLANK(HLOOKUP(BV$1,Monitoring_MP!$AK$1:$EZ$55,Points_MP!$C15,FALSE)),"",IF(HLOOKUP(BV$1,Monitoring_MP!$AK$1:$EZ$55,Points_MP!$C15,FALSE)=$J15,$AB15,IF(HLOOKUP(BV$1,Monitoring_MP!$AK$1:$EZ$55,Points_MP!$C15,FALSE)=$L15,$AC15,IF(HLOOKUP(BV$1,Monitoring_MP!$AK$1:$EZ$55,Points_MP!$C15,FALSE)=$N15,$AD15,IF(HLOOKUP(BV$1,Monitoring_MP!$AK$1:$EZ$55,Points_MP!$C15,FALSE)=$P15,$AE15,IF(HLOOKUP(BV$1,Monitoring_MP!$AK$1:$EZ$55,Points_MP!$C15,FALSE)=$R15,$AF15,IF(HLOOKUP(BV$1,Monitoring_MP!$AK$1:$EZ$55,Points_MP!$C15,FALSE)=$T15,$AG15,IF(HLOOKUP(BV$1,Monitoring_MP!$AK$1:$EZ$55,Points_MP!$C15,FALSE)=$V15,$AH15,IF(HLOOKUP(BV$1,Monitoring_MP!$AK$1:$EZ$55,Points_MP!$C15,FALSE)=$X15,$AI15,"ERROR")))))))))</f>
        <v>0</v>
      </c>
      <c r="BW15" s="142">
        <f>IF(ISBLANK(HLOOKUP(BW$1,Monitoring_MP!$AK$1:$EZ$55,Points_MP!$C15,FALSE)),"",IF(HLOOKUP(BW$1,Monitoring_MP!$AK$1:$EZ$55,Points_MP!$C15,FALSE)=$J15,$AB15,IF(HLOOKUP(BW$1,Monitoring_MP!$AK$1:$EZ$55,Points_MP!$C15,FALSE)=$L15,$AC15,IF(HLOOKUP(BW$1,Monitoring_MP!$AK$1:$EZ$55,Points_MP!$C15,FALSE)=$N15,$AD15,IF(HLOOKUP(BW$1,Monitoring_MP!$AK$1:$EZ$55,Points_MP!$C15,FALSE)=$P15,$AE15,IF(HLOOKUP(BW$1,Monitoring_MP!$AK$1:$EZ$55,Points_MP!$C15,FALSE)=$R15,$AF15,IF(HLOOKUP(BW$1,Monitoring_MP!$AK$1:$EZ$55,Points_MP!$C15,FALSE)=$T15,$AG15,IF(HLOOKUP(BW$1,Monitoring_MP!$AK$1:$EZ$55,Points_MP!$C15,FALSE)=$V15,$AH15,IF(HLOOKUP(BW$1,Monitoring_MP!$AK$1:$EZ$55,Points_MP!$C15,FALSE)=$X15,$AI15,"ERROR")))))))))</f>
        <v>0</v>
      </c>
      <c r="BX15" s="142">
        <f>IF(ISBLANK(HLOOKUP(BX$1,Monitoring_MP!$AK$1:$EZ$55,Points_MP!$C15,FALSE)),"",IF(HLOOKUP(BX$1,Monitoring_MP!$AK$1:$EZ$55,Points_MP!$C15,FALSE)=$J15,$AB15,IF(HLOOKUP(BX$1,Monitoring_MP!$AK$1:$EZ$55,Points_MP!$C15,FALSE)=$L15,$AC15,IF(HLOOKUP(BX$1,Monitoring_MP!$AK$1:$EZ$55,Points_MP!$C15,FALSE)=$N15,$AD15,IF(HLOOKUP(BX$1,Monitoring_MP!$AK$1:$EZ$55,Points_MP!$C15,FALSE)=$P15,$AE15,IF(HLOOKUP(BX$1,Monitoring_MP!$AK$1:$EZ$55,Points_MP!$C15,FALSE)=$R15,$AF15,IF(HLOOKUP(BX$1,Monitoring_MP!$AK$1:$EZ$55,Points_MP!$C15,FALSE)=$T15,$AG15,IF(HLOOKUP(BX$1,Monitoring_MP!$AK$1:$EZ$55,Points_MP!$C15,FALSE)=$V15,$AH15,IF(HLOOKUP(BX$1,Monitoring_MP!$AK$1:$EZ$55,Points_MP!$C15,FALSE)=$X15,$AI15,"ERROR")))))))))</f>
        <v>2</v>
      </c>
      <c r="BY15" s="142">
        <f>IF(ISBLANK(HLOOKUP(BY$1,Monitoring_MP!$AK$1:$EZ$55,Points_MP!$C15,FALSE)),"",IF(HLOOKUP(BY$1,Monitoring_MP!$AK$1:$EZ$55,Points_MP!$C15,FALSE)=$J15,$AB15,IF(HLOOKUP(BY$1,Monitoring_MP!$AK$1:$EZ$55,Points_MP!$C15,FALSE)=$L15,$AC15,IF(HLOOKUP(BY$1,Monitoring_MP!$AK$1:$EZ$55,Points_MP!$C15,FALSE)=$N15,$AD15,IF(HLOOKUP(BY$1,Monitoring_MP!$AK$1:$EZ$55,Points_MP!$C15,FALSE)=$P15,$AE15,IF(HLOOKUP(BY$1,Monitoring_MP!$AK$1:$EZ$55,Points_MP!$C15,FALSE)=$R15,$AF15,IF(HLOOKUP(BY$1,Monitoring_MP!$AK$1:$EZ$55,Points_MP!$C15,FALSE)=$T15,$AG15,IF(HLOOKUP(BY$1,Monitoring_MP!$AK$1:$EZ$55,Points_MP!$C15,FALSE)=$V15,$AH15,IF(HLOOKUP(BY$1,Monitoring_MP!$AK$1:$EZ$55,Points_MP!$C15,FALSE)=$X15,$AI15,"ERROR")))))))))</f>
        <v>0</v>
      </c>
      <c r="BZ15" s="142">
        <f>IF(ISBLANK(HLOOKUP(BZ$1,Monitoring_MP!$AK$1:$EZ$55,Points_MP!$C15,FALSE)),"",IF(HLOOKUP(BZ$1,Monitoring_MP!$AK$1:$EZ$55,Points_MP!$C15,FALSE)=$J15,$AB15,IF(HLOOKUP(BZ$1,Monitoring_MP!$AK$1:$EZ$55,Points_MP!$C15,FALSE)=$L15,$AC15,IF(HLOOKUP(BZ$1,Monitoring_MP!$AK$1:$EZ$55,Points_MP!$C15,FALSE)=$N15,$AD15,IF(HLOOKUP(BZ$1,Monitoring_MP!$AK$1:$EZ$55,Points_MP!$C15,FALSE)=$P15,$AE15,IF(HLOOKUP(BZ$1,Monitoring_MP!$AK$1:$EZ$55,Points_MP!$C15,FALSE)=$R15,$AF15,IF(HLOOKUP(BZ$1,Monitoring_MP!$AK$1:$EZ$55,Points_MP!$C15,FALSE)=$T15,$AG15,IF(HLOOKUP(BZ$1,Monitoring_MP!$AK$1:$EZ$55,Points_MP!$C15,FALSE)=$V15,$AH15,IF(HLOOKUP(BZ$1,Monitoring_MP!$AK$1:$EZ$55,Points_MP!$C15,FALSE)=$X15,$AI15,"ERROR")))))))))</f>
        <v>0</v>
      </c>
      <c r="CA15" s="142">
        <f>IF(ISBLANK(HLOOKUP(CA$1,Monitoring_MP!$AK$1:$EZ$55,Points_MP!$C15,FALSE)),"",IF(HLOOKUP(CA$1,Monitoring_MP!$AK$1:$EZ$55,Points_MP!$C15,FALSE)=$J15,$AB15,IF(HLOOKUP(CA$1,Monitoring_MP!$AK$1:$EZ$55,Points_MP!$C15,FALSE)=$L15,$AC15,IF(HLOOKUP(CA$1,Monitoring_MP!$AK$1:$EZ$55,Points_MP!$C15,FALSE)=$N15,$AD15,IF(HLOOKUP(CA$1,Monitoring_MP!$AK$1:$EZ$55,Points_MP!$C15,FALSE)=$P15,$AE15,IF(HLOOKUP(CA$1,Monitoring_MP!$AK$1:$EZ$55,Points_MP!$C15,FALSE)=$R15,$AF15,IF(HLOOKUP(CA$1,Monitoring_MP!$AK$1:$EZ$55,Points_MP!$C15,FALSE)=$T15,$AG15,IF(HLOOKUP(CA$1,Monitoring_MP!$AK$1:$EZ$55,Points_MP!$C15,FALSE)=$V15,$AH15,IF(HLOOKUP(CA$1,Monitoring_MP!$AK$1:$EZ$55,Points_MP!$C15,FALSE)=$X15,$AI15,"ERROR")))))))))</f>
        <v>0</v>
      </c>
      <c r="CB15" s="142">
        <f>IF(ISBLANK(HLOOKUP(CB$1,Monitoring_MP!$AK$1:$EZ$55,Points_MP!$C15,FALSE)),"",IF(HLOOKUP(CB$1,Monitoring_MP!$AK$1:$EZ$55,Points_MP!$C15,FALSE)=$J15,$AB15,IF(HLOOKUP(CB$1,Monitoring_MP!$AK$1:$EZ$55,Points_MP!$C15,FALSE)=$L15,$AC15,IF(HLOOKUP(CB$1,Monitoring_MP!$AK$1:$EZ$55,Points_MP!$C15,FALSE)=$N15,$AD15,IF(HLOOKUP(CB$1,Monitoring_MP!$AK$1:$EZ$55,Points_MP!$C15,FALSE)=$P15,$AE15,IF(HLOOKUP(CB$1,Monitoring_MP!$AK$1:$EZ$55,Points_MP!$C15,FALSE)=$R15,$AF15,IF(HLOOKUP(CB$1,Monitoring_MP!$AK$1:$EZ$55,Points_MP!$C15,FALSE)=$T15,$AG15,IF(HLOOKUP(CB$1,Monitoring_MP!$AK$1:$EZ$55,Points_MP!$C15,FALSE)=$V15,$AH15,IF(HLOOKUP(CB$1,Monitoring_MP!$AK$1:$EZ$55,Points_MP!$C15,FALSE)=$X15,$AI15,"ERROR")))))))))</f>
        <v>0</v>
      </c>
      <c r="CC15" s="142">
        <f>IF(ISBLANK(HLOOKUP(CC$1,Monitoring_MP!$AK$1:$EZ$55,Points_MP!$C15,FALSE)),"",IF(HLOOKUP(CC$1,Monitoring_MP!$AK$1:$EZ$55,Points_MP!$C15,FALSE)=$J15,$AB15,IF(HLOOKUP(CC$1,Monitoring_MP!$AK$1:$EZ$55,Points_MP!$C15,FALSE)=$L15,$AC15,IF(HLOOKUP(CC$1,Monitoring_MP!$AK$1:$EZ$55,Points_MP!$C15,FALSE)=$N15,$AD15,IF(HLOOKUP(CC$1,Monitoring_MP!$AK$1:$EZ$55,Points_MP!$C15,FALSE)=$P15,$AE15,IF(HLOOKUP(CC$1,Monitoring_MP!$AK$1:$EZ$55,Points_MP!$C15,FALSE)=$R15,$AF15,IF(HLOOKUP(CC$1,Monitoring_MP!$AK$1:$EZ$55,Points_MP!$C15,FALSE)=$T15,$AG15,IF(HLOOKUP(CC$1,Monitoring_MP!$AK$1:$EZ$55,Points_MP!$C15,FALSE)=$V15,$AH15,IF(HLOOKUP(CC$1,Monitoring_MP!$AK$1:$EZ$55,Points_MP!$C15,FALSE)=$X15,$AI15,"ERROR")))))))))</f>
        <v>0</v>
      </c>
      <c r="CD15" s="142">
        <f>IF(ISBLANK(HLOOKUP(CD$1,Monitoring_MP!$AK$1:$EZ$55,Points_MP!$C15,FALSE)),"",IF(HLOOKUP(CD$1,Monitoring_MP!$AK$1:$EZ$55,Points_MP!$C15,FALSE)=$J15,$AB15,IF(HLOOKUP(CD$1,Monitoring_MP!$AK$1:$EZ$55,Points_MP!$C15,FALSE)=$L15,$AC15,IF(HLOOKUP(CD$1,Monitoring_MP!$AK$1:$EZ$55,Points_MP!$C15,FALSE)=$N15,$AD15,IF(HLOOKUP(CD$1,Monitoring_MP!$AK$1:$EZ$55,Points_MP!$C15,FALSE)=$P15,$AE15,IF(HLOOKUP(CD$1,Monitoring_MP!$AK$1:$EZ$55,Points_MP!$C15,FALSE)=$R15,$AF15,IF(HLOOKUP(CD$1,Monitoring_MP!$AK$1:$EZ$55,Points_MP!$C15,FALSE)=$T15,$AG15,IF(HLOOKUP(CD$1,Monitoring_MP!$AK$1:$EZ$55,Points_MP!$C15,FALSE)=$V15,$AH15,IF(HLOOKUP(CD$1,Monitoring_MP!$AK$1:$EZ$55,Points_MP!$C15,FALSE)=$X15,$AI15,"ERROR")))))))))</f>
        <v>0</v>
      </c>
      <c r="CE15" s="142">
        <f>IF(ISBLANK(HLOOKUP(CE$1,Monitoring_MP!$AK$1:$EZ$55,Points_MP!$C15,FALSE)),"",IF(HLOOKUP(CE$1,Monitoring_MP!$AK$1:$EZ$55,Points_MP!$C15,FALSE)=$J15,$AB15,IF(HLOOKUP(CE$1,Monitoring_MP!$AK$1:$EZ$55,Points_MP!$C15,FALSE)=$L15,$AC15,IF(HLOOKUP(CE$1,Monitoring_MP!$AK$1:$EZ$55,Points_MP!$C15,FALSE)=$N15,$AD15,IF(HLOOKUP(CE$1,Monitoring_MP!$AK$1:$EZ$55,Points_MP!$C15,FALSE)=$P15,$AE15,IF(HLOOKUP(CE$1,Monitoring_MP!$AK$1:$EZ$55,Points_MP!$C15,FALSE)=$R15,$AF15,IF(HLOOKUP(CE$1,Monitoring_MP!$AK$1:$EZ$55,Points_MP!$C15,FALSE)=$T15,$AG15,IF(HLOOKUP(CE$1,Monitoring_MP!$AK$1:$EZ$55,Points_MP!$C15,FALSE)=$V15,$AH15,IF(HLOOKUP(CE$1,Monitoring_MP!$AK$1:$EZ$55,Points_MP!$C15,FALSE)=$X15,$AI15,"ERROR")))))))))</f>
        <v>2</v>
      </c>
      <c r="CF15" s="142">
        <f>IF(ISBLANK(HLOOKUP(CF$1,Monitoring_MP!$AK$1:$EZ$55,Points_MP!$C15,FALSE)),"",IF(HLOOKUP(CF$1,Monitoring_MP!$AK$1:$EZ$55,Points_MP!$C15,FALSE)=$J15,$AB15,IF(HLOOKUP(CF$1,Monitoring_MP!$AK$1:$EZ$55,Points_MP!$C15,FALSE)=$L15,$AC15,IF(HLOOKUP(CF$1,Monitoring_MP!$AK$1:$EZ$55,Points_MP!$C15,FALSE)=$N15,$AD15,IF(HLOOKUP(CF$1,Monitoring_MP!$AK$1:$EZ$55,Points_MP!$C15,FALSE)=$P15,$AE15,IF(HLOOKUP(CF$1,Monitoring_MP!$AK$1:$EZ$55,Points_MP!$C15,FALSE)=$R15,$AF15,IF(HLOOKUP(CF$1,Monitoring_MP!$AK$1:$EZ$55,Points_MP!$C15,FALSE)=$T15,$AG15,IF(HLOOKUP(CF$1,Monitoring_MP!$AK$1:$EZ$55,Points_MP!$C15,FALSE)=$V15,$AH15,IF(HLOOKUP(CF$1,Monitoring_MP!$AK$1:$EZ$55,Points_MP!$C15,FALSE)=$X15,$AI15,"ERROR")))))))))</f>
        <v>0</v>
      </c>
      <c r="CG15" s="142">
        <f>IF(ISBLANK(HLOOKUP(CG$1,Monitoring_MP!$AK$1:$EZ$55,Points_MP!$C15,FALSE)),"",IF(HLOOKUP(CG$1,Monitoring_MP!$AK$1:$EZ$55,Points_MP!$C15,FALSE)=$J15,$AB15,IF(HLOOKUP(CG$1,Monitoring_MP!$AK$1:$EZ$55,Points_MP!$C15,FALSE)=$L15,$AC15,IF(HLOOKUP(CG$1,Monitoring_MP!$AK$1:$EZ$55,Points_MP!$C15,FALSE)=$N15,$AD15,IF(HLOOKUP(CG$1,Monitoring_MP!$AK$1:$EZ$55,Points_MP!$C15,FALSE)=$P15,$AE15,IF(HLOOKUP(CG$1,Monitoring_MP!$AK$1:$EZ$55,Points_MP!$C15,FALSE)=$R15,$AF15,IF(HLOOKUP(CG$1,Monitoring_MP!$AK$1:$EZ$55,Points_MP!$C15,FALSE)=$T15,$AG15,IF(HLOOKUP(CG$1,Monitoring_MP!$AK$1:$EZ$55,Points_MP!$C15,FALSE)=$V15,$AH15,IF(HLOOKUP(CG$1,Monitoring_MP!$AK$1:$EZ$55,Points_MP!$C15,FALSE)=$X15,$AI15,"ERROR")))))))))</f>
        <v>0</v>
      </c>
      <c r="CH15" s="142">
        <f>IF(ISBLANK(HLOOKUP(CH$1,Monitoring_MP!$AK$1:$EZ$55,Points_MP!$C15,FALSE)),"",IF(HLOOKUP(CH$1,Monitoring_MP!$AK$1:$EZ$55,Points_MP!$C15,FALSE)=$J15,$AB15,IF(HLOOKUP(CH$1,Monitoring_MP!$AK$1:$EZ$55,Points_MP!$C15,FALSE)=$L15,$AC15,IF(HLOOKUP(CH$1,Monitoring_MP!$AK$1:$EZ$55,Points_MP!$C15,FALSE)=$N15,$AD15,IF(HLOOKUP(CH$1,Monitoring_MP!$AK$1:$EZ$55,Points_MP!$C15,FALSE)=$P15,$AE15,IF(HLOOKUP(CH$1,Monitoring_MP!$AK$1:$EZ$55,Points_MP!$C15,FALSE)=$R15,$AF15,IF(HLOOKUP(CH$1,Monitoring_MP!$AK$1:$EZ$55,Points_MP!$C15,FALSE)=$T15,$AG15,IF(HLOOKUP(CH$1,Monitoring_MP!$AK$1:$EZ$55,Points_MP!$C15,FALSE)=$V15,$AH15,IF(HLOOKUP(CH$1,Monitoring_MP!$AK$1:$EZ$55,Points_MP!$C15,FALSE)=$X15,$AI15,"ERROR")))))))))</f>
        <v>0</v>
      </c>
      <c r="CI15" s="142">
        <f>IF(ISBLANK(HLOOKUP(CI$1,Monitoring_MP!$AK$1:$EZ$55,Points_MP!$C15,FALSE)),"",IF(HLOOKUP(CI$1,Monitoring_MP!$AK$1:$EZ$55,Points_MP!$C15,FALSE)=$J15,$AB15,IF(HLOOKUP(CI$1,Monitoring_MP!$AK$1:$EZ$55,Points_MP!$C15,FALSE)=$L15,$AC15,IF(HLOOKUP(CI$1,Monitoring_MP!$AK$1:$EZ$55,Points_MP!$C15,FALSE)=$N15,$AD15,IF(HLOOKUP(CI$1,Monitoring_MP!$AK$1:$EZ$55,Points_MP!$C15,FALSE)=$P15,$AE15,IF(HLOOKUP(CI$1,Monitoring_MP!$AK$1:$EZ$55,Points_MP!$C15,FALSE)=$R15,$AF15,IF(HLOOKUP(CI$1,Monitoring_MP!$AK$1:$EZ$55,Points_MP!$C15,FALSE)=$T15,$AG15,IF(HLOOKUP(CI$1,Monitoring_MP!$AK$1:$EZ$55,Points_MP!$C15,FALSE)=$V15,$AH15,IF(HLOOKUP(CI$1,Monitoring_MP!$AK$1:$EZ$55,Points_MP!$C15,FALSE)=$X15,$AI15,"ERROR")))))))))</f>
        <v>2</v>
      </c>
      <c r="CJ15" s="142">
        <f>IF(ISBLANK(HLOOKUP(CJ$1,Monitoring_MP!$AK$1:$EZ$55,Points_MP!$C15,FALSE)),"",IF(HLOOKUP(CJ$1,Monitoring_MP!$AK$1:$EZ$55,Points_MP!$C15,FALSE)=$J15,$AB15,IF(HLOOKUP(CJ$1,Monitoring_MP!$AK$1:$EZ$55,Points_MP!$C15,FALSE)=$L15,$AC15,IF(HLOOKUP(CJ$1,Monitoring_MP!$AK$1:$EZ$55,Points_MP!$C15,FALSE)=$N15,$AD15,IF(HLOOKUP(CJ$1,Monitoring_MP!$AK$1:$EZ$55,Points_MP!$C15,FALSE)=$P15,$AE15,IF(HLOOKUP(CJ$1,Monitoring_MP!$AK$1:$EZ$55,Points_MP!$C15,FALSE)=$R15,$AF15,IF(HLOOKUP(CJ$1,Monitoring_MP!$AK$1:$EZ$55,Points_MP!$C15,FALSE)=$T15,$AG15,IF(HLOOKUP(CJ$1,Monitoring_MP!$AK$1:$EZ$55,Points_MP!$C15,FALSE)=$V15,$AH15,IF(HLOOKUP(CJ$1,Monitoring_MP!$AK$1:$EZ$55,Points_MP!$C15,FALSE)=$X15,$AI15,"ERROR")))))))))</f>
        <v>0</v>
      </c>
      <c r="CK15" s="142">
        <f>IF(ISBLANK(HLOOKUP(CK$1,Monitoring_MP!$AK$1:$EZ$55,Points_MP!$C15,FALSE)),"",IF(HLOOKUP(CK$1,Monitoring_MP!$AK$1:$EZ$55,Points_MP!$C15,FALSE)=$J15,$AB15,IF(HLOOKUP(CK$1,Monitoring_MP!$AK$1:$EZ$55,Points_MP!$C15,FALSE)=$L15,$AC15,IF(HLOOKUP(CK$1,Monitoring_MP!$AK$1:$EZ$55,Points_MP!$C15,FALSE)=$N15,$AD15,IF(HLOOKUP(CK$1,Monitoring_MP!$AK$1:$EZ$55,Points_MP!$C15,FALSE)=$P15,$AE15,IF(HLOOKUP(CK$1,Monitoring_MP!$AK$1:$EZ$55,Points_MP!$C15,FALSE)=$R15,$AF15,IF(HLOOKUP(CK$1,Monitoring_MP!$AK$1:$EZ$55,Points_MP!$C15,FALSE)=$T15,$AG15,IF(HLOOKUP(CK$1,Monitoring_MP!$AK$1:$EZ$55,Points_MP!$C15,FALSE)=$V15,$AH15,IF(HLOOKUP(CK$1,Monitoring_MP!$AK$1:$EZ$55,Points_MP!$C15,FALSE)=$X15,$AI15,"ERROR")))))))))</f>
        <v>0</v>
      </c>
      <c r="CL15" s="142">
        <f>IF(ISBLANK(HLOOKUP(CL$1,Monitoring_MP!$AK$1:$EZ$55,Points_MP!$C15,FALSE)),"",IF(HLOOKUP(CL$1,Monitoring_MP!$AK$1:$EZ$55,Points_MP!$C15,FALSE)=$J15,$AB15,IF(HLOOKUP(CL$1,Monitoring_MP!$AK$1:$EZ$55,Points_MP!$C15,FALSE)=$L15,$AC15,IF(HLOOKUP(CL$1,Monitoring_MP!$AK$1:$EZ$55,Points_MP!$C15,FALSE)=$N15,$AD15,IF(HLOOKUP(CL$1,Monitoring_MP!$AK$1:$EZ$55,Points_MP!$C15,FALSE)=$P15,$AE15,IF(HLOOKUP(CL$1,Monitoring_MP!$AK$1:$EZ$55,Points_MP!$C15,FALSE)=$R15,$AF15,IF(HLOOKUP(CL$1,Monitoring_MP!$AK$1:$EZ$55,Points_MP!$C15,FALSE)=$T15,$AG15,IF(HLOOKUP(CL$1,Monitoring_MP!$AK$1:$EZ$55,Points_MP!$C15,FALSE)=$V15,$AH15,IF(HLOOKUP(CL$1,Monitoring_MP!$AK$1:$EZ$55,Points_MP!$C15,FALSE)=$X15,$AI15,"ERROR")))))))))</f>
        <v>0</v>
      </c>
      <c r="CM15" s="142">
        <f>IF(ISBLANK(HLOOKUP(CM$1,Monitoring_MP!$AK$1:$EZ$55,Points_MP!$C15,FALSE)),"",IF(HLOOKUP(CM$1,Monitoring_MP!$AK$1:$EZ$55,Points_MP!$C15,FALSE)=$J15,$AB15,IF(HLOOKUP(CM$1,Monitoring_MP!$AK$1:$EZ$55,Points_MP!$C15,FALSE)=$L15,$AC15,IF(HLOOKUP(CM$1,Monitoring_MP!$AK$1:$EZ$55,Points_MP!$C15,FALSE)=$N15,$AD15,IF(HLOOKUP(CM$1,Monitoring_MP!$AK$1:$EZ$55,Points_MP!$C15,FALSE)=$P15,$AE15,IF(HLOOKUP(CM$1,Monitoring_MP!$AK$1:$EZ$55,Points_MP!$C15,FALSE)=$R15,$AF15,IF(HLOOKUP(CM$1,Monitoring_MP!$AK$1:$EZ$55,Points_MP!$C15,FALSE)=$T15,$AG15,IF(HLOOKUP(CM$1,Monitoring_MP!$AK$1:$EZ$55,Points_MP!$C15,FALSE)=$V15,$AH15,IF(HLOOKUP(CM$1,Monitoring_MP!$AK$1:$EZ$55,Points_MP!$C15,FALSE)=$X15,$AI15,"ERROR")))))))))</f>
        <v>2</v>
      </c>
      <c r="CN15" s="142">
        <f>IF(ISBLANK(HLOOKUP(CN$1,Monitoring_MP!$AK$1:$EZ$55,Points_MP!$C15,FALSE)),"",IF(HLOOKUP(CN$1,Monitoring_MP!$AK$1:$EZ$55,Points_MP!$C15,FALSE)=$J15,$AB15,IF(HLOOKUP(CN$1,Monitoring_MP!$AK$1:$EZ$55,Points_MP!$C15,FALSE)=$L15,$AC15,IF(HLOOKUP(CN$1,Monitoring_MP!$AK$1:$EZ$55,Points_MP!$C15,FALSE)=$N15,$AD15,IF(HLOOKUP(CN$1,Monitoring_MP!$AK$1:$EZ$55,Points_MP!$C15,FALSE)=$P15,$AE15,IF(HLOOKUP(CN$1,Monitoring_MP!$AK$1:$EZ$55,Points_MP!$C15,FALSE)=$R15,$AF15,IF(HLOOKUP(CN$1,Monitoring_MP!$AK$1:$EZ$55,Points_MP!$C15,FALSE)=$T15,$AG15,IF(HLOOKUP(CN$1,Monitoring_MP!$AK$1:$EZ$55,Points_MP!$C15,FALSE)=$V15,$AH15,IF(HLOOKUP(CN$1,Monitoring_MP!$AK$1:$EZ$55,Points_MP!$C15,FALSE)=$X15,$AI15,"ERROR")))))))))</f>
        <v>0</v>
      </c>
      <c r="CO15" s="142">
        <f>IF(ISBLANK(HLOOKUP(CO$1,Monitoring_MP!$AK$1:$EZ$55,Points_MP!$C15,FALSE)),"",IF(HLOOKUP(CO$1,Monitoring_MP!$AK$1:$EZ$55,Points_MP!$C15,FALSE)=$J15,$AB15,IF(HLOOKUP(CO$1,Monitoring_MP!$AK$1:$EZ$55,Points_MP!$C15,FALSE)=$L15,$AC15,IF(HLOOKUP(CO$1,Monitoring_MP!$AK$1:$EZ$55,Points_MP!$C15,FALSE)=$N15,$AD15,IF(HLOOKUP(CO$1,Monitoring_MP!$AK$1:$EZ$55,Points_MP!$C15,FALSE)=$P15,$AE15,IF(HLOOKUP(CO$1,Monitoring_MP!$AK$1:$EZ$55,Points_MP!$C15,FALSE)=$R15,$AF15,IF(HLOOKUP(CO$1,Monitoring_MP!$AK$1:$EZ$55,Points_MP!$C15,FALSE)=$T15,$AG15,IF(HLOOKUP(CO$1,Monitoring_MP!$AK$1:$EZ$55,Points_MP!$C15,FALSE)=$V15,$AH15,IF(HLOOKUP(CO$1,Monitoring_MP!$AK$1:$EZ$55,Points_MP!$C15,FALSE)=$X15,$AI15,"ERROR")))))))))</f>
        <v>0</v>
      </c>
      <c r="CP15" s="142">
        <f>IF(ISBLANK(HLOOKUP(CP$1,Monitoring_MP!$AK$1:$EZ$55,Points_MP!$C15,FALSE)),"",IF(HLOOKUP(CP$1,Monitoring_MP!$AK$1:$EZ$55,Points_MP!$C15,FALSE)=$J15,$AB15,IF(HLOOKUP(CP$1,Monitoring_MP!$AK$1:$EZ$55,Points_MP!$C15,FALSE)=$L15,$AC15,IF(HLOOKUP(CP$1,Monitoring_MP!$AK$1:$EZ$55,Points_MP!$C15,FALSE)=$N15,$AD15,IF(HLOOKUP(CP$1,Monitoring_MP!$AK$1:$EZ$55,Points_MP!$C15,FALSE)=$P15,$AE15,IF(HLOOKUP(CP$1,Monitoring_MP!$AK$1:$EZ$55,Points_MP!$C15,FALSE)=$R15,$AF15,IF(HLOOKUP(CP$1,Monitoring_MP!$AK$1:$EZ$55,Points_MP!$C15,FALSE)=$T15,$AG15,IF(HLOOKUP(CP$1,Monitoring_MP!$AK$1:$EZ$55,Points_MP!$C15,FALSE)=$V15,$AH15,IF(HLOOKUP(CP$1,Monitoring_MP!$AK$1:$EZ$55,Points_MP!$C15,FALSE)=$X15,$AI15,"ERROR")))))))))</f>
        <v>0</v>
      </c>
      <c r="CQ15" s="142">
        <f>IF(ISBLANK(HLOOKUP(CQ$1,Monitoring_MP!$AK$1:$EZ$55,Points_MP!$C15,FALSE)),"",IF(HLOOKUP(CQ$1,Monitoring_MP!$AK$1:$EZ$55,Points_MP!$C15,FALSE)=$J15,$AB15,IF(HLOOKUP(CQ$1,Monitoring_MP!$AK$1:$EZ$55,Points_MP!$C15,FALSE)=$L15,$AC15,IF(HLOOKUP(CQ$1,Monitoring_MP!$AK$1:$EZ$55,Points_MP!$C15,FALSE)=$N15,$AD15,IF(HLOOKUP(CQ$1,Monitoring_MP!$AK$1:$EZ$55,Points_MP!$C15,FALSE)=$P15,$AE15,IF(HLOOKUP(CQ$1,Monitoring_MP!$AK$1:$EZ$55,Points_MP!$C15,FALSE)=$R15,$AF15,IF(HLOOKUP(CQ$1,Monitoring_MP!$AK$1:$EZ$55,Points_MP!$C15,FALSE)=$T15,$AG15,IF(HLOOKUP(CQ$1,Monitoring_MP!$AK$1:$EZ$55,Points_MP!$C15,FALSE)=$V15,$AH15,IF(HLOOKUP(CQ$1,Monitoring_MP!$AK$1:$EZ$55,Points_MP!$C15,FALSE)=$X15,$AI15,"ERROR")))))))))</f>
        <v>0</v>
      </c>
      <c r="CR15" s="142">
        <f>IF(ISBLANK(HLOOKUP(CR$1,Monitoring_MP!$AK$1:$EZ$55,Points_MP!$C15,FALSE)),"",IF(HLOOKUP(CR$1,Monitoring_MP!$AK$1:$EZ$55,Points_MP!$C15,FALSE)=$J15,$AB15,IF(HLOOKUP(CR$1,Monitoring_MP!$AK$1:$EZ$55,Points_MP!$C15,FALSE)=$L15,$AC15,IF(HLOOKUP(CR$1,Monitoring_MP!$AK$1:$EZ$55,Points_MP!$C15,FALSE)=$N15,$AD15,IF(HLOOKUP(CR$1,Monitoring_MP!$AK$1:$EZ$55,Points_MP!$C15,FALSE)=$P15,$AE15,IF(HLOOKUP(CR$1,Monitoring_MP!$AK$1:$EZ$55,Points_MP!$C15,FALSE)=$R15,$AF15,IF(HLOOKUP(CR$1,Monitoring_MP!$AK$1:$EZ$55,Points_MP!$C15,FALSE)=$T15,$AG15,IF(HLOOKUP(CR$1,Monitoring_MP!$AK$1:$EZ$55,Points_MP!$C15,FALSE)=$V15,$AH15,IF(HLOOKUP(CR$1,Monitoring_MP!$AK$1:$EZ$55,Points_MP!$C15,FALSE)=$X15,$AI15,"ERROR")))))))))</f>
        <v>0</v>
      </c>
    </row>
    <row r="16" spans="1:96" ht="15" customHeight="1" x14ac:dyDescent="0.35">
      <c r="A16" s="23" t="str">
        <f>IF(ISBLANK(Monitoring_MP!A16),"",Monitoring_MP!A16)</f>
        <v>Q14</v>
      </c>
      <c r="B16" s="23" t="str">
        <f>IF(ISBLANK(Monitoring_MP!B16),"",Monitoring_MP!B16)</f>
        <v>C20014</v>
      </c>
      <c r="C16" s="23">
        <f>IF(ISBLANK(Monitoring_MP!C16),"",Monitoring_MP!C16)</f>
        <v>16</v>
      </c>
      <c r="D16" s="26" t="str">
        <f>IF(ISBLANK(Monitoring_MP!D16),"",Monitoring_MP!D16)</f>
        <v>Sînt aduse la cunoștință informații despre coordonatorul procesului de consultare publică, responsabil de asigurarea transparenţei procesului decizional din autoritatea respectivă ?</v>
      </c>
      <c r="E16" s="26" t="str">
        <f>IF(ISBLANK(Monitoring_MP!E16),"",Monitoring_MP!E16)</f>
        <v>Is the information about the public consultation coordinator, responsible for ensuring the transparency of decision-making authority made public?</v>
      </c>
      <c r="F16" s="26" t="str">
        <f>IF(ISBLANK(Monitoring_MP!F16),"",Monitoring_MP!F16)</f>
        <v>par</v>
      </c>
      <c r="G16" s="24" t="str">
        <f>IF(ISBLANK(Monitoring_MP!G16),"",Monitoring_MP!G16)</f>
        <v>par6</v>
      </c>
      <c r="H16" s="53" t="str">
        <f>IF(ISBLANK(Monitoring_MP!H16),"",Monitoring_MP!H16)</f>
        <v>par6k</v>
      </c>
      <c r="I16" s="24">
        <f>IF(ISBLANK(Monitoring_MP!I16),"",Monitoring_MP!I16)</f>
        <v>2</v>
      </c>
      <c r="J16" s="24" t="str">
        <f>IF(ISBLANK(Monitoring_MP!J16),"",Monitoring_MP!J16)</f>
        <v>da</v>
      </c>
      <c r="K16" s="24" t="str">
        <f>IF(ISBLANK(Monitoring_MP!K16),"",Monitoring_MP!K16)</f>
        <v>yes</v>
      </c>
      <c r="L16" s="24" t="str">
        <f>IF(ISBLANK(Monitoring_MP!L16),"",Monitoring_MP!L16)</f>
        <v>nu</v>
      </c>
      <c r="M16" s="24" t="str">
        <f>IF(ISBLANK(Monitoring_MP!M16),"",Monitoring_MP!M16)</f>
        <v>no</v>
      </c>
      <c r="N16" s="24" t="str">
        <f>IF(ISBLANK(Monitoring_MP!N16),"",Monitoring_MP!N16)</f>
        <v>partial</v>
      </c>
      <c r="O16" s="24" t="str">
        <f>IF(ISBLANK(Monitoring_MP!O16),"",Monitoring_MP!O16)</f>
        <v>partially</v>
      </c>
      <c r="P16" s="24" t="str">
        <f>IF(ISBLANK(Monitoring_MP!P16),"",Monitoring_MP!P16)</f>
        <v>--------</v>
      </c>
      <c r="Q16" s="24" t="str">
        <f>IF(ISBLANK(Monitoring_MP!Q16),"",Monitoring_MP!Q16)</f>
        <v>--------</v>
      </c>
      <c r="R16" s="24" t="str">
        <f>IF(ISBLANK(Monitoring_MP!R16),"",Monitoring_MP!R16)</f>
        <v>--------</v>
      </c>
      <c r="S16" s="24" t="str">
        <f>IF(ISBLANK(Monitoring_MP!S16),"",Monitoring_MP!S16)</f>
        <v>--------</v>
      </c>
      <c r="T16" s="24" t="str">
        <f>IF(ISBLANK(Monitoring_MP!T16),"",Monitoring_MP!T16)</f>
        <v>--------</v>
      </c>
      <c r="U16" s="24" t="str">
        <f>IF(ISBLANK(Monitoring_MP!U16),"",Monitoring_MP!U16)</f>
        <v>--------</v>
      </c>
      <c r="V16" s="24" t="str">
        <f>IF(ISBLANK(Monitoring_MP!V16),"",Monitoring_MP!V16)</f>
        <v>--------</v>
      </c>
      <c r="W16" s="24" t="str">
        <f>IF(ISBLANK(Monitoring_MP!W16),"",Monitoring_MP!W16)</f>
        <v>--------</v>
      </c>
      <c r="X16" s="24" t="str">
        <f>IF(ISBLANK(Monitoring_MP!X16),"",Monitoring_MP!X16)</f>
        <v>N/A</v>
      </c>
      <c r="Y16" s="24" t="str">
        <f>IF(ISBLANK(Monitoring_MP!Y16),"",Monitoring_MP!Y16)</f>
        <v>N/A</v>
      </c>
      <c r="Z16" s="24" t="str">
        <f>IF(ISBLANK(Monitoring_MP!Z16),"",Monitoring_MP!Z16)</f>
        <v>--------</v>
      </c>
      <c r="AA16" s="76" t="str">
        <f>IF(ISBLANK(Monitoring_MP!AA16),"",Monitoring_MP!AA16)</f>
        <v>--------</v>
      </c>
      <c r="AB16" s="64">
        <f>IF(ISBLANK(Monitoring_MP!AB16),"",Monitoring_MP!AB16)</f>
        <v>2</v>
      </c>
      <c r="AC16" s="24">
        <f>IF(ISBLANK(Monitoring_MP!AC16),"",Monitoring_MP!AC16)</f>
        <v>0</v>
      </c>
      <c r="AD16" s="64">
        <f>IF(ISBLANK(Monitoring_MP!AD16),"",Monitoring_MP!AD16)</f>
        <v>1</v>
      </c>
      <c r="AE16" s="64" t="str">
        <f>IF(ISBLANK(Monitoring_MP!AE16),"",Monitoring_MP!AE16)</f>
        <v/>
      </c>
      <c r="AF16" s="64" t="str">
        <f>IF(ISBLANK(Monitoring_MP!AF16),"",Monitoring_MP!AF16)</f>
        <v/>
      </c>
      <c r="AG16" s="64" t="str">
        <f>IF(ISBLANK(Monitoring_MP!AG16),"",Monitoring_MP!AG16)</f>
        <v/>
      </c>
      <c r="AH16" s="64" t="str">
        <f>IF(ISBLANK(Monitoring_MP!AH16),"",Monitoring_MP!AH16)</f>
        <v/>
      </c>
      <c r="AI16" s="24" t="str">
        <f>IF(ISBLANK(Monitoring_MP!AI16),"",Monitoring_MP!AI16)</f>
        <v>N/A</v>
      </c>
      <c r="AJ16" s="25" t="str">
        <f>IF(ISBLANK(Monitoring_MP!AJ16),"",Monitoring_MP!AJ16)</f>
        <v/>
      </c>
      <c r="AK16" s="142">
        <f>IF(ISBLANK(HLOOKUP(AK$1,Monitoring_MP!$AK$1:$EZ$55,Points_MP!$C16,FALSE)),"",IF(HLOOKUP(AK$1,Monitoring_MP!$AK$1:$EZ$55,Points_MP!$C16,FALSE)=$J16,$AB16,IF(HLOOKUP(AK$1,Monitoring_MP!$AK$1:$EZ$55,Points_MP!$C16,FALSE)=$L16,$AC16,IF(HLOOKUP(AK$1,Monitoring_MP!$AK$1:$EZ$55,Points_MP!$C16,FALSE)=$N16,$AD16,IF(HLOOKUP(AK$1,Monitoring_MP!$AK$1:$EZ$55,Points_MP!$C16,FALSE)=$P16,$AE16,IF(HLOOKUP(AK$1,Monitoring_MP!$AK$1:$EZ$55,Points_MP!$C16,FALSE)=$R16,$AF16,IF(HLOOKUP(AK$1,Monitoring_MP!$AK$1:$EZ$55,Points_MP!$C16,FALSE)=$T16,$AG16,IF(HLOOKUP(AK$1,Monitoring_MP!$AK$1:$EZ$55,Points_MP!$C16,FALSE)=$V16,$AH16,IF(HLOOKUP(AK$1,Monitoring_MP!$AK$1:$EZ$55,Points_MP!$C16,FALSE)=$X16,$AI16,"ERROR")))))))))</f>
        <v>1</v>
      </c>
      <c r="AL16" s="142">
        <f>IF(ISBLANK(HLOOKUP(AL$1,Monitoring_MP!$AK$1:$EZ$55,Points_MP!$C16,FALSE)),"",IF(HLOOKUP(AL$1,Monitoring_MP!$AK$1:$EZ$55,Points_MP!$C16,FALSE)=$J16,$AB16,IF(HLOOKUP(AL$1,Monitoring_MP!$AK$1:$EZ$55,Points_MP!$C16,FALSE)=$L16,$AC16,IF(HLOOKUP(AL$1,Monitoring_MP!$AK$1:$EZ$55,Points_MP!$C16,FALSE)=$N16,$AD16,IF(HLOOKUP(AL$1,Monitoring_MP!$AK$1:$EZ$55,Points_MP!$C16,FALSE)=$P16,$AE16,IF(HLOOKUP(AL$1,Monitoring_MP!$AK$1:$EZ$55,Points_MP!$C16,FALSE)=$R16,$AF16,IF(HLOOKUP(AL$1,Monitoring_MP!$AK$1:$EZ$55,Points_MP!$C16,FALSE)=$T16,$AG16,IF(HLOOKUP(AL$1,Monitoring_MP!$AK$1:$EZ$55,Points_MP!$C16,FALSE)=$V16,$AH16,IF(HLOOKUP(AL$1,Monitoring_MP!$AK$1:$EZ$55,Points_MP!$C16,FALSE)=$X16,$AI16,"ERROR")))))))))</f>
        <v>2</v>
      </c>
      <c r="AM16" s="142">
        <f>IF(ISBLANK(HLOOKUP(AM$1,Monitoring_MP!$AK$1:$EZ$55,Points_MP!$C16,FALSE)),"",IF(HLOOKUP(AM$1,Monitoring_MP!$AK$1:$EZ$55,Points_MP!$C16,FALSE)=$J16,$AB16,IF(HLOOKUP(AM$1,Monitoring_MP!$AK$1:$EZ$55,Points_MP!$C16,FALSE)=$L16,$AC16,IF(HLOOKUP(AM$1,Monitoring_MP!$AK$1:$EZ$55,Points_MP!$C16,FALSE)=$N16,$AD16,IF(HLOOKUP(AM$1,Monitoring_MP!$AK$1:$EZ$55,Points_MP!$C16,FALSE)=$P16,$AE16,IF(HLOOKUP(AM$1,Monitoring_MP!$AK$1:$EZ$55,Points_MP!$C16,FALSE)=$R16,$AF16,IF(HLOOKUP(AM$1,Monitoring_MP!$AK$1:$EZ$55,Points_MP!$C16,FALSE)=$T16,$AG16,IF(HLOOKUP(AM$1,Monitoring_MP!$AK$1:$EZ$55,Points_MP!$C16,FALSE)=$V16,$AH16,IF(HLOOKUP(AM$1,Monitoring_MP!$AK$1:$EZ$55,Points_MP!$C16,FALSE)=$X16,$AI16,"ERROR")))))))))</f>
        <v>2</v>
      </c>
      <c r="AN16" s="142">
        <f>IF(ISBLANK(HLOOKUP(AN$1,Monitoring_MP!$AK$1:$EZ$55,Points_MP!$C16,FALSE)),"",IF(HLOOKUP(AN$1,Monitoring_MP!$AK$1:$EZ$55,Points_MP!$C16,FALSE)=$J16,$AB16,IF(HLOOKUP(AN$1,Monitoring_MP!$AK$1:$EZ$55,Points_MP!$C16,FALSE)=$L16,$AC16,IF(HLOOKUP(AN$1,Monitoring_MP!$AK$1:$EZ$55,Points_MP!$C16,FALSE)=$N16,$AD16,IF(HLOOKUP(AN$1,Monitoring_MP!$AK$1:$EZ$55,Points_MP!$C16,FALSE)=$P16,$AE16,IF(HLOOKUP(AN$1,Monitoring_MP!$AK$1:$EZ$55,Points_MP!$C16,FALSE)=$R16,$AF16,IF(HLOOKUP(AN$1,Monitoring_MP!$AK$1:$EZ$55,Points_MP!$C16,FALSE)=$T16,$AG16,IF(HLOOKUP(AN$1,Monitoring_MP!$AK$1:$EZ$55,Points_MP!$C16,FALSE)=$V16,$AH16,IF(HLOOKUP(AN$1,Monitoring_MP!$AK$1:$EZ$55,Points_MP!$C16,FALSE)=$X16,$AI16,"ERROR")))))))))</f>
        <v>0</v>
      </c>
      <c r="AO16" s="142">
        <f>IF(ISBLANK(HLOOKUP(AO$1,Monitoring_MP!$AK$1:$EZ$55,Points_MP!$C16,FALSE)),"",IF(HLOOKUP(AO$1,Monitoring_MP!$AK$1:$EZ$55,Points_MP!$C16,FALSE)=$J16,$AB16,IF(HLOOKUP(AO$1,Monitoring_MP!$AK$1:$EZ$55,Points_MP!$C16,FALSE)=$L16,$AC16,IF(HLOOKUP(AO$1,Monitoring_MP!$AK$1:$EZ$55,Points_MP!$C16,FALSE)=$N16,$AD16,IF(HLOOKUP(AO$1,Monitoring_MP!$AK$1:$EZ$55,Points_MP!$C16,FALSE)=$P16,$AE16,IF(HLOOKUP(AO$1,Monitoring_MP!$AK$1:$EZ$55,Points_MP!$C16,FALSE)=$R16,$AF16,IF(HLOOKUP(AO$1,Monitoring_MP!$AK$1:$EZ$55,Points_MP!$C16,FALSE)=$T16,$AG16,IF(HLOOKUP(AO$1,Monitoring_MP!$AK$1:$EZ$55,Points_MP!$C16,FALSE)=$V16,$AH16,IF(HLOOKUP(AO$1,Monitoring_MP!$AK$1:$EZ$55,Points_MP!$C16,FALSE)=$X16,$AI16,"ERROR")))))))))</f>
        <v>0</v>
      </c>
      <c r="AP16" s="142">
        <f>IF(ISBLANK(HLOOKUP(AP$1,Monitoring_MP!$AK$1:$EZ$55,Points_MP!$C16,FALSE)),"",IF(HLOOKUP(AP$1,Monitoring_MP!$AK$1:$EZ$55,Points_MP!$C16,FALSE)=$J16,$AB16,IF(HLOOKUP(AP$1,Monitoring_MP!$AK$1:$EZ$55,Points_MP!$C16,FALSE)=$L16,$AC16,IF(HLOOKUP(AP$1,Monitoring_MP!$AK$1:$EZ$55,Points_MP!$C16,FALSE)=$N16,$AD16,IF(HLOOKUP(AP$1,Monitoring_MP!$AK$1:$EZ$55,Points_MP!$C16,FALSE)=$P16,$AE16,IF(HLOOKUP(AP$1,Monitoring_MP!$AK$1:$EZ$55,Points_MP!$C16,FALSE)=$R16,$AF16,IF(HLOOKUP(AP$1,Monitoring_MP!$AK$1:$EZ$55,Points_MP!$C16,FALSE)=$T16,$AG16,IF(HLOOKUP(AP$1,Monitoring_MP!$AK$1:$EZ$55,Points_MP!$C16,FALSE)=$V16,$AH16,IF(HLOOKUP(AP$1,Monitoring_MP!$AK$1:$EZ$55,Points_MP!$C16,FALSE)=$X16,$AI16,"ERROR")))))))))</f>
        <v>0</v>
      </c>
      <c r="AQ16" s="142">
        <f>IF(ISBLANK(HLOOKUP(AQ$1,Monitoring_MP!$AK$1:$EZ$55,Points_MP!$C16,FALSE)),"",IF(HLOOKUP(AQ$1,Monitoring_MP!$AK$1:$EZ$55,Points_MP!$C16,FALSE)=$J16,$AB16,IF(HLOOKUP(AQ$1,Monitoring_MP!$AK$1:$EZ$55,Points_MP!$C16,FALSE)=$L16,$AC16,IF(HLOOKUP(AQ$1,Monitoring_MP!$AK$1:$EZ$55,Points_MP!$C16,FALSE)=$N16,$AD16,IF(HLOOKUP(AQ$1,Monitoring_MP!$AK$1:$EZ$55,Points_MP!$C16,FALSE)=$P16,$AE16,IF(HLOOKUP(AQ$1,Monitoring_MP!$AK$1:$EZ$55,Points_MP!$C16,FALSE)=$R16,$AF16,IF(HLOOKUP(AQ$1,Monitoring_MP!$AK$1:$EZ$55,Points_MP!$C16,FALSE)=$T16,$AG16,IF(HLOOKUP(AQ$1,Monitoring_MP!$AK$1:$EZ$55,Points_MP!$C16,FALSE)=$V16,$AH16,IF(HLOOKUP(AQ$1,Monitoring_MP!$AK$1:$EZ$55,Points_MP!$C16,FALSE)=$X16,$AI16,"ERROR")))))))))</f>
        <v>0</v>
      </c>
      <c r="AR16" s="142">
        <f>IF(ISBLANK(HLOOKUP(AR$1,Monitoring_MP!$AK$1:$EZ$55,Points_MP!$C16,FALSE)),"",IF(HLOOKUP(AR$1,Monitoring_MP!$AK$1:$EZ$55,Points_MP!$C16,FALSE)=$J16,$AB16,IF(HLOOKUP(AR$1,Monitoring_MP!$AK$1:$EZ$55,Points_MP!$C16,FALSE)=$L16,$AC16,IF(HLOOKUP(AR$1,Monitoring_MP!$AK$1:$EZ$55,Points_MP!$C16,FALSE)=$N16,$AD16,IF(HLOOKUP(AR$1,Monitoring_MP!$AK$1:$EZ$55,Points_MP!$C16,FALSE)=$P16,$AE16,IF(HLOOKUP(AR$1,Monitoring_MP!$AK$1:$EZ$55,Points_MP!$C16,FALSE)=$R16,$AF16,IF(HLOOKUP(AR$1,Monitoring_MP!$AK$1:$EZ$55,Points_MP!$C16,FALSE)=$T16,$AG16,IF(HLOOKUP(AR$1,Monitoring_MP!$AK$1:$EZ$55,Points_MP!$C16,FALSE)=$V16,$AH16,IF(HLOOKUP(AR$1,Monitoring_MP!$AK$1:$EZ$55,Points_MP!$C16,FALSE)=$X16,$AI16,"ERROR")))))))))</f>
        <v>2</v>
      </c>
      <c r="AS16" s="142">
        <f>IF(ISBLANK(HLOOKUP(AS$1,Monitoring_MP!$AK$1:$EZ$55,Points_MP!$C16,FALSE)),"",IF(HLOOKUP(AS$1,Monitoring_MP!$AK$1:$EZ$55,Points_MP!$C16,FALSE)=$J16,$AB16,IF(HLOOKUP(AS$1,Monitoring_MP!$AK$1:$EZ$55,Points_MP!$C16,FALSE)=$L16,$AC16,IF(HLOOKUP(AS$1,Monitoring_MP!$AK$1:$EZ$55,Points_MP!$C16,FALSE)=$N16,$AD16,IF(HLOOKUP(AS$1,Monitoring_MP!$AK$1:$EZ$55,Points_MP!$C16,FALSE)=$P16,$AE16,IF(HLOOKUP(AS$1,Monitoring_MP!$AK$1:$EZ$55,Points_MP!$C16,FALSE)=$R16,$AF16,IF(HLOOKUP(AS$1,Monitoring_MP!$AK$1:$EZ$55,Points_MP!$C16,FALSE)=$T16,$AG16,IF(HLOOKUP(AS$1,Monitoring_MP!$AK$1:$EZ$55,Points_MP!$C16,FALSE)=$V16,$AH16,IF(HLOOKUP(AS$1,Monitoring_MP!$AK$1:$EZ$55,Points_MP!$C16,FALSE)=$X16,$AI16,"ERROR")))))))))</f>
        <v>0</v>
      </c>
      <c r="AT16" s="142">
        <f>IF(ISBLANK(HLOOKUP(AT$1,Monitoring_MP!$AK$1:$EZ$55,Points_MP!$C16,FALSE)),"",IF(HLOOKUP(AT$1,Monitoring_MP!$AK$1:$EZ$55,Points_MP!$C16,FALSE)=$J16,$AB16,IF(HLOOKUP(AT$1,Monitoring_MP!$AK$1:$EZ$55,Points_MP!$C16,FALSE)=$L16,$AC16,IF(HLOOKUP(AT$1,Monitoring_MP!$AK$1:$EZ$55,Points_MP!$C16,FALSE)=$N16,$AD16,IF(HLOOKUP(AT$1,Monitoring_MP!$AK$1:$EZ$55,Points_MP!$C16,FALSE)=$P16,$AE16,IF(HLOOKUP(AT$1,Monitoring_MP!$AK$1:$EZ$55,Points_MP!$C16,FALSE)=$R16,$AF16,IF(HLOOKUP(AT$1,Monitoring_MP!$AK$1:$EZ$55,Points_MP!$C16,FALSE)=$T16,$AG16,IF(HLOOKUP(AT$1,Monitoring_MP!$AK$1:$EZ$55,Points_MP!$C16,FALSE)=$V16,$AH16,IF(HLOOKUP(AT$1,Monitoring_MP!$AK$1:$EZ$55,Points_MP!$C16,FALSE)=$X16,$AI16,"ERROR")))))))))</f>
        <v>0</v>
      </c>
      <c r="AU16" s="142">
        <f>IF(ISBLANK(HLOOKUP(AU$1,Monitoring_MP!$AK$1:$EZ$55,Points_MP!$C16,FALSE)),"",IF(HLOOKUP(AU$1,Monitoring_MP!$AK$1:$EZ$55,Points_MP!$C16,FALSE)=$J16,$AB16,IF(HLOOKUP(AU$1,Monitoring_MP!$AK$1:$EZ$55,Points_MP!$C16,FALSE)=$L16,$AC16,IF(HLOOKUP(AU$1,Monitoring_MP!$AK$1:$EZ$55,Points_MP!$C16,FALSE)=$N16,$AD16,IF(HLOOKUP(AU$1,Monitoring_MP!$AK$1:$EZ$55,Points_MP!$C16,FALSE)=$P16,$AE16,IF(HLOOKUP(AU$1,Monitoring_MP!$AK$1:$EZ$55,Points_MP!$C16,FALSE)=$R16,$AF16,IF(HLOOKUP(AU$1,Monitoring_MP!$AK$1:$EZ$55,Points_MP!$C16,FALSE)=$T16,$AG16,IF(HLOOKUP(AU$1,Monitoring_MP!$AK$1:$EZ$55,Points_MP!$C16,FALSE)=$V16,$AH16,IF(HLOOKUP(AU$1,Monitoring_MP!$AK$1:$EZ$55,Points_MP!$C16,FALSE)=$X16,$AI16,"ERROR")))))))))</f>
        <v>0</v>
      </c>
      <c r="AV16" s="142">
        <f>IF(ISBLANK(HLOOKUP(AV$1,Monitoring_MP!$AK$1:$EZ$55,Points_MP!$C16,FALSE)),"",IF(HLOOKUP(AV$1,Monitoring_MP!$AK$1:$EZ$55,Points_MP!$C16,FALSE)=$J16,$AB16,IF(HLOOKUP(AV$1,Monitoring_MP!$AK$1:$EZ$55,Points_MP!$C16,FALSE)=$L16,$AC16,IF(HLOOKUP(AV$1,Monitoring_MP!$AK$1:$EZ$55,Points_MP!$C16,FALSE)=$N16,$AD16,IF(HLOOKUP(AV$1,Monitoring_MP!$AK$1:$EZ$55,Points_MP!$C16,FALSE)=$P16,$AE16,IF(HLOOKUP(AV$1,Monitoring_MP!$AK$1:$EZ$55,Points_MP!$C16,FALSE)=$R16,$AF16,IF(HLOOKUP(AV$1,Monitoring_MP!$AK$1:$EZ$55,Points_MP!$C16,FALSE)=$T16,$AG16,IF(HLOOKUP(AV$1,Monitoring_MP!$AK$1:$EZ$55,Points_MP!$C16,FALSE)=$V16,$AH16,IF(HLOOKUP(AV$1,Monitoring_MP!$AK$1:$EZ$55,Points_MP!$C16,FALSE)=$X16,$AI16,"ERROR")))))))))</f>
        <v>0</v>
      </c>
      <c r="AW16" s="142">
        <f>IF(ISBLANK(HLOOKUP(AW$1,Monitoring_MP!$AK$1:$EZ$55,Points_MP!$C16,FALSE)),"",IF(HLOOKUP(AW$1,Monitoring_MP!$AK$1:$EZ$55,Points_MP!$C16,FALSE)=$J16,$AB16,IF(HLOOKUP(AW$1,Monitoring_MP!$AK$1:$EZ$55,Points_MP!$C16,FALSE)=$L16,$AC16,IF(HLOOKUP(AW$1,Monitoring_MP!$AK$1:$EZ$55,Points_MP!$C16,FALSE)=$N16,$AD16,IF(HLOOKUP(AW$1,Monitoring_MP!$AK$1:$EZ$55,Points_MP!$C16,FALSE)=$P16,$AE16,IF(HLOOKUP(AW$1,Monitoring_MP!$AK$1:$EZ$55,Points_MP!$C16,FALSE)=$R16,$AF16,IF(HLOOKUP(AW$1,Monitoring_MP!$AK$1:$EZ$55,Points_MP!$C16,FALSE)=$T16,$AG16,IF(HLOOKUP(AW$1,Monitoring_MP!$AK$1:$EZ$55,Points_MP!$C16,FALSE)=$V16,$AH16,IF(HLOOKUP(AW$1,Monitoring_MP!$AK$1:$EZ$55,Points_MP!$C16,FALSE)=$X16,$AI16,"ERROR")))))))))</f>
        <v>0</v>
      </c>
      <c r="AX16" s="142">
        <f>IF(ISBLANK(HLOOKUP(AX$1,Monitoring_MP!$AK$1:$EZ$55,Points_MP!$C16,FALSE)),"",IF(HLOOKUP(AX$1,Monitoring_MP!$AK$1:$EZ$55,Points_MP!$C16,FALSE)=$J16,$AB16,IF(HLOOKUP(AX$1,Monitoring_MP!$AK$1:$EZ$55,Points_MP!$C16,FALSE)=$L16,$AC16,IF(HLOOKUP(AX$1,Monitoring_MP!$AK$1:$EZ$55,Points_MP!$C16,FALSE)=$N16,$AD16,IF(HLOOKUP(AX$1,Monitoring_MP!$AK$1:$EZ$55,Points_MP!$C16,FALSE)=$P16,$AE16,IF(HLOOKUP(AX$1,Monitoring_MP!$AK$1:$EZ$55,Points_MP!$C16,FALSE)=$R16,$AF16,IF(HLOOKUP(AX$1,Monitoring_MP!$AK$1:$EZ$55,Points_MP!$C16,FALSE)=$T16,$AG16,IF(HLOOKUP(AX$1,Monitoring_MP!$AK$1:$EZ$55,Points_MP!$C16,FALSE)=$V16,$AH16,IF(HLOOKUP(AX$1,Monitoring_MP!$AK$1:$EZ$55,Points_MP!$C16,FALSE)=$X16,$AI16,"ERROR")))))))))</f>
        <v>0</v>
      </c>
      <c r="AY16" s="142">
        <f>IF(ISBLANK(HLOOKUP(AY$1,Monitoring_MP!$AK$1:$EZ$55,Points_MP!$C16,FALSE)),"",IF(HLOOKUP(AY$1,Monitoring_MP!$AK$1:$EZ$55,Points_MP!$C16,FALSE)=$J16,$AB16,IF(HLOOKUP(AY$1,Monitoring_MP!$AK$1:$EZ$55,Points_MP!$C16,FALSE)=$L16,$AC16,IF(HLOOKUP(AY$1,Monitoring_MP!$AK$1:$EZ$55,Points_MP!$C16,FALSE)=$N16,$AD16,IF(HLOOKUP(AY$1,Monitoring_MP!$AK$1:$EZ$55,Points_MP!$C16,FALSE)=$P16,$AE16,IF(HLOOKUP(AY$1,Monitoring_MP!$AK$1:$EZ$55,Points_MP!$C16,FALSE)=$R16,$AF16,IF(HLOOKUP(AY$1,Monitoring_MP!$AK$1:$EZ$55,Points_MP!$C16,FALSE)=$T16,$AG16,IF(HLOOKUP(AY$1,Monitoring_MP!$AK$1:$EZ$55,Points_MP!$C16,FALSE)=$V16,$AH16,IF(HLOOKUP(AY$1,Monitoring_MP!$AK$1:$EZ$55,Points_MP!$C16,FALSE)=$X16,$AI16,"ERROR")))))))))</f>
        <v>0</v>
      </c>
      <c r="AZ16" s="142">
        <f>IF(ISBLANK(HLOOKUP(AZ$1,Monitoring_MP!$AK$1:$EZ$55,Points_MP!$C16,FALSE)),"",IF(HLOOKUP(AZ$1,Monitoring_MP!$AK$1:$EZ$55,Points_MP!$C16,FALSE)=$J16,$AB16,IF(HLOOKUP(AZ$1,Monitoring_MP!$AK$1:$EZ$55,Points_MP!$C16,FALSE)=$L16,$AC16,IF(HLOOKUP(AZ$1,Monitoring_MP!$AK$1:$EZ$55,Points_MP!$C16,FALSE)=$N16,$AD16,IF(HLOOKUP(AZ$1,Monitoring_MP!$AK$1:$EZ$55,Points_MP!$C16,FALSE)=$P16,$AE16,IF(HLOOKUP(AZ$1,Monitoring_MP!$AK$1:$EZ$55,Points_MP!$C16,FALSE)=$R16,$AF16,IF(HLOOKUP(AZ$1,Monitoring_MP!$AK$1:$EZ$55,Points_MP!$C16,FALSE)=$T16,$AG16,IF(HLOOKUP(AZ$1,Monitoring_MP!$AK$1:$EZ$55,Points_MP!$C16,FALSE)=$V16,$AH16,IF(HLOOKUP(AZ$1,Monitoring_MP!$AK$1:$EZ$55,Points_MP!$C16,FALSE)=$X16,$AI16,"ERROR")))))))))</f>
        <v>0</v>
      </c>
      <c r="BA16" s="142">
        <f>IF(ISBLANK(HLOOKUP(BA$1,Monitoring_MP!$AK$1:$EZ$55,Points_MP!$C16,FALSE)),"",IF(HLOOKUP(BA$1,Monitoring_MP!$AK$1:$EZ$55,Points_MP!$C16,FALSE)=$J16,$AB16,IF(HLOOKUP(BA$1,Monitoring_MP!$AK$1:$EZ$55,Points_MP!$C16,FALSE)=$L16,$AC16,IF(HLOOKUP(BA$1,Monitoring_MP!$AK$1:$EZ$55,Points_MP!$C16,FALSE)=$N16,$AD16,IF(HLOOKUP(BA$1,Monitoring_MP!$AK$1:$EZ$55,Points_MP!$C16,FALSE)=$P16,$AE16,IF(HLOOKUP(BA$1,Monitoring_MP!$AK$1:$EZ$55,Points_MP!$C16,FALSE)=$R16,$AF16,IF(HLOOKUP(BA$1,Monitoring_MP!$AK$1:$EZ$55,Points_MP!$C16,FALSE)=$T16,$AG16,IF(HLOOKUP(BA$1,Monitoring_MP!$AK$1:$EZ$55,Points_MP!$C16,FALSE)=$V16,$AH16,IF(HLOOKUP(BA$1,Monitoring_MP!$AK$1:$EZ$55,Points_MP!$C16,FALSE)=$X16,$AI16,"ERROR")))))))))</f>
        <v>0</v>
      </c>
      <c r="BB16" s="142">
        <f>IF(ISBLANK(HLOOKUP(BB$1,Monitoring_MP!$AK$1:$EZ$55,Points_MP!$C16,FALSE)),"",IF(HLOOKUP(BB$1,Monitoring_MP!$AK$1:$EZ$55,Points_MP!$C16,FALSE)=$J16,$AB16,IF(HLOOKUP(BB$1,Monitoring_MP!$AK$1:$EZ$55,Points_MP!$C16,FALSE)=$L16,$AC16,IF(HLOOKUP(BB$1,Monitoring_MP!$AK$1:$EZ$55,Points_MP!$C16,FALSE)=$N16,$AD16,IF(HLOOKUP(BB$1,Monitoring_MP!$AK$1:$EZ$55,Points_MP!$C16,FALSE)=$P16,$AE16,IF(HLOOKUP(BB$1,Monitoring_MP!$AK$1:$EZ$55,Points_MP!$C16,FALSE)=$R16,$AF16,IF(HLOOKUP(BB$1,Monitoring_MP!$AK$1:$EZ$55,Points_MP!$C16,FALSE)=$T16,$AG16,IF(HLOOKUP(BB$1,Monitoring_MP!$AK$1:$EZ$55,Points_MP!$C16,FALSE)=$V16,$AH16,IF(HLOOKUP(BB$1,Monitoring_MP!$AK$1:$EZ$55,Points_MP!$C16,FALSE)=$X16,$AI16,"ERROR")))))))))</f>
        <v>0</v>
      </c>
      <c r="BC16" s="142">
        <f>IF(ISBLANK(HLOOKUP(BC$1,Monitoring_MP!$AK$1:$EZ$55,Points_MP!$C16,FALSE)),"",IF(HLOOKUP(BC$1,Monitoring_MP!$AK$1:$EZ$55,Points_MP!$C16,FALSE)=$J16,$AB16,IF(HLOOKUP(BC$1,Monitoring_MP!$AK$1:$EZ$55,Points_MP!$C16,FALSE)=$L16,$AC16,IF(HLOOKUP(BC$1,Monitoring_MP!$AK$1:$EZ$55,Points_MP!$C16,FALSE)=$N16,$AD16,IF(HLOOKUP(BC$1,Monitoring_MP!$AK$1:$EZ$55,Points_MP!$C16,FALSE)=$P16,$AE16,IF(HLOOKUP(BC$1,Monitoring_MP!$AK$1:$EZ$55,Points_MP!$C16,FALSE)=$R16,$AF16,IF(HLOOKUP(BC$1,Monitoring_MP!$AK$1:$EZ$55,Points_MP!$C16,FALSE)=$T16,$AG16,IF(HLOOKUP(BC$1,Monitoring_MP!$AK$1:$EZ$55,Points_MP!$C16,FALSE)=$V16,$AH16,IF(HLOOKUP(BC$1,Monitoring_MP!$AK$1:$EZ$55,Points_MP!$C16,FALSE)=$X16,$AI16,"ERROR")))))))))</f>
        <v>0</v>
      </c>
      <c r="BD16" s="142">
        <f>IF(ISBLANK(HLOOKUP(BD$1,Monitoring_MP!$AK$1:$EZ$55,Points_MP!$C16,FALSE)),"",IF(HLOOKUP(BD$1,Monitoring_MP!$AK$1:$EZ$55,Points_MP!$C16,FALSE)=$J16,$AB16,IF(HLOOKUP(BD$1,Monitoring_MP!$AK$1:$EZ$55,Points_MP!$C16,FALSE)=$L16,$AC16,IF(HLOOKUP(BD$1,Monitoring_MP!$AK$1:$EZ$55,Points_MP!$C16,FALSE)=$N16,$AD16,IF(HLOOKUP(BD$1,Monitoring_MP!$AK$1:$EZ$55,Points_MP!$C16,FALSE)=$P16,$AE16,IF(HLOOKUP(BD$1,Monitoring_MP!$AK$1:$EZ$55,Points_MP!$C16,FALSE)=$R16,$AF16,IF(HLOOKUP(BD$1,Monitoring_MP!$AK$1:$EZ$55,Points_MP!$C16,FALSE)=$T16,$AG16,IF(HLOOKUP(BD$1,Monitoring_MP!$AK$1:$EZ$55,Points_MP!$C16,FALSE)=$V16,$AH16,IF(HLOOKUP(BD$1,Monitoring_MP!$AK$1:$EZ$55,Points_MP!$C16,FALSE)=$X16,$AI16,"ERROR")))))))))</f>
        <v>0</v>
      </c>
      <c r="BE16" s="142">
        <f>IF(ISBLANK(HLOOKUP(BE$1,Monitoring_MP!$AK$1:$EZ$55,Points_MP!$C16,FALSE)),"",IF(HLOOKUP(BE$1,Monitoring_MP!$AK$1:$EZ$55,Points_MP!$C16,FALSE)=$J16,$AB16,IF(HLOOKUP(BE$1,Monitoring_MP!$AK$1:$EZ$55,Points_MP!$C16,FALSE)=$L16,$AC16,IF(HLOOKUP(BE$1,Monitoring_MP!$AK$1:$EZ$55,Points_MP!$C16,FALSE)=$N16,$AD16,IF(HLOOKUP(BE$1,Monitoring_MP!$AK$1:$EZ$55,Points_MP!$C16,FALSE)=$P16,$AE16,IF(HLOOKUP(BE$1,Monitoring_MP!$AK$1:$EZ$55,Points_MP!$C16,FALSE)=$R16,$AF16,IF(HLOOKUP(BE$1,Monitoring_MP!$AK$1:$EZ$55,Points_MP!$C16,FALSE)=$T16,$AG16,IF(HLOOKUP(BE$1,Monitoring_MP!$AK$1:$EZ$55,Points_MP!$C16,FALSE)=$V16,$AH16,IF(HLOOKUP(BE$1,Monitoring_MP!$AK$1:$EZ$55,Points_MP!$C16,FALSE)=$X16,$AI16,"ERROR")))))))))</f>
        <v>0</v>
      </c>
      <c r="BF16" s="142">
        <f>IF(ISBLANK(HLOOKUP(BF$1,Monitoring_MP!$AK$1:$EZ$55,Points_MP!$C16,FALSE)),"",IF(HLOOKUP(BF$1,Monitoring_MP!$AK$1:$EZ$55,Points_MP!$C16,FALSE)=$J16,$AB16,IF(HLOOKUP(BF$1,Monitoring_MP!$AK$1:$EZ$55,Points_MP!$C16,FALSE)=$L16,$AC16,IF(HLOOKUP(BF$1,Monitoring_MP!$AK$1:$EZ$55,Points_MP!$C16,FALSE)=$N16,$AD16,IF(HLOOKUP(BF$1,Monitoring_MP!$AK$1:$EZ$55,Points_MP!$C16,FALSE)=$P16,$AE16,IF(HLOOKUP(BF$1,Monitoring_MP!$AK$1:$EZ$55,Points_MP!$C16,FALSE)=$R16,$AF16,IF(HLOOKUP(BF$1,Monitoring_MP!$AK$1:$EZ$55,Points_MP!$C16,FALSE)=$T16,$AG16,IF(HLOOKUP(BF$1,Monitoring_MP!$AK$1:$EZ$55,Points_MP!$C16,FALSE)=$V16,$AH16,IF(HLOOKUP(BF$1,Monitoring_MP!$AK$1:$EZ$55,Points_MP!$C16,FALSE)=$X16,$AI16,"ERROR")))))))))</f>
        <v>0</v>
      </c>
      <c r="BG16" s="142">
        <f>IF(ISBLANK(HLOOKUP(BG$1,Monitoring_MP!$AK$1:$EZ$55,Points_MP!$C16,FALSE)),"",IF(HLOOKUP(BG$1,Monitoring_MP!$AK$1:$EZ$55,Points_MP!$C16,FALSE)=$J16,$AB16,IF(HLOOKUP(BG$1,Monitoring_MP!$AK$1:$EZ$55,Points_MP!$C16,FALSE)=$L16,$AC16,IF(HLOOKUP(BG$1,Monitoring_MP!$AK$1:$EZ$55,Points_MP!$C16,FALSE)=$N16,$AD16,IF(HLOOKUP(BG$1,Monitoring_MP!$AK$1:$EZ$55,Points_MP!$C16,FALSE)=$P16,$AE16,IF(HLOOKUP(BG$1,Monitoring_MP!$AK$1:$EZ$55,Points_MP!$C16,FALSE)=$R16,$AF16,IF(HLOOKUP(BG$1,Monitoring_MP!$AK$1:$EZ$55,Points_MP!$C16,FALSE)=$T16,$AG16,IF(HLOOKUP(BG$1,Monitoring_MP!$AK$1:$EZ$55,Points_MP!$C16,FALSE)=$V16,$AH16,IF(HLOOKUP(BG$1,Monitoring_MP!$AK$1:$EZ$55,Points_MP!$C16,FALSE)=$X16,$AI16,"ERROR")))))))))</f>
        <v>0</v>
      </c>
      <c r="BH16" s="142">
        <f>IF(ISBLANK(HLOOKUP(BH$1,Monitoring_MP!$AK$1:$EZ$55,Points_MP!$C16,FALSE)),"",IF(HLOOKUP(BH$1,Monitoring_MP!$AK$1:$EZ$55,Points_MP!$C16,FALSE)=$J16,$AB16,IF(HLOOKUP(BH$1,Monitoring_MP!$AK$1:$EZ$55,Points_MP!$C16,FALSE)=$L16,$AC16,IF(HLOOKUP(BH$1,Monitoring_MP!$AK$1:$EZ$55,Points_MP!$C16,FALSE)=$N16,$AD16,IF(HLOOKUP(BH$1,Monitoring_MP!$AK$1:$EZ$55,Points_MP!$C16,FALSE)=$P16,$AE16,IF(HLOOKUP(BH$1,Monitoring_MP!$AK$1:$EZ$55,Points_MP!$C16,FALSE)=$R16,$AF16,IF(HLOOKUP(BH$1,Monitoring_MP!$AK$1:$EZ$55,Points_MP!$C16,FALSE)=$T16,$AG16,IF(HLOOKUP(BH$1,Monitoring_MP!$AK$1:$EZ$55,Points_MP!$C16,FALSE)=$V16,$AH16,IF(HLOOKUP(BH$1,Monitoring_MP!$AK$1:$EZ$55,Points_MP!$C16,FALSE)=$X16,$AI16,"ERROR")))))))))</f>
        <v>0</v>
      </c>
      <c r="BI16" s="142">
        <f>IF(ISBLANK(HLOOKUP(BI$1,Monitoring_MP!$AK$1:$EZ$55,Points_MP!$C16,FALSE)),"",IF(HLOOKUP(BI$1,Monitoring_MP!$AK$1:$EZ$55,Points_MP!$C16,FALSE)=$J16,$AB16,IF(HLOOKUP(BI$1,Monitoring_MP!$AK$1:$EZ$55,Points_MP!$C16,FALSE)=$L16,$AC16,IF(HLOOKUP(BI$1,Monitoring_MP!$AK$1:$EZ$55,Points_MP!$C16,FALSE)=$N16,$AD16,IF(HLOOKUP(BI$1,Monitoring_MP!$AK$1:$EZ$55,Points_MP!$C16,FALSE)=$P16,$AE16,IF(HLOOKUP(BI$1,Monitoring_MP!$AK$1:$EZ$55,Points_MP!$C16,FALSE)=$R16,$AF16,IF(HLOOKUP(BI$1,Monitoring_MP!$AK$1:$EZ$55,Points_MP!$C16,FALSE)=$T16,$AG16,IF(HLOOKUP(BI$1,Monitoring_MP!$AK$1:$EZ$55,Points_MP!$C16,FALSE)=$V16,$AH16,IF(HLOOKUP(BI$1,Monitoring_MP!$AK$1:$EZ$55,Points_MP!$C16,FALSE)=$X16,$AI16,"ERROR")))))))))</f>
        <v>0</v>
      </c>
      <c r="BJ16" s="142">
        <f>IF(ISBLANK(HLOOKUP(BJ$1,Monitoring_MP!$AK$1:$EZ$55,Points_MP!$C16,FALSE)),"",IF(HLOOKUP(BJ$1,Monitoring_MP!$AK$1:$EZ$55,Points_MP!$C16,FALSE)=$J16,$AB16,IF(HLOOKUP(BJ$1,Monitoring_MP!$AK$1:$EZ$55,Points_MP!$C16,FALSE)=$L16,$AC16,IF(HLOOKUP(BJ$1,Monitoring_MP!$AK$1:$EZ$55,Points_MP!$C16,FALSE)=$N16,$AD16,IF(HLOOKUP(BJ$1,Monitoring_MP!$AK$1:$EZ$55,Points_MP!$C16,FALSE)=$P16,$AE16,IF(HLOOKUP(BJ$1,Monitoring_MP!$AK$1:$EZ$55,Points_MP!$C16,FALSE)=$R16,$AF16,IF(HLOOKUP(BJ$1,Monitoring_MP!$AK$1:$EZ$55,Points_MP!$C16,FALSE)=$T16,$AG16,IF(HLOOKUP(BJ$1,Monitoring_MP!$AK$1:$EZ$55,Points_MP!$C16,FALSE)=$V16,$AH16,IF(HLOOKUP(BJ$1,Monitoring_MP!$AK$1:$EZ$55,Points_MP!$C16,FALSE)=$X16,$AI16,"ERROR")))))))))</f>
        <v>0</v>
      </c>
      <c r="BK16" s="142">
        <f>IF(ISBLANK(HLOOKUP(BK$1,Monitoring_MP!$AK$1:$EZ$55,Points_MP!$C16,FALSE)),"",IF(HLOOKUP(BK$1,Monitoring_MP!$AK$1:$EZ$55,Points_MP!$C16,FALSE)=$J16,$AB16,IF(HLOOKUP(BK$1,Monitoring_MP!$AK$1:$EZ$55,Points_MP!$C16,FALSE)=$L16,$AC16,IF(HLOOKUP(BK$1,Monitoring_MP!$AK$1:$EZ$55,Points_MP!$C16,FALSE)=$N16,$AD16,IF(HLOOKUP(BK$1,Monitoring_MP!$AK$1:$EZ$55,Points_MP!$C16,FALSE)=$P16,$AE16,IF(HLOOKUP(BK$1,Monitoring_MP!$AK$1:$EZ$55,Points_MP!$C16,FALSE)=$R16,$AF16,IF(HLOOKUP(BK$1,Monitoring_MP!$AK$1:$EZ$55,Points_MP!$C16,FALSE)=$T16,$AG16,IF(HLOOKUP(BK$1,Monitoring_MP!$AK$1:$EZ$55,Points_MP!$C16,FALSE)=$V16,$AH16,IF(HLOOKUP(BK$1,Monitoring_MP!$AK$1:$EZ$55,Points_MP!$C16,FALSE)=$X16,$AI16,"ERROR")))))))))</f>
        <v>0</v>
      </c>
      <c r="BL16" s="142">
        <f>IF(ISBLANK(HLOOKUP(BL$1,Monitoring_MP!$AK$1:$EZ$55,Points_MP!$C16,FALSE)),"",IF(HLOOKUP(BL$1,Monitoring_MP!$AK$1:$EZ$55,Points_MP!$C16,FALSE)=$J16,$AB16,IF(HLOOKUP(BL$1,Monitoring_MP!$AK$1:$EZ$55,Points_MP!$C16,FALSE)=$L16,$AC16,IF(HLOOKUP(BL$1,Monitoring_MP!$AK$1:$EZ$55,Points_MP!$C16,FALSE)=$N16,$AD16,IF(HLOOKUP(BL$1,Monitoring_MP!$AK$1:$EZ$55,Points_MP!$C16,FALSE)=$P16,$AE16,IF(HLOOKUP(BL$1,Monitoring_MP!$AK$1:$EZ$55,Points_MP!$C16,FALSE)=$R16,$AF16,IF(HLOOKUP(BL$1,Monitoring_MP!$AK$1:$EZ$55,Points_MP!$C16,FALSE)=$T16,$AG16,IF(HLOOKUP(BL$1,Monitoring_MP!$AK$1:$EZ$55,Points_MP!$C16,FALSE)=$V16,$AH16,IF(HLOOKUP(BL$1,Monitoring_MP!$AK$1:$EZ$55,Points_MP!$C16,FALSE)=$X16,$AI16,"ERROR")))))))))</f>
        <v>0</v>
      </c>
      <c r="BM16" s="142">
        <f>IF(ISBLANK(HLOOKUP(BM$1,Monitoring_MP!$AK$1:$EZ$55,Points_MP!$C16,FALSE)),"",IF(HLOOKUP(BM$1,Monitoring_MP!$AK$1:$EZ$55,Points_MP!$C16,FALSE)=$J16,$AB16,IF(HLOOKUP(BM$1,Monitoring_MP!$AK$1:$EZ$55,Points_MP!$C16,FALSE)=$L16,$AC16,IF(HLOOKUP(BM$1,Monitoring_MP!$AK$1:$EZ$55,Points_MP!$C16,FALSE)=$N16,$AD16,IF(HLOOKUP(BM$1,Monitoring_MP!$AK$1:$EZ$55,Points_MP!$C16,FALSE)=$P16,$AE16,IF(HLOOKUP(BM$1,Monitoring_MP!$AK$1:$EZ$55,Points_MP!$C16,FALSE)=$R16,$AF16,IF(HLOOKUP(BM$1,Monitoring_MP!$AK$1:$EZ$55,Points_MP!$C16,FALSE)=$T16,$AG16,IF(HLOOKUP(BM$1,Monitoring_MP!$AK$1:$EZ$55,Points_MP!$C16,FALSE)=$V16,$AH16,IF(HLOOKUP(BM$1,Monitoring_MP!$AK$1:$EZ$55,Points_MP!$C16,FALSE)=$X16,$AI16,"ERROR")))))))))</f>
        <v>0</v>
      </c>
      <c r="BN16" s="142">
        <f>IF(ISBLANK(HLOOKUP(BN$1,Monitoring_MP!$AK$1:$EZ$55,Points_MP!$C16,FALSE)),"",IF(HLOOKUP(BN$1,Monitoring_MP!$AK$1:$EZ$55,Points_MP!$C16,FALSE)=$J16,$AB16,IF(HLOOKUP(BN$1,Monitoring_MP!$AK$1:$EZ$55,Points_MP!$C16,FALSE)=$L16,$AC16,IF(HLOOKUP(BN$1,Monitoring_MP!$AK$1:$EZ$55,Points_MP!$C16,FALSE)=$N16,$AD16,IF(HLOOKUP(BN$1,Monitoring_MP!$AK$1:$EZ$55,Points_MP!$C16,FALSE)=$P16,$AE16,IF(HLOOKUP(BN$1,Monitoring_MP!$AK$1:$EZ$55,Points_MP!$C16,FALSE)=$R16,$AF16,IF(HLOOKUP(BN$1,Monitoring_MP!$AK$1:$EZ$55,Points_MP!$C16,FALSE)=$T16,$AG16,IF(HLOOKUP(BN$1,Monitoring_MP!$AK$1:$EZ$55,Points_MP!$C16,FALSE)=$V16,$AH16,IF(HLOOKUP(BN$1,Monitoring_MP!$AK$1:$EZ$55,Points_MP!$C16,FALSE)=$X16,$AI16,"ERROR")))))))))</f>
        <v>0</v>
      </c>
      <c r="BO16" s="142">
        <f>IF(ISBLANK(HLOOKUP(BO$1,Monitoring_MP!$AK$1:$EZ$55,Points_MP!$C16,FALSE)),"",IF(HLOOKUP(BO$1,Monitoring_MP!$AK$1:$EZ$55,Points_MP!$C16,FALSE)=$J16,$AB16,IF(HLOOKUP(BO$1,Monitoring_MP!$AK$1:$EZ$55,Points_MP!$C16,FALSE)=$L16,$AC16,IF(HLOOKUP(BO$1,Monitoring_MP!$AK$1:$EZ$55,Points_MP!$C16,FALSE)=$N16,$AD16,IF(HLOOKUP(BO$1,Monitoring_MP!$AK$1:$EZ$55,Points_MP!$C16,FALSE)=$P16,$AE16,IF(HLOOKUP(BO$1,Monitoring_MP!$AK$1:$EZ$55,Points_MP!$C16,FALSE)=$R16,$AF16,IF(HLOOKUP(BO$1,Monitoring_MP!$AK$1:$EZ$55,Points_MP!$C16,FALSE)=$T16,$AG16,IF(HLOOKUP(BO$1,Monitoring_MP!$AK$1:$EZ$55,Points_MP!$C16,FALSE)=$V16,$AH16,IF(HLOOKUP(BO$1,Monitoring_MP!$AK$1:$EZ$55,Points_MP!$C16,FALSE)=$X16,$AI16,"ERROR")))))))))</f>
        <v>0</v>
      </c>
      <c r="BP16" s="142">
        <f>IF(ISBLANK(HLOOKUP(BP$1,Monitoring_MP!$AK$1:$EZ$55,Points_MP!$C16,FALSE)),"",IF(HLOOKUP(BP$1,Monitoring_MP!$AK$1:$EZ$55,Points_MP!$C16,FALSE)=$J16,$AB16,IF(HLOOKUP(BP$1,Monitoring_MP!$AK$1:$EZ$55,Points_MP!$C16,FALSE)=$L16,$AC16,IF(HLOOKUP(BP$1,Monitoring_MP!$AK$1:$EZ$55,Points_MP!$C16,FALSE)=$N16,$AD16,IF(HLOOKUP(BP$1,Monitoring_MP!$AK$1:$EZ$55,Points_MP!$C16,FALSE)=$P16,$AE16,IF(HLOOKUP(BP$1,Monitoring_MP!$AK$1:$EZ$55,Points_MP!$C16,FALSE)=$R16,$AF16,IF(HLOOKUP(BP$1,Monitoring_MP!$AK$1:$EZ$55,Points_MP!$C16,FALSE)=$T16,$AG16,IF(HLOOKUP(BP$1,Monitoring_MP!$AK$1:$EZ$55,Points_MP!$C16,FALSE)=$V16,$AH16,IF(HLOOKUP(BP$1,Monitoring_MP!$AK$1:$EZ$55,Points_MP!$C16,FALSE)=$X16,$AI16,"ERROR")))))))))</f>
        <v>0</v>
      </c>
      <c r="BQ16" s="142">
        <f>IF(ISBLANK(HLOOKUP(BQ$1,Monitoring_MP!$AK$1:$EZ$55,Points_MP!$C16,FALSE)),"",IF(HLOOKUP(BQ$1,Monitoring_MP!$AK$1:$EZ$55,Points_MP!$C16,FALSE)=$J16,$AB16,IF(HLOOKUP(BQ$1,Monitoring_MP!$AK$1:$EZ$55,Points_MP!$C16,FALSE)=$L16,$AC16,IF(HLOOKUP(BQ$1,Monitoring_MP!$AK$1:$EZ$55,Points_MP!$C16,FALSE)=$N16,$AD16,IF(HLOOKUP(BQ$1,Monitoring_MP!$AK$1:$EZ$55,Points_MP!$C16,FALSE)=$P16,$AE16,IF(HLOOKUP(BQ$1,Monitoring_MP!$AK$1:$EZ$55,Points_MP!$C16,FALSE)=$R16,$AF16,IF(HLOOKUP(BQ$1,Monitoring_MP!$AK$1:$EZ$55,Points_MP!$C16,FALSE)=$T16,$AG16,IF(HLOOKUP(BQ$1,Monitoring_MP!$AK$1:$EZ$55,Points_MP!$C16,FALSE)=$V16,$AH16,IF(HLOOKUP(BQ$1,Monitoring_MP!$AK$1:$EZ$55,Points_MP!$C16,FALSE)=$X16,$AI16,"ERROR")))))))))</f>
        <v>0</v>
      </c>
      <c r="BR16" s="142">
        <f>IF(ISBLANK(HLOOKUP(BR$1,Monitoring_MP!$AK$1:$EZ$55,Points_MP!$C16,FALSE)),"",IF(HLOOKUP(BR$1,Monitoring_MP!$AK$1:$EZ$55,Points_MP!$C16,FALSE)=$J16,$AB16,IF(HLOOKUP(BR$1,Monitoring_MP!$AK$1:$EZ$55,Points_MP!$C16,FALSE)=$L16,$AC16,IF(HLOOKUP(BR$1,Monitoring_MP!$AK$1:$EZ$55,Points_MP!$C16,FALSE)=$N16,$AD16,IF(HLOOKUP(BR$1,Monitoring_MP!$AK$1:$EZ$55,Points_MP!$C16,FALSE)=$P16,$AE16,IF(HLOOKUP(BR$1,Monitoring_MP!$AK$1:$EZ$55,Points_MP!$C16,FALSE)=$R16,$AF16,IF(HLOOKUP(BR$1,Monitoring_MP!$AK$1:$EZ$55,Points_MP!$C16,FALSE)=$T16,$AG16,IF(HLOOKUP(BR$1,Monitoring_MP!$AK$1:$EZ$55,Points_MP!$C16,FALSE)=$V16,$AH16,IF(HLOOKUP(BR$1,Monitoring_MP!$AK$1:$EZ$55,Points_MP!$C16,FALSE)=$X16,$AI16,"ERROR")))))))))</f>
        <v>0</v>
      </c>
      <c r="BS16" s="142">
        <f>IF(ISBLANK(HLOOKUP(BS$1,Monitoring_MP!$AK$1:$EZ$55,Points_MP!$C16,FALSE)),"",IF(HLOOKUP(BS$1,Monitoring_MP!$AK$1:$EZ$55,Points_MP!$C16,FALSE)=$J16,$AB16,IF(HLOOKUP(BS$1,Monitoring_MP!$AK$1:$EZ$55,Points_MP!$C16,FALSE)=$L16,$AC16,IF(HLOOKUP(BS$1,Monitoring_MP!$AK$1:$EZ$55,Points_MP!$C16,FALSE)=$N16,$AD16,IF(HLOOKUP(BS$1,Monitoring_MP!$AK$1:$EZ$55,Points_MP!$C16,FALSE)=$P16,$AE16,IF(HLOOKUP(BS$1,Monitoring_MP!$AK$1:$EZ$55,Points_MP!$C16,FALSE)=$R16,$AF16,IF(HLOOKUP(BS$1,Monitoring_MP!$AK$1:$EZ$55,Points_MP!$C16,FALSE)=$T16,$AG16,IF(HLOOKUP(BS$1,Monitoring_MP!$AK$1:$EZ$55,Points_MP!$C16,FALSE)=$V16,$AH16,IF(HLOOKUP(BS$1,Monitoring_MP!$AK$1:$EZ$55,Points_MP!$C16,FALSE)=$X16,$AI16,"ERROR")))))))))</f>
        <v>0</v>
      </c>
      <c r="BT16" s="142">
        <f>IF(ISBLANK(HLOOKUP(BT$1,Monitoring_MP!$AK$1:$EZ$55,Points_MP!$C16,FALSE)),"",IF(HLOOKUP(BT$1,Monitoring_MP!$AK$1:$EZ$55,Points_MP!$C16,FALSE)=$J16,$AB16,IF(HLOOKUP(BT$1,Monitoring_MP!$AK$1:$EZ$55,Points_MP!$C16,FALSE)=$L16,$AC16,IF(HLOOKUP(BT$1,Monitoring_MP!$AK$1:$EZ$55,Points_MP!$C16,FALSE)=$N16,$AD16,IF(HLOOKUP(BT$1,Monitoring_MP!$AK$1:$EZ$55,Points_MP!$C16,FALSE)=$P16,$AE16,IF(HLOOKUP(BT$1,Monitoring_MP!$AK$1:$EZ$55,Points_MP!$C16,FALSE)=$R16,$AF16,IF(HLOOKUP(BT$1,Monitoring_MP!$AK$1:$EZ$55,Points_MP!$C16,FALSE)=$T16,$AG16,IF(HLOOKUP(BT$1,Monitoring_MP!$AK$1:$EZ$55,Points_MP!$C16,FALSE)=$V16,$AH16,IF(HLOOKUP(BT$1,Monitoring_MP!$AK$1:$EZ$55,Points_MP!$C16,FALSE)=$X16,$AI16,"ERROR")))))))))</f>
        <v>0</v>
      </c>
      <c r="BU16" s="142">
        <f>IF(ISBLANK(HLOOKUP(BU$1,Monitoring_MP!$AK$1:$EZ$55,Points_MP!$C16,FALSE)),"",IF(HLOOKUP(BU$1,Monitoring_MP!$AK$1:$EZ$55,Points_MP!$C16,FALSE)=$J16,$AB16,IF(HLOOKUP(BU$1,Monitoring_MP!$AK$1:$EZ$55,Points_MP!$C16,FALSE)=$L16,$AC16,IF(HLOOKUP(BU$1,Monitoring_MP!$AK$1:$EZ$55,Points_MP!$C16,FALSE)=$N16,$AD16,IF(HLOOKUP(BU$1,Monitoring_MP!$AK$1:$EZ$55,Points_MP!$C16,FALSE)=$P16,$AE16,IF(HLOOKUP(BU$1,Monitoring_MP!$AK$1:$EZ$55,Points_MP!$C16,FALSE)=$R16,$AF16,IF(HLOOKUP(BU$1,Monitoring_MP!$AK$1:$EZ$55,Points_MP!$C16,FALSE)=$T16,$AG16,IF(HLOOKUP(BU$1,Monitoring_MP!$AK$1:$EZ$55,Points_MP!$C16,FALSE)=$V16,$AH16,IF(HLOOKUP(BU$1,Monitoring_MP!$AK$1:$EZ$55,Points_MP!$C16,FALSE)=$X16,$AI16,"ERROR")))))))))</f>
        <v>0</v>
      </c>
      <c r="BV16" s="142">
        <f>IF(ISBLANK(HLOOKUP(BV$1,Monitoring_MP!$AK$1:$EZ$55,Points_MP!$C16,FALSE)),"",IF(HLOOKUP(BV$1,Monitoring_MP!$AK$1:$EZ$55,Points_MP!$C16,FALSE)=$J16,$AB16,IF(HLOOKUP(BV$1,Monitoring_MP!$AK$1:$EZ$55,Points_MP!$C16,FALSE)=$L16,$AC16,IF(HLOOKUP(BV$1,Monitoring_MP!$AK$1:$EZ$55,Points_MP!$C16,FALSE)=$N16,$AD16,IF(HLOOKUP(BV$1,Monitoring_MP!$AK$1:$EZ$55,Points_MP!$C16,FALSE)=$P16,$AE16,IF(HLOOKUP(BV$1,Monitoring_MP!$AK$1:$EZ$55,Points_MP!$C16,FALSE)=$R16,$AF16,IF(HLOOKUP(BV$1,Monitoring_MP!$AK$1:$EZ$55,Points_MP!$C16,FALSE)=$T16,$AG16,IF(HLOOKUP(BV$1,Monitoring_MP!$AK$1:$EZ$55,Points_MP!$C16,FALSE)=$V16,$AH16,IF(HLOOKUP(BV$1,Monitoring_MP!$AK$1:$EZ$55,Points_MP!$C16,FALSE)=$X16,$AI16,"ERROR")))))))))</f>
        <v>0</v>
      </c>
      <c r="BW16" s="142">
        <f>IF(ISBLANK(HLOOKUP(BW$1,Monitoring_MP!$AK$1:$EZ$55,Points_MP!$C16,FALSE)),"",IF(HLOOKUP(BW$1,Monitoring_MP!$AK$1:$EZ$55,Points_MP!$C16,FALSE)=$J16,$AB16,IF(HLOOKUP(BW$1,Monitoring_MP!$AK$1:$EZ$55,Points_MP!$C16,FALSE)=$L16,$AC16,IF(HLOOKUP(BW$1,Monitoring_MP!$AK$1:$EZ$55,Points_MP!$C16,FALSE)=$N16,$AD16,IF(HLOOKUP(BW$1,Monitoring_MP!$AK$1:$EZ$55,Points_MP!$C16,FALSE)=$P16,$AE16,IF(HLOOKUP(BW$1,Monitoring_MP!$AK$1:$EZ$55,Points_MP!$C16,FALSE)=$R16,$AF16,IF(HLOOKUP(BW$1,Monitoring_MP!$AK$1:$EZ$55,Points_MP!$C16,FALSE)=$T16,$AG16,IF(HLOOKUP(BW$1,Monitoring_MP!$AK$1:$EZ$55,Points_MP!$C16,FALSE)=$V16,$AH16,IF(HLOOKUP(BW$1,Monitoring_MP!$AK$1:$EZ$55,Points_MP!$C16,FALSE)=$X16,$AI16,"ERROR")))))))))</f>
        <v>0</v>
      </c>
      <c r="BX16" s="142">
        <f>IF(ISBLANK(HLOOKUP(BX$1,Monitoring_MP!$AK$1:$EZ$55,Points_MP!$C16,FALSE)),"",IF(HLOOKUP(BX$1,Monitoring_MP!$AK$1:$EZ$55,Points_MP!$C16,FALSE)=$J16,$AB16,IF(HLOOKUP(BX$1,Monitoring_MP!$AK$1:$EZ$55,Points_MP!$C16,FALSE)=$L16,$AC16,IF(HLOOKUP(BX$1,Monitoring_MP!$AK$1:$EZ$55,Points_MP!$C16,FALSE)=$N16,$AD16,IF(HLOOKUP(BX$1,Monitoring_MP!$AK$1:$EZ$55,Points_MP!$C16,FALSE)=$P16,$AE16,IF(HLOOKUP(BX$1,Monitoring_MP!$AK$1:$EZ$55,Points_MP!$C16,FALSE)=$R16,$AF16,IF(HLOOKUP(BX$1,Monitoring_MP!$AK$1:$EZ$55,Points_MP!$C16,FALSE)=$T16,$AG16,IF(HLOOKUP(BX$1,Monitoring_MP!$AK$1:$EZ$55,Points_MP!$C16,FALSE)=$V16,$AH16,IF(HLOOKUP(BX$1,Monitoring_MP!$AK$1:$EZ$55,Points_MP!$C16,FALSE)=$X16,$AI16,"ERROR")))))))))</f>
        <v>0</v>
      </c>
      <c r="BY16" s="142">
        <f>IF(ISBLANK(HLOOKUP(BY$1,Monitoring_MP!$AK$1:$EZ$55,Points_MP!$C16,FALSE)),"",IF(HLOOKUP(BY$1,Monitoring_MP!$AK$1:$EZ$55,Points_MP!$C16,FALSE)=$J16,$AB16,IF(HLOOKUP(BY$1,Monitoring_MP!$AK$1:$EZ$55,Points_MP!$C16,FALSE)=$L16,$AC16,IF(HLOOKUP(BY$1,Monitoring_MP!$AK$1:$EZ$55,Points_MP!$C16,FALSE)=$N16,$AD16,IF(HLOOKUP(BY$1,Monitoring_MP!$AK$1:$EZ$55,Points_MP!$C16,FALSE)=$P16,$AE16,IF(HLOOKUP(BY$1,Monitoring_MP!$AK$1:$EZ$55,Points_MP!$C16,FALSE)=$R16,$AF16,IF(HLOOKUP(BY$1,Monitoring_MP!$AK$1:$EZ$55,Points_MP!$C16,FALSE)=$T16,$AG16,IF(HLOOKUP(BY$1,Monitoring_MP!$AK$1:$EZ$55,Points_MP!$C16,FALSE)=$V16,$AH16,IF(HLOOKUP(BY$1,Monitoring_MP!$AK$1:$EZ$55,Points_MP!$C16,FALSE)=$X16,$AI16,"ERROR")))))))))</f>
        <v>0</v>
      </c>
      <c r="BZ16" s="142">
        <f>IF(ISBLANK(HLOOKUP(BZ$1,Monitoring_MP!$AK$1:$EZ$55,Points_MP!$C16,FALSE)),"",IF(HLOOKUP(BZ$1,Monitoring_MP!$AK$1:$EZ$55,Points_MP!$C16,FALSE)=$J16,$AB16,IF(HLOOKUP(BZ$1,Monitoring_MP!$AK$1:$EZ$55,Points_MP!$C16,FALSE)=$L16,$AC16,IF(HLOOKUP(BZ$1,Monitoring_MP!$AK$1:$EZ$55,Points_MP!$C16,FALSE)=$N16,$AD16,IF(HLOOKUP(BZ$1,Monitoring_MP!$AK$1:$EZ$55,Points_MP!$C16,FALSE)=$P16,$AE16,IF(HLOOKUP(BZ$1,Monitoring_MP!$AK$1:$EZ$55,Points_MP!$C16,FALSE)=$R16,$AF16,IF(HLOOKUP(BZ$1,Monitoring_MP!$AK$1:$EZ$55,Points_MP!$C16,FALSE)=$T16,$AG16,IF(HLOOKUP(BZ$1,Monitoring_MP!$AK$1:$EZ$55,Points_MP!$C16,FALSE)=$V16,$AH16,IF(HLOOKUP(BZ$1,Monitoring_MP!$AK$1:$EZ$55,Points_MP!$C16,FALSE)=$X16,$AI16,"ERROR")))))))))</f>
        <v>0</v>
      </c>
      <c r="CA16" s="142">
        <f>IF(ISBLANK(HLOOKUP(CA$1,Monitoring_MP!$AK$1:$EZ$55,Points_MP!$C16,FALSE)),"",IF(HLOOKUP(CA$1,Monitoring_MP!$AK$1:$EZ$55,Points_MP!$C16,FALSE)=$J16,$AB16,IF(HLOOKUP(CA$1,Monitoring_MP!$AK$1:$EZ$55,Points_MP!$C16,FALSE)=$L16,$AC16,IF(HLOOKUP(CA$1,Monitoring_MP!$AK$1:$EZ$55,Points_MP!$C16,FALSE)=$N16,$AD16,IF(HLOOKUP(CA$1,Monitoring_MP!$AK$1:$EZ$55,Points_MP!$C16,FALSE)=$P16,$AE16,IF(HLOOKUP(CA$1,Monitoring_MP!$AK$1:$EZ$55,Points_MP!$C16,FALSE)=$R16,$AF16,IF(HLOOKUP(CA$1,Monitoring_MP!$AK$1:$EZ$55,Points_MP!$C16,FALSE)=$T16,$AG16,IF(HLOOKUP(CA$1,Monitoring_MP!$AK$1:$EZ$55,Points_MP!$C16,FALSE)=$V16,$AH16,IF(HLOOKUP(CA$1,Monitoring_MP!$AK$1:$EZ$55,Points_MP!$C16,FALSE)=$X16,$AI16,"ERROR")))))))))</f>
        <v>0</v>
      </c>
      <c r="CB16" s="142">
        <f>IF(ISBLANK(HLOOKUP(CB$1,Monitoring_MP!$AK$1:$EZ$55,Points_MP!$C16,FALSE)),"",IF(HLOOKUP(CB$1,Monitoring_MP!$AK$1:$EZ$55,Points_MP!$C16,FALSE)=$J16,$AB16,IF(HLOOKUP(CB$1,Monitoring_MP!$AK$1:$EZ$55,Points_MP!$C16,FALSE)=$L16,$AC16,IF(HLOOKUP(CB$1,Monitoring_MP!$AK$1:$EZ$55,Points_MP!$C16,FALSE)=$N16,$AD16,IF(HLOOKUP(CB$1,Monitoring_MP!$AK$1:$EZ$55,Points_MP!$C16,FALSE)=$P16,$AE16,IF(HLOOKUP(CB$1,Monitoring_MP!$AK$1:$EZ$55,Points_MP!$C16,FALSE)=$R16,$AF16,IF(HLOOKUP(CB$1,Monitoring_MP!$AK$1:$EZ$55,Points_MP!$C16,FALSE)=$T16,$AG16,IF(HLOOKUP(CB$1,Monitoring_MP!$AK$1:$EZ$55,Points_MP!$C16,FALSE)=$V16,$AH16,IF(HLOOKUP(CB$1,Monitoring_MP!$AK$1:$EZ$55,Points_MP!$C16,FALSE)=$X16,$AI16,"ERROR")))))))))</f>
        <v>0</v>
      </c>
      <c r="CC16" s="142">
        <f>IF(ISBLANK(HLOOKUP(CC$1,Monitoring_MP!$AK$1:$EZ$55,Points_MP!$C16,FALSE)),"",IF(HLOOKUP(CC$1,Monitoring_MP!$AK$1:$EZ$55,Points_MP!$C16,FALSE)=$J16,$AB16,IF(HLOOKUP(CC$1,Monitoring_MP!$AK$1:$EZ$55,Points_MP!$C16,FALSE)=$L16,$AC16,IF(HLOOKUP(CC$1,Monitoring_MP!$AK$1:$EZ$55,Points_MP!$C16,FALSE)=$N16,$AD16,IF(HLOOKUP(CC$1,Monitoring_MP!$AK$1:$EZ$55,Points_MP!$C16,FALSE)=$P16,$AE16,IF(HLOOKUP(CC$1,Monitoring_MP!$AK$1:$EZ$55,Points_MP!$C16,FALSE)=$R16,$AF16,IF(HLOOKUP(CC$1,Monitoring_MP!$AK$1:$EZ$55,Points_MP!$C16,FALSE)=$T16,$AG16,IF(HLOOKUP(CC$1,Monitoring_MP!$AK$1:$EZ$55,Points_MP!$C16,FALSE)=$V16,$AH16,IF(HLOOKUP(CC$1,Monitoring_MP!$AK$1:$EZ$55,Points_MP!$C16,FALSE)=$X16,$AI16,"ERROR")))))))))</f>
        <v>0</v>
      </c>
      <c r="CD16" s="142">
        <f>IF(ISBLANK(HLOOKUP(CD$1,Monitoring_MP!$AK$1:$EZ$55,Points_MP!$C16,FALSE)),"",IF(HLOOKUP(CD$1,Monitoring_MP!$AK$1:$EZ$55,Points_MP!$C16,FALSE)=$J16,$AB16,IF(HLOOKUP(CD$1,Monitoring_MP!$AK$1:$EZ$55,Points_MP!$C16,FALSE)=$L16,$AC16,IF(HLOOKUP(CD$1,Monitoring_MP!$AK$1:$EZ$55,Points_MP!$C16,FALSE)=$N16,$AD16,IF(HLOOKUP(CD$1,Monitoring_MP!$AK$1:$EZ$55,Points_MP!$C16,FALSE)=$P16,$AE16,IF(HLOOKUP(CD$1,Monitoring_MP!$AK$1:$EZ$55,Points_MP!$C16,FALSE)=$R16,$AF16,IF(HLOOKUP(CD$1,Monitoring_MP!$AK$1:$EZ$55,Points_MP!$C16,FALSE)=$T16,$AG16,IF(HLOOKUP(CD$1,Monitoring_MP!$AK$1:$EZ$55,Points_MP!$C16,FALSE)=$V16,$AH16,IF(HLOOKUP(CD$1,Monitoring_MP!$AK$1:$EZ$55,Points_MP!$C16,FALSE)=$X16,$AI16,"ERROR")))))))))</f>
        <v>0</v>
      </c>
      <c r="CE16" s="142">
        <f>IF(ISBLANK(HLOOKUP(CE$1,Monitoring_MP!$AK$1:$EZ$55,Points_MP!$C16,FALSE)),"",IF(HLOOKUP(CE$1,Monitoring_MP!$AK$1:$EZ$55,Points_MP!$C16,FALSE)=$J16,$AB16,IF(HLOOKUP(CE$1,Monitoring_MP!$AK$1:$EZ$55,Points_MP!$C16,FALSE)=$L16,$AC16,IF(HLOOKUP(CE$1,Monitoring_MP!$AK$1:$EZ$55,Points_MP!$C16,FALSE)=$N16,$AD16,IF(HLOOKUP(CE$1,Monitoring_MP!$AK$1:$EZ$55,Points_MP!$C16,FALSE)=$P16,$AE16,IF(HLOOKUP(CE$1,Monitoring_MP!$AK$1:$EZ$55,Points_MP!$C16,FALSE)=$R16,$AF16,IF(HLOOKUP(CE$1,Monitoring_MP!$AK$1:$EZ$55,Points_MP!$C16,FALSE)=$T16,$AG16,IF(HLOOKUP(CE$1,Monitoring_MP!$AK$1:$EZ$55,Points_MP!$C16,FALSE)=$V16,$AH16,IF(HLOOKUP(CE$1,Monitoring_MP!$AK$1:$EZ$55,Points_MP!$C16,FALSE)=$X16,$AI16,"ERROR")))))))))</f>
        <v>0</v>
      </c>
      <c r="CF16" s="142">
        <f>IF(ISBLANK(HLOOKUP(CF$1,Monitoring_MP!$AK$1:$EZ$55,Points_MP!$C16,FALSE)),"",IF(HLOOKUP(CF$1,Monitoring_MP!$AK$1:$EZ$55,Points_MP!$C16,FALSE)=$J16,$AB16,IF(HLOOKUP(CF$1,Monitoring_MP!$AK$1:$EZ$55,Points_MP!$C16,FALSE)=$L16,$AC16,IF(HLOOKUP(CF$1,Monitoring_MP!$AK$1:$EZ$55,Points_MP!$C16,FALSE)=$N16,$AD16,IF(HLOOKUP(CF$1,Monitoring_MP!$AK$1:$EZ$55,Points_MP!$C16,FALSE)=$P16,$AE16,IF(HLOOKUP(CF$1,Monitoring_MP!$AK$1:$EZ$55,Points_MP!$C16,FALSE)=$R16,$AF16,IF(HLOOKUP(CF$1,Monitoring_MP!$AK$1:$EZ$55,Points_MP!$C16,FALSE)=$T16,$AG16,IF(HLOOKUP(CF$1,Monitoring_MP!$AK$1:$EZ$55,Points_MP!$C16,FALSE)=$V16,$AH16,IF(HLOOKUP(CF$1,Monitoring_MP!$AK$1:$EZ$55,Points_MP!$C16,FALSE)=$X16,$AI16,"ERROR")))))))))</f>
        <v>0</v>
      </c>
      <c r="CG16" s="142">
        <f>IF(ISBLANK(HLOOKUP(CG$1,Monitoring_MP!$AK$1:$EZ$55,Points_MP!$C16,FALSE)),"",IF(HLOOKUP(CG$1,Monitoring_MP!$AK$1:$EZ$55,Points_MP!$C16,FALSE)=$J16,$AB16,IF(HLOOKUP(CG$1,Monitoring_MP!$AK$1:$EZ$55,Points_MP!$C16,FALSE)=$L16,$AC16,IF(HLOOKUP(CG$1,Monitoring_MP!$AK$1:$EZ$55,Points_MP!$C16,FALSE)=$N16,$AD16,IF(HLOOKUP(CG$1,Monitoring_MP!$AK$1:$EZ$55,Points_MP!$C16,FALSE)=$P16,$AE16,IF(HLOOKUP(CG$1,Monitoring_MP!$AK$1:$EZ$55,Points_MP!$C16,FALSE)=$R16,$AF16,IF(HLOOKUP(CG$1,Monitoring_MP!$AK$1:$EZ$55,Points_MP!$C16,FALSE)=$T16,$AG16,IF(HLOOKUP(CG$1,Monitoring_MP!$AK$1:$EZ$55,Points_MP!$C16,FALSE)=$V16,$AH16,IF(HLOOKUP(CG$1,Monitoring_MP!$AK$1:$EZ$55,Points_MP!$C16,FALSE)=$X16,$AI16,"ERROR")))))))))</f>
        <v>0</v>
      </c>
      <c r="CH16" s="142">
        <f>IF(ISBLANK(HLOOKUP(CH$1,Monitoring_MP!$AK$1:$EZ$55,Points_MP!$C16,FALSE)),"",IF(HLOOKUP(CH$1,Monitoring_MP!$AK$1:$EZ$55,Points_MP!$C16,FALSE)=$J16,$AB16,IF(HLOOKUP(CH$1,Monitoring_MP!$AK$1:$EZ$55,Points_MP!$C16,FALSE)=$L16,$AC16,IF(HLOOKUP(CH$1,Monitoring_MP!$AK$1:$EZ$55,Points_MP!$C16,FALSE)=$N16,$AD16,IF(HLOOKUP(CH$1,Monitoring_MP!$AK$1:$EZ$55,Points_MP!$C16,FALSE)=$P16,$AE16,IF(HLOOKUP(CH$1,Monitoring_MP!$AK$1:$EZ$55,Points_MP!$C16,FALSE)=$R16,$AF16,IF(HLOOKUP(CH$1,Monitoring_MP!$AK$1:$EZ$55,Points_MP!$C16,FALSE)=$T16,$AG16,IF(HLOOKUP(CH$1,Monitoring_MP!$AK$1:$EZ$55,Points_MP!$C16,FALSE)=$V16,$AH16,IF(HLOOKUP(CH$1,Monitoring_MP!$AK$1:$EZ$55,Points_MP!$C16,FALSE)=$X16,$AI16,"ERROR")))))))))</f>
        <v>0</v>
      </c>
      <c r="CI16" s="142">
        <f>IF(ISBLANK(HLOOKUP(CI$1,Monitoring_MP!$AK$1:$EZ$55,Points_MP!$C16,FALSE)),"",IF(HLOOKUP(CI$1,Monitoring_MP!$AK$1:$EZ$55,Points_MP!$C16,FALSE)=$J16,$AB16,IF(HLOOKUP(CI$1,Monitoring_MP!$AK$1:$EZ$55,Points_MP!$C16,FALSE)=$L16,$AC16,IF(HLOOKUP(CI$1,Monitoring_MP!$AK$1:$EZ$55,Points_MP!$C16,FALSE)=$N16,$AD16,IF(HLOOKUP(CI$1,Monitoring_MP!$AK$1:$EZ$55,Points_MP!$C16,FALSE)=$P16,$AE16,IF(HLOOKUP(CI$1,Monitoring_MP!$AK$1:$EZ$55,Points_MP!$C16,FALSE)=$R16,$AF16,IF(HLOOKUP(CI$1,Monitoring_MP!$AK$1:$EZ$55,Points_MP!$C16,FALSE)=$T16,$AG16,IF(HLOOKUP(CI$1,Monitoring_MP!$AK$1:$EZ$55,Points_MP!$C16,FALSE)=$V16,$AH16,IF(HLOOKUP(CI$1,Monitoring_MP!$AK$1:$EZ$55,Points_MP!$C16,FALSE)=$X16,$AI16,"ERROR")))))))))</f>
        <v>0</v>
      </c>
      <c r="CJ16" s="142">
        <f>IF(ISBLANK(HLOOKUP(CJ$1,Monitoring_MP!$AK$1:$EZ$55,Points_MP!$C16,FALSE)),"",IF(HLOOKUP(CJ$1,Monitoring_MP!$AK$1:$EZ$55,Points_MP!$C16,FALSE)=$J16,$AB16,IF(HLOOKUP(CJ$1,Monitoring_MP!$AK$1:$EZ$55,Points_MP!$C16,FALSE)=$L16,$AC16,IF(HLOOKUP(CJ$1,Monitoring_MP!$AK$1:$EZ$55,Points_MP!$C16,FALSE)=$N16,$AD16,IF(HLOOKUP(CJ$1,Monitoring_MP!$AK$1:$EZ$55,Points_MP!$C16,FALSE)=$P16,$AE16,IF(HLOOKUP(CJ$1,Monitoring_MP!$AK$1:$EZ$55,Points_MP!$C16,FALSE)=$R16,$AF16,IF(HLOOKUP(CJ$1,Monitoring_MP!$AK$1:$EZ$55,Points_MP!$C16,FALSE)=$T16,$AG16,IF(HLOOKUP(CJ$1,Monitoring_MP!$AK$1:$EZ$55,Points_MP!$C16,FALSE)=$V16,$AH16,IF(HLOOKUP(CJ$1,Monitoring_MP!$AK$1:$EZ$55,Points_MP!$C16,FALSE)=$X16,$AI16,"ERROR")))))))))</f>
        <v>0</v>
      </c>
      <c r="CK16" s="142">
        <f>IF(ISBLANK(HLOOKUP(CK$1,Monitoring_MP!$AK$1:$EZ$55,Points_MP!$C16,FALSE)),"",IF(HLOOKUP(CK$1,Monitoring_MP!$AK$1:$EZ$55,Points_MP!$C16,FALSE)=$J16,$AB16,IF(HLOOKUP(CK$1,Monitoring_MP!$AK$1:$EZ$55,Points_MP!$C16,FALSE)=$L16,$AC16,IF(HLOOKUP(CK$1,Monitoring_MP!$AK$1:$EZ$55,Points_MP!$C16,FALSE)=$N16,$AD16,IF(HLOOKUP(CK$1,Monitoring_MP!$AK$1:$EZ$55,Points_MP!$C16,FALSE)=$P16,$AE16,IF(HLOOKUP(CK$1,Monitoring_MP!$AK$1:$EZ$55,Points_MP!$C16,FALSE)=$R16,$AF16,IF(HLOOKUP(CK$1,Monitoring_MP!$AK$1:$EZ$55,Points_MP!$C16,FALSE)=$T16,$AG16,IF(HLOOKUP(CK$1,Monitoring_MP!$AK$1:$EZ$55,Points_MP!$C16,FALSE)=$V16,$AH16,IF(HLOOKUP(CK$1,Monitoring_MP!$AK$1:$EZ$55,Points_MP!$C16,FALSE)=$X16,$AI16,"ERROR")))))))))</f>
        <v>0</v>
      </c>
      <c r="CL16" s="142">
        <f>IF(ISBLANK(HLOOKUP(CL$1,Monitoring_MP!$AK$1:$EZ$55,Points_MP!$C16,FALSE)),"",IF(HLOOKUP(CL$1,Monitoring_MP!$AK$1:$EZ$55,Points_MP!$C16,FALSE)=$J16,$AB16,IF(HLOOKUP(CL$1,Monitoring_MP!$AK$1:$EZ$55,Points_MP!$C16,FALSE)=$L16,$AC16,IF(HLOOKUP(CL$1,Monitoring_MP!$AK$1:$EZ$55,Points_MP!$C16,FALSE)=$N16,$AD16,IF(HLOOKUP(CL$1,Monitoring_MP!$AK$1:$EZ$55,Points_MP!$C16,FALSE)=$P16,$AE16,IF(HLOOKUP(CL$1,Monitoring_MP!$AK$1:$EZ$55,Points_MP!$C16,FALSE)=$R16,$AF16,IF(HLOOKUP(CL$1,Monitoring_MP!$AK$1:$EZ$55,Points_MP!$C16,FALSE)=$T16,$AG16,IF(HLOOKUP(CL$1,Monitoring_MP!$AK$1:$EZ$55,Points_MP!$C16,FALSE)=$V16,$AH16,IF(HLOOKUP(CL$1,Monitoring_MP!$AK$1:$EZ$55,Points_MP!$C16,FALSE)=$X16,$AI16,"ERROR")))))))))</f>
        <v>0</v>
      </c>
      <c r="CM16" s="142">
        <f>IF(ISBLANK(HLOOKUP(CM$1,Monitoring_MP!$AK$1:$EZ$55,Points_MP!$C16,FALSE)),"",IF(HLOOKUP(CM$1,Monitoring_MP!$AK$1:$EZ$55,Points_MP!$C16,FALSE)=$J16,$AB16,IF(HLOOKUP(CM$1,Monitoring_MP!$AK$1:$EZ$55,Points_MP!$C16,FALSE)=$L16,$AC16,IF(HLOOKUP(CM$1,Monitoring_MP!$AK$1:$EZ$55,Points_MP!$C16,FALSE)=$N16,$AD16,IF(HLOOKUP(CM$1,Monitoring_MP!$AK$1:$EZ$55,Points_MP!$C16,FALSE)=$P16,$AE16,IF(HLOOKUP(CM$1,Monitoring_MP!$AK$1:$EZ$55,Points_MP!$C16,FALSE)=$R16,$AF16,IF(HLOOKUP(CM$1,Monitoring_MP!$AK$1:$EZ$55,Points_MP!$C16,FALSE)=$T16,$AG16,IF(HLOOKUP(CM$1,Monitoring_MP!$AK$1:$EZ$55,Points_MP!$C16,FALSE)=$V16,$AH16,IF(HLOOKUP(CM$1,Monitoring_MP!$AK$1:$EZ$55,Points_MP!$C16,FALSE)=$X16,$AI16,"ERROR")))))))))</f>
        <v>0</v>
      </c>
      <c r="CN16" s="142">
        <f>IF(ISBLANK(HLOOKUP(CN$1,Monitoring_MP!$AK$1:$EZ$55,Points_MP!$C16,FALSE)),"",IF(HLOOKUP(CN$1,Monitoring_MP!$AK$1:$EZ$55,Points_MP!$C16,FALSE)=$J16,$AB16,IF(HLOOKUP(CN$1,Monitoring_MP!$AK$1:$EZ$55,Points_MP!$C16,FALSE)=$L16,$AC16,IF(HLOOKUP(CN$1,Monitoring_MP!$AK$1:$EZ$55,Points_MP!$C16,FALSE)=$N16,$AD16,IF(HLOOKUP(CN$1,Monitoring_MP!$AK$1:$EZ$55,Points_MP!$C16,FALSE)=$P16,$AE16,IF(HLOOKUP(CN$1,Monitoring_MP!$AK$1:$EZ$55,Points_MP!$C16,FALSE)=$R16,$AF16,IF(HLOOKUP(CN$1,Monitoring_MP!$AK$1:$EZ$55,Points_MP!$C16,FALSE)=$T16,$AG16,IF(HLOOKUP(CN$1,Monitoring_MP!$AK$1:$EZ$55,Points_MP!$C16,FALSE)=$V16,$AH16,IF(HLOOKUP(CN$1,Monitoring_MP!$AK$1:$EZ$55,Points_MP!$C16,FALSE)=$X16,$AI16,"ERROR")))))))))</f>
        <v>0</v>
      </c>
      <c r="CO16" s="142">
        <f>IF(ISBLANK(HLOOKUP(CO$1,Monitoring_MP!$AK$1:$EZ$55,Points_MP!$C16,FALSE)),"",IF(HLOOKUP(CO$1,Monitoring_MP!$AK$1:$EZ$55,Points_MP!$C16,FALSE)=$J16,$AB16,IF(HLOOKUP(CO$1,Monitoring_MP!$AK$1:$EZ$55,Points_MP!$C16,FALSE)=$L16,$AC16,IF(HLOOKUP(CO$1,Monitoring_MP!$AK$1:$EZ$55,Points_MP!$C16,FALSE)=$N16,$AD16,IF(HLOOKUP(CO$1,Monitoring_MP!$AK$1:$EZ$55,Points_MP!$C16,FALSE)=$P16,$AE16,IF(HLOOKUP(CO$1,Monitoring_MP!$AK$1:$EZ$55,Points_MP!$C16,FALSE)=$R16,$AF16,IF(HLOOKUP(CO$1,Monitoring_MP!$AK$1:$EZ$55,Points_MP!$C16,FALSE)=$T16,$AG16,IF(HLOOKUP(CO$1,Monitoring_MP!$AK$1:$EZ$55,Points_MP!$C16,FALSE)=$V16,$AH16,IF(HLOOKUP(CO$1,Monitoring_MP!$AK$1:$EZ$55,Points_MP!$C16,FALSE)=$X16,$AI16,"ERROR")))))))))</f>
        <v>0</v>
      </c>
      <c r="CP16" s="142">
        <f>IF(ISBLANK(HLOOKUP(CP$1,Monitoring_MP!$AK$1:$EZ$55,Points_MP!$C16,FALSE)),"",IF(HLOOKUP(CP$1,Monitoring_MP!$AK$1:$EZ$55,Points_MP!$C16,FALSE)=$J16,$AB16,IF(HLOOKUP(CP$1,Monitoring_MP!$AK$1:$EZ$55,Points_MP!$C16,FALSE)=$L16,$AC16,IF(HLOOKUP(CP$1,Monitoring_MP!$AK$1:$EZ$55,Points_MP!$C16,FALSE)=$N16,$AD16,IF(HLOOKUP(CP$1,Monitoring_MP!$AK$1:$EZ$55,Points_MP!$C16,FALSE)=$P16,$AE16,IF(HLOOKUP(CP$1,Monitoring_MP!$AK$1:$EZ$55,Points_MP!$C16,FALSE)=$R16,$AF16,IF(HLOOKUP(CP$1,Monitoring_MP!$AK$1:$EZ$55,Points_MP!$C16,FALSE)=$T16,$AG16,IF(HLOOKUP(CP$1,Monitoring_MP!$AK$1:$EZ$55,Points_MP!$C16,FALSE)=$V16,$AH16,IF(HLOOKUP(CP$1,Monitoring_MP!$AK$1:$EZ$55,Points_MP!$C16,FALSE)=$X16,$AI16,"ERROR")))))))))</f>
        <v>0</v>
      </c>
      <c r="CQ16" s="142">
        <f>IF(ISBLANK(HLOOKUP(CQ$1,Monitoring_MP!$AK$1:$EZ$55,Points_MP!$C16,FALSE)),"",IF(HLOOKUP(CQ$1,Monitoring_MP!$AK$1:$EZ$55,Points_MP!$C16,FALSE)=$J16,$AB16,IF(HLOOKUP(CQ$1,Monitoring_MP!$AK$1:$EZ$55,Points_MP!$C16,FALSE)=$L16,$AC16,IF(HLOOKUP(CQ$1,Monitoring_MP!$AK$1:$EZ$55,Points_MP!$C16,FALSE)=$N16,$AD16,IF(HLOOKUP(CQ$1,Monitoring_MP!$AK$1:$EZ$55,Points_MP!$C16,FALSE)=$P16,$AE16,IF(HLOOKUP(CQ$1,Monitoring_MP!$AK$1:$EZ$55,Points_MP!$C16,FALSE)=$R16,$AF16,IF(HLOOKUP(CQ$1,Monitoring_MP!$AK$1:$EZ$55,Points_MP!$C16,FALSE)=$T16,$AG16,IF(HLOOKUP(CQ$1,Monitoring_MP!$AK$1:$EZ$55,Points_MP!$C16,FALSE)=$V16,$AH16,IF(HLOOKUP(CQ$1,Monitoring_MP!$AK$1:$EZ$55,Points_MP!$C16,FALSE)=$X16,$AI16,"ERROR")))))))))</f>
        <v>0</v>
      </c>
      <c r="CR16" s="142">
        <f>IF(ISBLANK(HLOOKUP(CR$1,Monitoring_MP!$AK$1:$EZ$55,Points_MP!$C16,FALSE)),"",IF(HLOOKUP(CR$1,Monitoring_MP!$AK$1:$EZ$55,Points_MP!$C16,FALSE)=$J16,$AB16,IF(HLOOKUP(CR$1,Monitoring_MP!$AK$1:$EZ$55,Points_MP!$C16,FALSE)=$L16,$AC16,IF(HLOOKUP(CR$1,Monitoring_MP!$AK$1:$EZ$55,Points_MP!$C16,FALSE)=$N16,$AD16,IF(HLOOKUP(CR$1,Monitoring_MP!$AK$1:$EZ$55,Points_MP!$C16,FALSE)=$P16,$AE16,IF(HLOOKUP(CR$1,Monitoring_MP!$AK$1:$EZ$55,Points_MP!$C16,FALSE)=$R16,$AF16,IF(HLOOKUP(CR$1,Monitoring_MP!$AK$1:$EZ$55,Points_MP!$C16,FALSE)=$T16,$AG16,IF(HLOOKUP(CR$1,Monitoring_MP!$AK$1:$EZ$55,Points_MP!$C16,FALSE)=$V16,$AH16,IF(HLOOKUP(CR$1,Monitoring_MP!$AK$1:$EZ$55,Points_MP!$C16,FALSE)=$X16,$AI16,"ERROR")))))))))</f>
        <v>0</v>
      </c>
    </row>
    <row r="17" spans="1:96" ht="15" customHeight="1" x14ac:dyDescent="0.35">
      <c r="A17" s="23" t="str">
        <f>IF(ISBLANK(Monitoring_MP!A17),"",Monitoring_MP!A17)</f>
        <v>Q15</v>
      </c>
      <c r="B17" s="23" t="str">
        <f>IF(ISBLANK(Monitoring_MP!B17),"",Monitoring_MP!B17)</f>
        <v>C20015</v>
      </c>
      <c r="C17" s="23">
        <f>IF(ISBLANK(Monitoring_MP!C17),"",Monitoring_MP!C17)</f>
        <v>17</v>
      </c>
      <c r="D17" s="28" t="str">
        <f>IF(ISBLANK(Monitoring_MP!D17),"",Monitoring_MP!D17)</f>
        <v>În cazul organizării consultărilor publice şi recepţionării recomandărilor din partea părţilor interesate, autoritatea publică locală a întocmit și publicat sinteze a recomandărilor?</v>
      </c>
      <c r="E17" s="29" t="str">
        <f>IF(ISBLANK(Monitoring_MP!E17),"",Monitoring_MP!E17)</f>
        <v>After public consultations, does  the local authority compiled and published summaries of the recommendations received from stakeholders?</v>
      </c>
      <c r="F17" s="26" t="str">
        <f>IF(ISBLANK(Monitoring_MP!F17),"",Monitoring_MP!F17)</f>
        <v>par</v>
      </c>
      <c r="G17" s="24" t="str">
        <f>IF(ISBLANK(Monitoring_MP!G17),"",Monitoring_MP!G17)</f>
        <v>par7</v>
      </c>
      <c r="H17" s="53" t="str">
        <f>IF(ISBLANK(Monitoring_MP!H17),"",Monitoring_MP!H17)</f>
        <v>par7k</v>
      </c>
      <c r="I17" s="24">
        <f>IF(ISBLANK(Monitoring_MP!I17),"",Monitoring_MP!I17)</f>
        <v>2</v>
      </c>
      <c r="J17" s="24" t="str">
        <f>IF(ISBLANK(Monitoring_MP!J17),"",Monitoring_MP!J17)</f>
        <v>da</v>
      </c>
      <c r="K17" s="24" t="str">
        <f>IF(ISBLANK(Monitoring_MP!K17),"",Monitoring_MP!K17)</f>
        <v>yes</v>
      </c>
      <c r="L17" s="24" t="str">
        <f>IF(ISBLANK(Monitoring_MP!L17),"",Monitoring_MP!L17)</f>
        <v>nu</v>
      </c>
      <c r="M17" s="24" t="str">
        <f>IF(ISBLANK(Monitoring_MP!M17),"",Monitoring_MP!M17)</f>
        <v>no</v>
      </c>
      <c r="N17" s="47" t="str">
        <f>IF(ISBLANK(Monitoring_MP!N17),"",Monitoring_MP!N17)</f>
        <v>partial/panou informativ</v>
      </c>
      <c r="O17" s="24" t="str">
        <f>IF(ISBLANK(Monitoring_MP!O17),"",Monitoring_MP!O17)</f>
        <v>partially/bilboard</v>
      </c>
      <c r="P17" s="24" t="str">
        <f>IF(ISBLANK(Monitoring_MP!P17),"",Monitoring_MP!P17)</f>
        <v>0-10%</v>
      </c>
      <c r="Q17" s="24" t="str">
        <f>IF(ISBLANK(Monitoring_MP!Q17),"",Monitoring_MP!Q17)</f>
        <v>0-10%</v>
      </c>
      <c r="R17" s="24" t="str">
        <f>IF(ISBLANK(Monitoring_MP!R17),"",Monitoring_MP!R17)</f>
        <v>10-30%</v>
      </c>
      <c r="S17" s="24" t="str">
        <f>IF(ISBLANK(Monitoring_MP!S17),"",Monitoring_MP!S17)</f>
        <v>10-30%</v>
      </c>
      <c r="T17" s="24" t="str">
        <f>IF(ISBLANK(Monitoring_MP!T17),"",Monitoring_MP!T17)</f>
        <v>30-60%</v>
      </c>
      <c r="U17" s="24" t="str">
        <f>IF(ISBLANK(Monitoring_MP!U17),"",Monitoring_MP!U17)</f>
        <v>30-60%</v>
      </c>
      <c r="V17" s="24" t="str">
        <f>IF(ISBLANK(Monitoring_MP!V17),"",Monitoring_MP!V17)</f>
        <v>60-90%</v>
      </c>
      <c r="W17" s="24" t="str">
        <f>IF(ISBLANK(Monitoring_MP!W17),"",Monitoring_MP!W17)</f>
        <v>60-90%</v>
      </c>
      <c r="X17" s="24" t="str">
        <f>IF(ISBLANK(Monitoring_MP!X17),"",Monitoring_MP!X17)</f>
        <v>N/A</v>
      </c>
      <c r="Y17" s="24" t="str">
        <f>IF(ISBLANK(Monitoring_MP!Y17),"",Monitoring_MP!Y17)</f>
        <v>N/A</v>
      </c>
      <c r="Z17" s="64" t="str">
        <f>IF(ISBLANK(Monitoring_MP!Z17),"",Monitoring_MP!Z17)</f>
        <v>--------</v>
      </c>
      <c r="AA17" s="76" t="str">
        <f>IF(ISBLANK(Monitoring_MP!AA17),"",Monitoring_MP!AA17)</f>
        <v>--------</v>
      </c>
      <c r="AB17" s="64">
        <f>IF(ISBLANK(Monitoring_MP!AB17),"",Monitoring_MP!AB17)</f>
        <v>2</v>
      </c>
      <c r="AC17" s="24">
        <f>IF(ISBLANK(Monitoring_MP!AC17),"",Monitoring_MP!AC17)</f>
        <v>0</v>
      </c>
      <c r="AD17" s="64">
        <f>IF(ISBLANK(Monitoring_MP!AD17),"",Monitoring_MP!AD17)</f>
        <v>1</v>
      </c>
      <c r="AE17" s="64">
        <f>IF(ISBLANK(Monitoring_MP!AE17),"",Monitoring_MP!AE17)</f>
        <v>0.4</v>
      </c>
      <c r="AF17" s="64">
        <f>IF(ISBLANK(Monitoring_MP!AF17),"",Monitoring_MP!AF17)</f>
        <v>0.8</v>
      </c>
      <c r="AG17" s="64">
        <f>IF(ISBLANK(Monitoring_MP!AG17),"",Monitoring_MP!AG17)</f>
        <v>1.2</v>
      </c>
      <c r="AH17" s="64">
        <f>IF(ISBLANK(Monitoring_MP!AH17),"",Monitoring_MP!AH17)</f>
        <v>1.6</v>
      </c>
      <c r="AI17" s="24" t="str">
        <f>IF(ISBLANK(Monitoring_MP!AI17),"",Monitoring_MP!AI17)</f>
        <v>N/A</v>
      </c>
      <c r="AJ17" s="24" t="str">
        <f>IF(ISBLANK(Monitoring_MP!AJ17),"",Monitoring_MP!AJ17)</f>
        <v/>
      </c>
      <c r="AK17" s="142">
        <f>IF(ISBLANK(HLOOKUP(AK$1,Monitoring_MP!$AK$1:$EZ$55,Points_MP!$C17,FALSE)),"",IF(HLOOKUP(AK$1,Monitoring_MP!$AK$1:$EZ$55,Points_MP!$C17,FALSE)=$J17,$AB17,IF(HLOOKUP(AK$1,Monitoring_MP!$AK$1:$EZ$55,Points_MP!$C17,FALSE)=$L17,$AC17,IF(HLOOKUP(AK$1,Monitoring_MP!$AK$1:$EZ$55,Points_MP!$C17,FALSE)=$N17,$AD17,IF(HLOOKUP(AK$1,Monitoring_MP!$AK$1:$EZ$55,Points_MP!$C17,FALSE)=$P17,$AE17,IF(HLOOKUP(AK$1,Monitoring_MP!$AK$1:$EZ$55,Points_MP!$C17,FALSE)=$R17,$AF17,IF(HLOOKUP(AK$1,Monitoring_MP!$AK$1:$EZ$55,Points_MP!$C17,FALSE)=$T17,$AG17,IF(HLOOKUP(AK$1,Monitoring_MP!$AK$1:$EZ$55,Points_MP!$C17,FALSE)=$V17,$AH17,IF(HLOOKUP(AK$1,Monitoring_MP!$AK$1:$EZ$55,Points_MP!$C17,FALSE)=$X17,$AI17,"ERROR")))))))))</f>
        <v>0.4</v>
      </c>
      <c r="AL17" s="142">
        <f>IF(ISBLANK(HLOOKUP(AL$1,Monitoring_MP!$AK$1:$EZ$55,Points_MP!$C17,FALSE)),"",IF(HLOOKUP(AL$1,Monitoring_MP!$AK$1:$EZ$55,Points_MP!$C17,FALSE)=$J17,$AB17,IF(HLOOKUP(AL$1,Monitoring_MP!$AK$1:$EZ$55,Points_MP!$C17,FALSE)=$L17,$AC17,IF(HLOOKUP(AL$1,Monitoring_MP!$AK$1:$EZ$55,Points_MP!$C17,FALSE)=$N17,$AD17,IF(HLOOKUP(AL$1,Monitoring_MP!$AK$1:$EZ$55,Points_MP!$C17,FALSE)=$P17,$AE17,IF(HLOOKUP(AL$1,Monitoring_MP!$AK$1:$EZ$55,Points_MP!$C17,FALSE)=$R17,$AF17,IF(HLOOKUP(AL$1,Monitoring_MP!$AK$1:$EZ$55,Points_MP!$C17,FALSE)=$T17,$AG17,IF(HLOOKUP(AL$1,Monitoring_MP!$AK$1:$EZ$55,Points_MP!$C17,FALSE)=$V17,$AH17,IF(HLOOKUP(AL$1,Monitoring_MP!$AK$1:$EZ$55,Points_MP!$C17,FALSE)=$X17,$AI17,"ERROR")))))))))</f>
        <v>0.4</v>
      </c>
      <c r="AM17" s="142">
        <f>IF(ISBLANK(HLOOKUP(AM$1,Monitoring_MP!$AK$1:$EZ$55,Points_MP!$C17,FALSE)),"",IF(HLOOKUP(AM$1,Monitoring_MP!$AK$1:$EZ$55,Points_MP!$C17,FALSE)=$J17,$AB17,IF(HLOOKUP(AM$1,Monitoring_MP!$AK$1:$EZ$55,Points_MP!$C17,FALSE)=$L17,$AC17,IF(HLOOKUP(AM$1,Monitoring_MP!$AK$1:$EZ$55,Points_MP!$C17,FALSE)=$N17,$AD17,IF(HLOOKUP(AM$1,Monitoring_MP!$AK$1:$EZ$55,Points_MP!$C17,FALSE)=$P17,$AE17,IF(HLOOKUP(AM$1,Monitoring_MP!$AK$1:$EZ$55,Points_MP!$C17,FALSE)=$R17,$AF17,IF(HLOOKUP(AM$1,Monitoring_MP!$AK$1:$EZ$55,Points_MP!$C17,FALSE)=$T17,$AG17,IF(HLOOKUP(AM$1,Monitoring_MP!$AK$1:$EZ$55,Points_MP!$C17,FALSE)=$V17,$AH17,IF(HLOOKUP(AM$1,Monitoring_MP!$AK$1:$EZ$55,Points_MP!$C17,FALSE)=$X17,$AI17,"ERROR")))))))))</f>
        <v>0</v>
      </c>
      <c r="AN17" s="142">
        <f>IF(ISBLANK(HLOOKUP(AN$1,Monitoring_MP!$AK$1:$EZ$55,Points_MP!$C17,FALSE)),"",IF(HLOOKUP(AN$1,Monitoring_MP!$AK$1:$EZ$55,Points_MP!$C17,FALSE)=$J17,$AB17,IF(HLOOKUP(AN$1,Monitoring_MP!$AK$1:$EZ$55,Points_MP!$C17,FALSE)=$L17,$AC17,IF(HLOOKUP(AN$1,Monitoring_MP!$AK$1:$EZ$55,Points_MP!$C17,FALSE)=$N17,$AD17,IF(HLOOKUP(AN$1,Monitoring_MP!$AK$1:$EZ$55,Points_MP!$C17,FALSE)=$P17,$AE17,IF(HLOOKUP(AN$1,Monitoring_MP!$AK$1:$EZ$55,Points_MP!$C17,FALSE)=$R17,$AF17,IF(HLOOKUP(AN$1,Monitoring_MP!$AK$1:$EZ$55,Points_MP!$C17,FALSE)=$T17,$AG17,IF(HLOOKUP(AN$1,Monitoring_MP!$AK$1:$EZ$55,Points_MP!$C17,FALSE)=$V17,$AH17,IF(HLOOKUP(AN$1,Monitoring_MP!$AK$1:$EZ$55,Points_MP!$C17,FALSE)=$X17,$AI17,"ERROR")))))))))</f>
        <v>0</v>
      </c>
      <c r="AO17" s="142">
        <f>IF(ISBLANK(HLOOKUP(AO$1,Monitoring_MP!$AK$1:$EZ$55,Points_MP!$C17,FALSE)),"",IF(HLOOKUP(AO$1,Monitoring_MP!$AK$1:$EZ$55,Points_MP!$C17,FALSE)=$J17,$AB17,IF(HLOOKUP(AO$1,Monitoring_MP!$AK$1:$EZ$55,Points_MP!$C17,FALSE)=$L17,$AC17,IF(HLOOKUP(AO$1,Monitoring_MP!$AK$1:$EZ$55,Points_MP!$C17,FALSE)=$N17,$AD17,IF(HLOOKUP(AO$1,Monitoring_MP!$AK$1:$EZ$55,Points_MP!$C17,FALSE)=$P17,$AE17,IF(HLOOKUP(AO$1,Monitoring_MP!$AK$1:$EZ$55,Points_MP!$C17,FALSE)=$R17,$AF17,IF(HLOOKUP(AO$1,Monitoring_MP!$AK$1:$EZ$55,Points_MP!$C17,FALSE)=$T17,$AG17,IF(HLOOKUP(AO$1,Monitoring_MP!$AK$1:$EZ$55,Points_MP!$C17,FALSE)=$V17,$AH17,IF(HLOOKUP(AO$1,Monitoring_MP!$AK$1:$EZ$55,Points_MP!$C17,FALSE)=$X17,$AI17,"ERROR")))))))))</f>
        <v>0</v>
      </c>
      <c r="AP17" s="142">
        <f>IF(ISBLANK(HLOOKUP(AP$1,Monitoring_MP!$AK$1:$EZ$55,Points_MP!$C17,FALSE)),"",IF(HLOOKUP(AP$1,Monitoring_MP!$AK$1:$EZ$55,Points_MP!$C17,FALSE)=$J17,$AB17,IF(HLOOKUP(AP$1,Monitoring_MP!$AK$1:$EZ$55,Points_MP!$C17,FALSE)=$L17,$AC17,IF(HLOOKUP(AP$1,Monitoring_MP!$AK$1:$EZ$55,Points_MP!$C17,FALSE)=$N17,$AD17,IF(HLOOKUP(AP$1,Monitoring_MP!$AK$1:$EZ$55,Points_MP!$C17,FALSE)=$P17,$AE17,IF(HLOOKUP(AP$1,Monitoring_MP!$AK$1:$EZ$55,Points_MP!$C17,FALSE)=$R17,$AF17,IF(HLOOKUP(AP$1,Monitoring_MP!$AK$1:$EZ$55,Points_MP!$C17,FALSE)=$T17,$AG17,IF(HLOOKUP(AP$1,Monitoring_MP!$AK$1:$EZ$55,Points_MP!$C17,FALSE)=$V17,$AH17,IF(HLOOKUP(AP$1,Monitoring_MP!$AK$1:$EZ$55,Points_MP!$C17,FALSE)=$X17,$AI17,"ERROR")))))))))</f>
        <v>0</v>
      </c>
      <c r="AQ17" s="142">
        <f>IF(ISBLANK(HLOOKUP(AQ$1,Monitoring_MP!$AK$1:$EZ$55,Points_MP!$C17,FALSE)),"",IF(HLOOKUP(AQ$1,Monitoring_MP!$AK$1:$EZ$55,Points_MP!$C17,FALSE)=$J17,$AB17,IF(HLOOKUP(AQ$1,Monitoring_MP!$AK$1:$EZ$55,Points_MP!$C17,FALSE)=$L17,$AC17,IF(HLOOKUP(AQ$1,Monitoring_MP!$AK$1:$EZ$55,Points_MP!$C17,FALSE)=$N17,$AD17,IF(HLOOKUP(AQ$1,Monitoring_MP!$AK$1:$EZ$55,Points_MP!$C17,FALSE)=$P17,$AE17,IF(HLOOKUP(AQ$1,Monitoring_MP!$AK$1:$EZ$55,Points_MP!$C17,FALSE)=$R17,$AF17,IF(HLOOKUP(AQ$1,Monitoring_MP!$AK$1:$EZ$55,Points_MP!$C17,FALSE)=$T17,$AG17,IF(HLOOKUP(AQ$1,Monitoring_MP!$AK$1:$EZ$55,Points_MP!$C17,FALSE)=$V17,$AH17,IF(HLOOKUP(AQ$1,Monitoring_MP!$AK$1:$EZ$55,Points_MP!$C17,FALSE)=$X17,$AI17,"ERROR")))))))))</f>
        <v>0</v>
      </c>
      <c r="AR17" s="142">
        <f>IF(ISBLANK(HLOOKUP(AR$1,Monitoring_MP!$AK$1:$EZ$55,Points_MP!$C17,FALSE)),"",IF(HLOOKUP(AR$1,Monitoring_MP!$AK$1:$EZ$55,Points_MP!$C17,FALSE)=$J17,$AB17,IF(HLOOKUP(AR$1,Monitoring_MP!$AK$1:$EZ$55,Points_MP!$C17,FALSE)=$L17,$AC17,IF(HLOOKUP(AR$1,Monitoring_MP!$AK$1:$EZ$55,Points_MP!$C17,FALSE)=$N17,$AD17,IF(HLOOKUP(AR$1,Monitoring_MP!$AK$1:$EZ$55,Points_MP!$C17,FALSE)=$P17,$AE17,IF(HLOOKUP(AR$1,Monitoring_MP!$AK$1:$EZ$55,Points_MP!$C17,FALSE)=$R17,$AF17,IF(HLOOKUP(AR$1,Monitoring_MP!$AK$1:$EZ$55,Points_MP!$C17,FALSE)=$T17,$AG17,IF(HLOOKUP(AR$1,Monitoring_MP!$AK$1:$EZ$55,Points_MP!$C17,FALSE)=$V17,$AH17,IF(HLOOKUP(AR$1,Monitoring_MP!$AK$1:$EZ$55,Points_MP!$C17,FALSE)=$X17,$AI17,"ERROR")))))))))</f>
        <v>0</v>
      </c>
      <c r="AS17" s="142">
        <f>IF(ISBLANK(HLOOKUP(AS$1,Monitoring_MP!$AK$1:$EZ$55,Points_MP!$C17,FALSE)),"",IF(HLOOKUP(AS$1,Monitoring_MP!$AK$1:$EZ$55,Points_MP!$C17,FALSE)=$J17,$AB17,IF(HLOOKUP(AS$1,Monitoring_MP!$AK$1:$EZ$55,Points_MP!$C17,FALSE)=$L17,$AC17,IF(HLOOKUP(AS$1,Monitoring_MP!$AK$1:$EZ$55,Points_MP!$C17,FALSE)=$N17,$AD17,IF(HLOOKUP(AS$1,Monitoring_MP!$AK$1:$EZ$55,Points_MP!$C17,FALSE)=$P17,$AE17,IF(HLOOKUP(AS$1,Monitoring_MP!$AK$1:$EZ$55,Points_MP!$C17,FALSE)=$R17,$AF17,IF(HLOOKUP(AS$1,Monitoring_MP!$AK$1:$EZ$55,Points_MP!$C17,FALSE)=$T17,$AG17,IF(HLOOKUP(AS$1,Monitoring_MP!$AK$1:$EZ$55,Points_MP!$C17,FALSE)=$V17,$AH17,IF(HLOOKUP(AS$1,Monitoring_MP!$AK$1:$EZ$55,Points_MP!$C17,FALSE)=$X17,$AI17,"ERROR")))))))))</f>
        <v>0</v>
      </c>
      <c r="AT17" s="142">
        <f>IF(ISBLANK(HLOOKUP(AT$1,Monitoring_MP!$AK$1:$EZ$55,Points_MP!$C17,FALSE)),"",IF(HLOOKUP(AT$1,Monitoring_MP!$AK$1:$EZ$55,Points_MP!$C17,FALSE)=$J17,$AB17,IF(HLOOKUP(AT$1,Monitoring_MP!$AK$1:$EZ$55,Points_MP!$C17,FALSE)=$L17,$AC17,IF(HLOOKUP(AT$1,Monitoring_MP!$AK$1:$EZ$55,Points_MP!$C17,FALSE)=$N17,$AD17,IF(HLOOKUP(AT$1,Monitoring_MP!$AK$1:$EZ$55,Points_MP!$C17,FALSE)=$P17,$AE17,IF(HLOOKUP(AT$1,Monitoring_MP!$AK$1:$EZ$55,Points_MP!$C17,FALSE)=$R17,$AF17,IF(HLOOKUP(AT$1,Monitoring_MP!$AK$1:$EZ$55,Points_MP!$C17,FALSE)=$T17,$AG17,IF(HLOOKUP(AT$1,Monitoring_MP!$AK$1:$EZ$55,Points_MP!$C17,FALSE)=$V17,$AH17,IF(HLOOKUP(AT$1,Monitoring_MP!$AK$1:$EZ$55,Points_MP!$C17,FALSE)=$X17,$AI17,"ERROR")))))))))</f>
        <v>0</v>
      </c>
      <c r="AU17" s="142">
        <f>IF(ISBLANK(HLOOKUP(AU$1,Monitoring_MP!$AK$1:$EZ$55,Points_MP!$C17,FALSE)),"",IF(HLOOKUP(AU$1,Monitoring_MP!$AK$1:$EZ$55,Points_MP!$C17,FALSE)=$J17,$AB17,IF(HLOOKUP(AU$1,Monitoring_MP!$AK$1:$EZ$55,Points_MP!$C17,FALSE)=$L17,$AC17,IF(HLOOKUP(AU$1,Monitoring_MP!$AK$1:$EZ$55,Points_MP!$C17,FALSE)=$N17,$AD17,IF(HLOOKUP(AU$1,Monitoring_MP!$AK$1:$EZ$55,Points_MP!$C17,FALSE)=$P17,$AE17,IF(HLOOKUP(AU$1,Monitoring_MP!$AK$1:$EZ$55,Points_MP!$C17,FALSE)=$R17,$AF17,IF(HLOOKUP(AU$1,Monitoring_MP!$AK$1:$EZ$55,Points_MP!$C17,FALSE)=$T17,$AG17,IF(HLOOKUP(AU$1,Monitoring_MP!$AK$1:$EZ$55,Points_MP!$C17,FALSE)=$V17,$AH17,IF(HLOOKUP(AU$1,Monitoring_MP!$AK$1:$EZ$55,Points_MP!$C17,FALSE)=$X17,$AI17,"ERROR")))))))))</f>
        <v>0</v>
      </c>
      <c r="AV17" s="142">
        <f>IF(ISBLANK(HLOOKUP(AV$1,Monitoring_MP!$AK$1:$EZ$55,Points_MP!$C17,FALSE)),"",IF(HLOOKUP(AV$1,Monitoring_MP!$AK$1:$EZ$55,Points_MP!$C17,FALSE)=$J17,$AB17,IF(HLOOKUP(AV$1,Monitoring_MP!$AK$1:$EZ$55,Points_MP!$C17,FALSE)=$L17,$AC17,IF(HLOOKUP(AV$1,Monitoring_MP!$AK$1:$EZ$55,Points_MP!$C17,FALSE)=$N17,$AD17,IF(HLOOKUP(AV$1,Monitoring_MP!$AK$1:$EZ$55,Points_MP!$C17,FALSE)=$P17,$AE17,IF(HLOOKUP(AV$1,Monitoring_MP!$AK$1:$EZ$55,Points_MP!$C17,FALSE)=$R17,$AF17,IF(HLOOKUP(AV$1,Monitoring_MP!$AK$1:$EZ$55,Points_MP!$C17,FALSE)=$T17,$AG17,IF(HLOOKUP(AV$1,Monitoring_MP!$AK$1:$EZ$55,Points_MP!$C17,FALSE)=$V17,$AH17,IF(HLOOKUP(AV$1,Monitoring_MP!$AK$1:$EZ$55,Points_MP!$C17,FALSE)=$X17,$AI17,"ERROR")))))))))</f>
        <v>0</v>
      </c>
      <c r="AW17" s="142">
        <f>IF(ISBLANK(HLOOKUP(AW$1,Monitoring_MP!$AK$1:$EZ$55,Points_MP!$C17,FALSE)),"",IF(HLOOKUP(AW$1,Monitoring_MP!$AK$1:$EZ$55,Points_MP!$C17,FALSE)=$J17,$AB17,IF(HLOOKUP(AW$1,Monitoring_MP!$AK$1:$EZ$55,Points_MP!$C17,FALSE)=$L17,$AC17,IF(HLOOKUP(AW$1,Monitoring_MP!$AK$1:$EZ$55,Points_MP!$C17,FALSE)=$N17,$AD17,IF(HLOOKUP(AW$1,Monitoring_MP!$AK$1:$EZ$55,Points_MP!$C17,FALSE)=$P17,$AE17,IF(HLOOKUP(AW$1,Monitoring_MP!$AK$1:$EZ$55,Points_MP!$C17,FALSE)=$R17,$AF17,IF(HLOOKUP(AW$1,Monitoring_MP!$AK$1:$EZ$55,Points_MP!$C17,FALSE)=$T17,$AG17,IF(HLOOKUP(AW$1,Monitoring_MP!$AK$1:$EZ$55,Points_MP!$C17,FALSE)=$V17,$AH17,IF(HLOOKUP(AW$1,Monitoring_MP!$AK$1:$EZ$55,Points_MP!$C17,FALSE)=$X17,$AI17,"ERROR")))))))))</f>
        <v>0</v>
      </c>
      <c r="AX17" s="142">
        <f>IF(ISBLANK(HLOOKUP(AX$1,Monitoring_MP!$AK$1:$EZ$55,Points_MP!$C17,FALSE)),"",IF(HLOOKUP(AX$1,Monitoring_MP!$AK$1:$EZ$55,Points_MP!$C17,FALSE)=$J17,$AB17,IF(HLOOKUP(AX$1,Monitoring_MP!$AK$1:$EZ$55,Points_MP!$C17,FALSE)=$L17,$AC17,IF(HLOOKUP(AX$1,Monitoring_MP!$AK$1:$EZ$55,Points_MP!$C17,FALSE)=$N17,$AD17,IF(HLOOKUP(AX$1,Monitoring_MP!$AK$1:$EZ$55,Points_MP!$C17,FALSE)=$P17,$AE17,IF(HLOOKUP(AX$1,Monitoring_MP!$AK$1:$EZ$55,Points_MP!$C17,FALSE)=$R17,$AF17,IF(HLOOKUP(AX$1,Monitoring_MP!$AK$1:$EZ$55,Points_MP!$C17,FALSE)=$T17,$AG17,IF(HLOOKUP(AX$1,Monitoring_MP!$AK$1:$EZ$55,Points_MP!$C17,FALSE)=$V17,$AH17,IF(HLOOKUP(AX$1,Monitoring_MP!$AK$1:$EZ$55,Points_MP!$C17,FALSE)=$X17,$AI17,"ERROR")))))))))</f>
        <v>0</v>
      </c>
      <c r="AY17" s="142">
        <f>IF(ISBLANK(HLOOKUP(AY$1,Monitoring_MP!$AK$1:$EZ$55,Points_MP!$C17,FALSE)),"",IF(HLOOKUP(AY$1,Monitoring_MP!$AK$1:$EZ$55,Points_MP!$C17,FALSE)=$J17,$AB17,IF(HLOOKUP(AY$1,Monitoring_MP!$AK$1:$EZ$55,Points_MP!$C17,FALSE)=$L17,$AC17,IF(HLOOKUP(AY$1,Monitoring_MP!$AK$1:$EZ$55,Points_MP!$C17,FALSE)=$N17,$AD17,IF(HLOOKUP(AY$1,Monitoring_MP!$AK$1:$EZ$55,Points_MP!$C17,FALSE)=$P17,$AE17,IF(HLOOKUP(AY$1,Monitoring_MP!$AK$1:$EZ$55,Points_MP!$C17,FALSE)=$R17,$AF17,IF(HLOOKUP(AY$1,Monitoring_MP!$AK$1:$EZ$55,Points_MP!$C17,FALSE)=$T17,$AG17,IF(HLOOKUP(AY$1,Monitoring_MP!$AK$1:$EZ$55,Points_MP!$C17,FALSE)=$V17,$AH17,IF(HLOOKUP(AY$1,Monitoring_MP!$AK$1:$EZ$55,Points_MP!$C17,FALSE)=$X17,$AI17,"ERROR")))))))))</f>
        <v>1</v>
      </c>
      <c r="AZ17" s="142">
        <f>IF(ISBLANK(HLOOKUP(AZ$1,Monitoring_MP!$AK$1:$EZ$55,Points_MP!$C17,FALSE)),"",IF(HLOOKUP(AZ$1,Monitoring_MP!$AK$1:$EZ$55,Points_MP!$C17,FALSE)=$J17,$AB17,IF(HLOOKUP(AZ$1,Monitoring_MP!$AK$1:$EZ$55,Points_MP!$C17,FALSE)=$L17,$AC17,IF(HLOOKUP(AZ$1,Monitoring_MP!$AK$1:$EZ$55,Points_MP!$C17,FALSE)=$N17,$AD17,IF(HLOOKUP(AZ$1,Monitoring_MP!$AK$1:$EZ$55,Points_MP!$C17,FALSE)=$P17,$AE17,IF(HLOOKUP(AZ$1,Monitoring_MP!$AK$1:$EZ$55,Points_MP!$C17,FALSE)=$R17,$AF17,IF(HLOOKUP(AZ$1,Monitoring_MP!$AK$1:$EZ$55,Points_MP!$C17,FALSE)=$T17,$AG17,IF(HLOOKUP(AZ$1,Monitoring_MP!$AK$1:$EZ$55,Points_MP!$C17,FALSE)=$V17,$AH17,IF(HLOOKUP(AZ$1,Monitoring_MP!$AK$1:$EZ$55,Points_MP!$C17,FALSE)=$X17,$AI17,"ERROR")))))))))</f>
        <v>0</v>
      </c>
      <c r="BA17" s="142">
        <f>IF(ISBLANK(HLOOKUP(BA$1,Monitoring_MP!$AK$1:$EZ$55,Points_MP!$C17,FALSE)),"",IF(HLOOKUP(BA$1,Monitoring_MP!$AK$1:$EZ$55,Points_MP!$C17,FALSE)=$J17,$AB17,IF(HLOOKUP(BA$1,Monitoring_MP!$AK$1:$EZ$55,Points_MP!$C17,FALSE)=$L17,$AC17,IF(HLOOKUP(BA$1,Monitoring_MP!$AK$1:$EZ$55,Points_MP!$C17,FALSE)=$N17,$AD17,IF(HLOOKUP(BA$1,Monitoring_MP!$AK$1:$EZ$55,Points_MP!$C17,FALSE)=$P17,$AE17,IF(HLOOKUP(BA$1,Monitoring_MP!$AK$1:$EZ$55,Points_MP!$C17,FALSE)=$R17,$AF17,IF(HLOOKUP(BA$1,Monitoring_MP!$AK$1:$EZ$55,Points_MP!$C17,FALSE)=$T17,$AG17,IF(HLOOKUP(BA$1,Monitoring_MP!$AK$1:$EZ$55,Points_MP!$C17,FALSE)=$V17,$AH17,IF(HLOOKUP(BA$1,Monitoring_MP!$AK$1:$EZ$55,Points_MP!$C17,FALSE)=$X17,$AI17,"ERROR")))))))))</f>
        <v>0</v>
      </c>
      <c r="BB17" s="142">
        <f>IF(ISBLANK(HLOOKUP(BB$1,Monitoring_MP!$AK$1:$EZ$55,Points_MP!$C17,FALSE)),"",IF(HLOOKUP(BB$1,Monitoring_MP!$AK$1:$EZ$55,Points_MP!$C17,FALSE)=$J17,$AB17,IF(HLOOKUP(BB$1,Monitoring_MP!$AK$1:$EZ$55,Points_MP!$C17,FALSE)=$L17,$AC17,IF(HLOOKUP(BB$1,Monitoring_MP!$AK$1:$EZ$55,Points_MP!$C17,FALSE)=$N17,$AD17,IF(HLOOKUP(BB$1,Monitoring_MP!$AK$1:$EZ$55,Points_MP!$C17,FALSE)=$P17,$AE17,IF(HLOOKUP(BB$1,Monitoring_MP!$AK$1:$EZ$55,Points_MP!$C17,FALSE)=$R17,$AF17,IF(HLOOKUP(BB$1,Monitoring_MP!$AK$1:$EZ$55,Points_MP!$C17,FALSE)=$T17,$AG17,IF(HLOOKUP(BB$1,Monitoring_MP!$AK$1:$EZ$55,Points_MP!$C17,FALSE)=$V17,$AH17,IF(HLOOKUP(BB$1,Monitoring_MP!$AK$1:$EZ$55,Points_MP!$C17,FALSE)=$X17,$AI17,"ERROR")))))))))</f>
        <v>0</v>
      </c>
      <c r="BC17" s="142">
        <f>IF(ISBLANK(HLOOKUP(BC$1,Monitoring_MP!$AK$1:$EZ$55,Points_MP!$C17,FALSE)),"",IF(HLOOKUP(BC$1,Monitoring_MP!$AK$1:$EZ$55,Points_MP!$C17,FALSE)=$J17,$AB17,IF(HLOOKUP(BC$1,Monitoring_MP!$AK$1:$EZ$55,Points_MP!$C17,FALSE)=$L17,$AC17,IF(HLOOKUP(BC$1,Monitoring_MP!$AK$1:$EZ$55,Points_MP!$C17,FALSE)=$N17,$AD17,IF(HLOOKUP(BC$1,Monitoring_MP!$AK$1:$EZ$55,Points_MP!$C17,FALSE)=$P17,$AE17,IF(HLOOKUP(BC$1,Monitoring_MP!$AK$1:$EZ$55,Points_MP!$C17,FALSE)=$R17,$AF17,IF(HLOOKUP(BC$1,Monitoring_MP!$AK$1:$EZ$55,Points_MP!$C17,FALSE)=$T17,$AG17,IF(HLOOKUP(BC$1,Monitoring_MP!$AK$1:$EZ$55,Points_MP!$C17,FALSE)=$V17,$AH17,IF(HLOOKUP(BC$1,Monitoring_MP!$AK$1:$EZ$55,Points_MP!$C17,FALSE)=$X17,$AI17,"ERROR")))))))))</f>
        <v>0</v>
      </c>
      <c r="BD17" s="142">
        <f>IF(ISBLANK(HLOOKUP(BD$1,Monitoring_MP!$AK$1:$EZ$55,Points_MP!$C17,FALSE)),"",IF(HLOOKUP(BD$1,Monitoring_MP!$AK$1:$EZ$55,Points_MP!$C17,FALSE)=$J17,$AB17,IF(HLOOKUP(BD$1,Monitoring_MP!$AK$1:$EZ$55,Points_MP!$C17,FALSE)=$L17,$AC17,IF(HLOOKUP(BD$1,Monitoring_MP!$AK$1:$EZ$55,Points_MP!$C17,FALSE)=$N17,$AD17,IF(HLOOKUP(BD$1,Monitoring_MP!$AK$1:$EZ$55,Points_MP!$C17,FALSE)=$P17,$AE17,IF(HLOOKUP(BD$1,Monitoring_MP!$AK$1:$EZ$55,Points_MP!$C17,FALSE)=$R17,$AF17,IF(HLOOKUP(BD$1,Monitoring_MP!$AK$1:$EZ$55,Points_MP!$C17,FALSE)=$T17,$AG17,IF(HLOOKUP(BD$1,Monitoring_MP!$AK$1:$EZ$55,Points_MP!$C17,FALSE)=$V17,$AH17,IF(HLOOKUP(BD$1,Monitoring_MP!$AK$1:$EZ$55,Points_MP!$C17,FALSE)=$X17,$AI17,"ERROR")))))))))</f>
        <v>0</v>
      </c>
      <c r="BE17" s="142">
        <f>IF(ISBLANK(HLOOKUP(BE$1,Monitoring_MP!$AK$1:$EZ$55,Points_MP!$C17,FALSE)),"",IF(HLOOKUP(BE$1,Monitoring_MP!$AK$1:$EZ$55,Points_MP!$C17,FALSE)=$J17,$AB17,IF(HLOOKUP(BE$1,Monitoring_MP!$AK$1:$EZ$55,Points_MP!$C17,FALSE)=$L17,$AC17,IF(HLOOKUP(BE$1,Monitoring_MP!$AK$1:$EZ$55,Points_MP!$C17,FALSE)=$N17,$AD17,IF(HLOOKUP(BE$1,Monitoring_MP!$AK$1:$EZ$55,Points_MP!$C17,FALSE)=$P17,$AE17,IF(HLOOKUP(BE$1,Monitoring_MP!$AK$1:$EZ$55,Points_MP!$C17,FALSE)=$R17,$AF17,IF(HLOOKUP(BE$1,Monitoring_MP!$AK$1:$EZ$55,Points_MP!$C17,FALSE)=$T17,$AG17,IF(HLOOKUP(BE$1,Monitoring_MP!$AK$1:$EZ$55,Points_MP!$C17,FALSE)=$V17,$AH17,IF(HLOOKUP(BE$1,Monitoring_MP!$AK$1:$EZ$55,Points_MP!$C17,FALSE)=$X17,$AI17,"ERROR")))))))))</f>
        <v>0</v>
      </c>
      <c r="BF17" s="142">
        <f>IF(ISBLANK(HLOOKUP(BF$1,Monitoring_MP!$AK$1:$EZ$55,Points_MP!$C17,FALSE)),"",IF(HLOOKUP(BF$1,Monitoring_MP!$AK$1:$EZ$55,Points_MP!$C17,FALSE)=$J17,$AB17,IF(HLOOKUP(BF$1,Monitoring_MP!$AK$1:$EZ$55,Points_MP!$C17,FALSE)=$L17,$AC17,IF(HLOOKUP(BF$1,Monitoring_MP!$AK$1:$EZ$55,Points_MP!$C17,FALSE)=$N17,$AD17,IF(HLOOKUP(BF$1,Monitoring_MP!$AK$1:$EZ$55,Points_MP!$C17,FALSE)=$P17,$AE17,IF(HLOOKUP(BF$1,Monitoring_MP!$AK$1:$EZ$55,Points_MP!$C17,FALSE)=$R17,$AF17,IF(HLOOKUP(BF$1,Monitoring_MP!$AK$1:$EZ$55,Points_MP!$C17,FALSE)=$T17,$AG17,IF(HLOOKUP(BF$1,Monitoring_MP!$AK$1:$EZ$55,Points_MP!$C17,FALSE)=$V17,$AH17,IF(HLOOKUP(BF$1,Monitoring_MP!$AK$1:$EZ$55,Points_MP!$C17,FALSE)=$X17,$AI17,"ERROR")))))))))</f>
        <v>0.4</v>
      </c>
      <c r="BG17" s="142">
        <f>IF(ISBLANK(HLOOKUP(BG$1,Monitoring_MP!$AK$1:$EZ$55,Points_MP!$C17,FALSE)),"",IF(HLOOKUP(BG$1,Monitoring_MP!$AK$1:$EZ$55,Points_MP!$C17,FALSE)=$J17,$AB17,IF(HLOOKUP(BG$1,Monitoring_MP!$AK$1:$EZ$55,Points_MP!$C17,FALSE)=$L17,$AC17,IF(HLOOKUP(BG$1,Monitoring_MP!$AK$1:$EZ$55,Points_MP!$C17,FALSE)=$N17,$AD17,IF(HLOOKUP(BG$1,Monitoring_MP!$AK$1:$EZ$55,Points_MP!$C17,FALSE)=$P17,$AE17,IF(HLOOKUP(BG$1,Monitoring_MP!$AK$1:$EZ$55,Points_MP!$C17,FALSE)=$R17,$AF17,IF(HLOOKUP(BG$1,Monitoring_MP!$AK$1:$EZ$55,Points_MP!$C17,FALSE)=$T17,$AG17,IF(HLOOKUP(BG$1,Monitoring_MP!$AK$1:$EZ$55,Points_MP!$C17,FALSE)=$V17,$AH17,IF(HLOOKUP(BG$1,Monitoring_MP!$AK$1:$EZ$55,Points_MP!$C17,FALSE)=$X17,$AI17,"ERROR")))))))))</f>
        <v>0</v>
      </c>
      <c r="BH17" s="142">
        <f>IF(ISBLANK(HLOOKUP(BH$1,Monitoring_MP!$AK$1:$EZ$55,Points_MP!$C17,FALSE)),"",IF(HLOOKUP(BH$1,Monitoring_MP!$AK$1:$EZ$55,Points_MP!$C17,FALSE)=$J17,$AB17,IF(HLOOKUP(BH$1,Monitoring_MP!$AK$1:$EZ$55,Points_MP!$C17,FALSE)=$L17,$AC17,IF(HLOOKUP(BH$1,Monitoring_MP!$AK$1:$EZ$55,Points_MP!$C17,FALSE)=$N17,$AD17,IF(HLOOKUP(BH$1,Monitoring_MP!$AK$1:$EZ$55,Points_MP!$C17,FALSE)=$P17,$AE17,IF(HLOOKUP(BH$1,Monitoring_MP!$AK$1:$EZ$55,Points_MP!$C17,FALSE)=$R17,$AF17,IF(HLOOKUP(BH$1,Monitoring_MP!$AK$1:$EZ$55,Points_MP!$C17,FALSE)=$T17,$AG17,IF(HLOOKUP(BH$1,Monitoring_MP!$AK$1:$EZ$55,Points_MP!$C17,FALSE)=$V17,$AH17,IF(HLOOKUP(BH$1,Monitoring_MP!$AK$1:$EZ$55,Points_MP!$C17,FALSE)=$X17,$AI17,"ERROR")))))))))</f>
        <v>0</v>
      </c>
      <c r="BI17" s="142">
        <f>IF(ISBLANK(HLOOKUP(BI$1,Monitoring_MP!$AK$1:$EZ$55,Points_MP!$C17,FALSE)),"",IF(HLOOKUP(BI$1,Monitoring_MP!$AK$1:$EZ$55,Points_MP!$C17,FALSE)=$J17,$AB17,IF(HLOOKUP(BI$1,Monitoring_MP!$AK$1:$EZ$55,Points_MP!$C17,FALSE)=$L17,$AC17,IF(HLOOKUP(BI$1,Monitoring_MP!$AK$1:$EZ$55,Points_MP!$C17,FALSE)=$N17,$AD17,IF(HLOOKUP(BI$1,Monitoring_MP!$AK$1:$EZ$55,Points_MP!$C17,FALSE)=$P17,$AE17,IF(HLOOKUP(BI$1,Monitoring_MP!$AK$1:$EZ$55,Points_MP!$C17,FALSE)=$R17,$AF17,IF(HLOOKUP(BI$1,Monitoring_MP!$AK$1:$EZ$55,Points_MP!$C17,FALSE)=$T17,$AG17,IF(HLOOKUP(BI$1,Monitoring_MP!$AK$1:$EZ$55,Points_MP!$C17,FALSE)=$V17,$AH17,IF(HLOOKUP(BI$1,Monitoring_MP!$AK$1:$EZ$55,Points_MP!$C17,FALSE)=$X17,$AI17,"ERROR")))))))))</f>
        <v>0</v>
      </c>
      <c r="BJ17" s="142">
        <f>IF(ISBLANK(HLOOKUP(BJ$1,Monitoring_MP!$AK$1:$EZ$55,Points_MP!$C17,FALSE)),"",IF(HLOOKUP(BJ$1,Monitoring_MP!$AK$1:$EZ$55,Points_MP!$C17,FALSE)=$J17,$AB17,IF(HLOOKUP(BJ$1,Monitoring_MP!$AK$1:$EZ$55,Points_MP!$C17,FALSE)=$L17,$AC17,IF(HLOOKUP(BJ$1,Monitoring_MP!$AK$1:$EZ$55,Points_MP!$C17,FALSE)=$N17,$AD17,IF(HLOOKUP(BJ$1,Monitoring_MP!$AK$1:$EZ$55,Points_MP!$C17,FALSE)=$P17,$AE17,IF(HLOOKUP(BJ$1,Monitoring_MP!$AK$1:$EZ$55,Points_MP!$C17,FALSE)=$R17,$AF17,IF(HLOOKUP(BJ$1,Monitoring_MP!$AK$1:$EZ$55,Points_MP!$C17,FALSE)=$T17,$AG17,IF(HLOOKUP(BJ$1,Monitoring_MP!$AK$1:$EZ$55,Points_MP!$C17,FALSE)=$V17,$AH17,IF(HLOOKUP(BJ$1,Monitoring_MP!$AK$1:$EZ$55,Points_MP!$C17,FALSE)=$X17,$AI17,"ERROR")))))))))</f>
        <v>0</v>
      </c>
      <c r="BK17" s="142">
        <f>IF(ISBLANK(HLOOKUP(BK$1,Monitoring_MP!$AK$1:$EZ$55,Points_MP!$C17,FALSE)),"",IF(HLOOKUP(BK$1,Monitoring_MP!$AK$1:$EZ$55,Points_MP!$C17,FALSE)=$J17,$AB17,IF(HLOOKUP(BK$1,Monitoring_MP!$AK$1:$EZ$55,Points_MP!$C17,FALSE)=$L17,$AC17,IF(HLOOKUP(BK$1,Monitoring_MP!$AK$1:$EZ$55,Points_MP!$C17,FALSE)=$N17,$AD17,IF(HLOOKUP(BK$1,Monitoring_MP!$AK$1:$EZ$55,Points_MP!$C17,FALSE)=$P17,$AE17,IF(HLOOKUP(BK$1,Monitoring_MP!$AK$1:$EZ$55,Points_MP!$C17,FALSE)=$R17,$AF17,IF(HLOOKUP(BK$1,Monitoring_MP!$AK$1:$EZ$55,Points_MP!$C17,FALSE)=$T17,$AG17,IF(HLOOKUP(BK$1,Monitoring_MP!$AK$1:$EZ$55,Points_MP!$C17,FALSE)=$V17,$AH17,IF(HLOOKUP(BK$1,Monitoring_MP!$AK$1:$EZ$55,Points_MP!$C17,FALSE)=$X17,$AI17,"ERROR")))))))))</f>
        <v>0</v>
      </c>
      <c r="BL17" s="142">
        <f>IF(ISBLANK(HLOOKUP(BL$1,Monitoring_MP!$AK$1:$EZ$55,Points_MP!$C17,FALSE)),"",IF(HLOOKUP(BL$1,Monitoring_MP!$AK$1:$EZ$55,Points_MP!$C17,FALSE)=$J17,$AB17,IF(HLOOKUP(BL$1,Monitoring_MP!$AK$1:$EZ$55,Points_MP!$C17,FALSE)=$L17,$AC17,IF(HLOOKUP(BL$1,Monitoring_MP!$AK$1:$EZ$55,Points_MP!$C17,FALSE)=$N17,$AD17,IF(HLOOKUP(BL$1,Monitoring_MP!$AK$1:$EZ$55,Points_MP!$C17,FALSE)=$P17,$AE17,IF(HLOOKUP(BL$1,Monitoring_MP!$AK$1:$EZ$55,Points_MP!$C17,FALSE)=$R17,$AF17,IF(HLOOKUP(BL$1,Monitoring_MP!$AK$1:$EZ$55,Points_MP!$C17,FALSE)=$T17,$AG17,IF(HLOOKUP(BL$1,Monitoring_MP!$AK$1:$EZ$55,Points_MP!$C17,FALSE)=$V17,$AH17,IF(HLOOKUP(BL$1,Monitoring_MP!$AK$1:$EZ$55,Points_MP!$C17,FALSE)=$X17,$AI17,"ERROR")))))))))</f>
        <v>0</v>
      </c>
      <c r="BM17" s="142">
        <f>IF(ISBLANK(HLOOKUP(BM$1,Monitoring_MP!$AK$1:$EZ$55,Points_MP!$C17,FALSE)),"",IF(HLOOKUP(BM$1,Monitoring_MP!$AK$1:$EZ$55,Points_MP!$C17,FALSE)=$J17,$AB17,IF(HLOOKUP(BM$1,Monitoring_MP!$AK$1:$EZ$55,Points_MP!$C17,FALSE)=$L17,$AC17,IF(HLOOKUP(BM$1,Monitoring_MP!$AK$1:$EZ$55,Points_MP!$C17,FALSE)=$N17,$AD17,IF(HLOOKUP(BM$1,Monitoring_MP!$AK$1:$EZ$55,Points_MP!$C17,FALSE)=$P17,$AE17,IF(HLOOKUP(BM$1,Monitoring_MP!$AK$1:$EZ$55,Points_MP!$C17,FALSE)=$R17,$AF17,IF(HLOOKUP(BM$1,Monitoring_MP!$AK$1:$EZ$55,Points_MP!$C17,FALSE)=$T17,$AG17,IF(HLOOKUP(BM$1,Monitoring_MP!$AK$1:$EZ$55,Points_MP!$C17,FALSE)=$V17,$AH17,IF(HLOOKUP(BM$1,Monitoring_MP!$AK$1:$EZ$55,Points_MP!$C17,FALSE)=$X17,$AI17,"ERROR")))))))))</f>
        <v>0</v>
      </c>
      <c r="BN17" s="142">
        <f>IF(ISBLANK(HLOOKUP(BN$1,Monitoring_MP!$AK$1:$EZ$55,Points_MP!$C17,FALSE)),"",IF(HLOOKUP(BN$1,Monitoring_MP!$AK$1:$EZ$55,Points_MP!$C17,FALSE)=$J17,$AB17,IF(HLOOKUP(BN$1,Monitoring_MP!$AK$1:$EZ$55,Points_MP!$C17,FALSE)=$L17,$AC17,IF(HLOOKUP(BN$1,Monitoring_MP!$AK$1:$EZ$55,Points_MP!$C17,FALSE)=$N17,$AD17,IF(HLOOKUP(BN$1,Monitoring_MP!$AK$1:$EZ$55,Points_MP!$C17,FALSE)=$P17,$AE17,IF(HLOOKUP(BN$1,Monitoring_MP!$AK$1:$EZ$55,Points_MP!$C17,FALSE)=$R17,$AF17,IF(HLOOKUP(BN$1,Monitoring_MP!$AK$1:$EZ$55,Points_MP!$C17,FALSE)=$T17,$AG17,IF(HLOOKUP(BN$1,Monitoring_MP!$AK$1:$EZ$55,Points_MP!$C17,FALSE)=$V17,$AH17,IF(HLOOKUP(BN$1,Monitoring_MP!$AK$1:$EZ$55,Points_MP!$C17,FALSE)=$X17,$AI17,"ERROR")))))))))</f>
        <v>0</v>
      </c>
      <c r="BO17" s="142">
        <f>IF(ISBLANK(HLOOKUP(BO$1,Monitoring_MP!$AK$1:$EZ$55,Points_MP!$C17,FALSE)),"",IF(HLOOKUP(BO$1,Monitoring_MP!$AK$1:$EZ$55,Points_MP!$C17,FALSE)=$J17,$AB17,IF(HLOOKUP(BO$1,Monitoring_MP!$AK$1:$EZ$55,Points_MP!$C17,FALSE)=$L17,$AC17,IF(HLOOKUP(BO$1,Monitoring_MP!$AK$1:$EZ$55,Points_MP!$C17,FALSE)=$N17,$AD17,IF(HLOOKUP(BO$1,Monitoring_MP!$AK$1:$EZ$55,Points_MP!$C17,FALSE)=$P17,$AE17,IF(HLOOKUP(BO$1,Monitoring_MP!$AK$1:$EZ$55,Points_MP!$C17,FALSE)=$R17,$AF17,IF(HLOOKUP(BO$1,Monitoring_MP!$AK$1:$EZ$55,Points_MP!$C17,FALSE)=$T17,$AG17,IF(HLOOKUP(BO$1,Monitoring_MP!$AK$1:$EZ$55,Points_MP!$C17,FALSE)=$V17,$AH17,IF(HLOOKUP(BO$1,Monitoring_MP!$AK$1:$EZ$55,Points_MP!$C17,FALSE)=$X17,$AI17,"ERROR")))))))))</f>
        <v>0</v>
      </c>
      <c r="BP17" s="142">
        <f>IF(ISBLANK(HLOOKUP(BP$1,Monitoring_MP!$AK$1:$EZ$55,Points_MP!$C17,FALSE)),"",IF(HLOOKUP(BP$1,Monitoring_MP!$AK$1:$EZ$55,Points_MP!$C17,FALSE)=$J17,$AB17,IF(HLOOKUP(BP$1,Monitoring_MP!$AK$1:$EZ$55,Points_MP!$C17,FALSE)=$L17,$AC17,IF(HLOOKUP(BP$1,Monitoring_MP!$AK$1:$EZ$55,Points_MP!$C17,FALSE)=$N17,$AD17,IF(HLOOKUP(BP$1,Monitoring_MP!$AK$1:$EZ$55,Points_MP!$C17,FALSE)=$P17,$AE17,IF(HLOOKUP(BP$1,Monitoring_MP!$AK$1:$EZ$55,Points_MP!$C17,FALSE)=$R17,$AF17,IF(HLOOKUP(BP$1,Monitoring_MP!$AK$1:$EZ$55,Points_MP!$C17,FALSE)=$T17,$AG17,IF(HLOOKUP(BP$1,Monitoring_MP!$AK$1:$EZ$55,Points_MP!$C17,FALSE)=$V17,$AH17,IF(HLOOKUP(BP$1,Monitoring_MP!$AK$1:$EZ$55,Points_MP!$C17,FALSE)=$X17,$AI17,"ERROR")))))))))</f>
        <v>0</v>
      </c>
      <c r="BQ17" s="142">
        <f>IF(ISBLANK(HLOOKUP(BQ$1,Monitoring_MP!$AK$1:$EZ$55,Points_MP!$C17,FALSE)),"",IF(HLOOKUP(BQ$1,Monitoring_MP!$AK$1:$EZ$55,Points_MP!$C17,FALSE)=$J17,$AB17,IF(HLOOKUP(BQ$1,Monitoring_MP!$AK$1:$EZ$55,Points_MP!$C17,FALSE)=$L17,$AC17,IF(HLOOKUP(BQ$1,Monitoring_MP!$AK$1:$EZ$55,Points_MP!$C17,FALSE)=$N17,$AD17,IF(HLOOKUP(BQ$1,Monitoring_MP!$AK$1:$EZ$55,Points_MP!$C17,FALSE)=$P17,$AE17,IF(HLOOKUP(BQ$1,Monitoring_MP!$AK$1:$EZ$55,Points_MP!$C17,FALSE)=$R17,$AF17,IF(HLOOKUP(BQ$1,Monitoring_MP!$AK$1:$EZ$55,Points_MP!$C17,FALSE)=$T17,$AG17,IF(HLOOKUP(BQ$1,Monitoring_MP!$AK$1:$EZ$55,Points_MP!$C17,FALSE)=$V17,$AH17,IF(HLOOKUP(BQ$1,Monitoring_MP!$AK$1:$EZ$55,Points_MP!$C17,FALSE)=$X17,$AI17,"ERROR")))))))))</f>
        <v>0</v>
      </c>
      <c r="BR17" s="142">
        <f>IF(ISBLANK(HLOOKUP(BR$1,Monitoring_MP!$AK$1:$EZ$55,Points_MP!$C17,FALSE)),"",IF(HLOOKUP(BR$1,Monitoring_MP!$AK$1:$EZ$55,Points_MP!$C17,FALSE)=$J17,$AB17,IF(HLOOKUP(BR$1,Monitoring_MP!$AK$1:$EZ$55,Points_MP!$C17,FALSE)=$L17,$AC17,IF(HLOOKUP(BR$1,Monitoring_MP!$AK$1:$EZ$55,Points_MP!$C17,FALSE)=$N17,$AD17,IF(HLOOKUP(BR$1,Monitoring_MP!$AK$1:$EZ$55,Points_MP!$C17,FALSE)=$P17,$AE17,IF(HLOOKUP(BR$1,Monitoring_MP!$AK$1:$EZ$55,Points_MP!$C17,FALSE)=$R17,$AF17,IF(HLOOKUP(BR$1,Monitoring_MP!$AK$1:$EZ$55,Points_MP!$C17,FALSE)=$T17,$AG17,IF(HLOOKUP(BR$1,Monitoring_MP!$AK$1:$EZ$55,Points_MP!$C17,FALSE)=$V17,$AH17,IF(HLOOKUP(BR$1,Monitoring_MP!$AK$1:$EZ$55,Points_MP!$C17,FALSE)=$X17,$AI17,"ERROR")))))))))</f>
        <v>0</v>
      </c>
      <c r="BS17" s="142">
        <f>IF(ISBLANK(HLOOKUP(BS$1,Monitoring_MP!$AK$1:$EZ$55,Points_MP!$C17,FALSE)),"",IF(HLOOKUP(BS$1,Monitoring_MP!$AK$1:$EZ$55,Points_MP!$C17,FALSE)=$J17,$AB17,IF(HLOOKUP(BS$1,Monitoring_MP!$AK$1:$EZ$55,Points_MP!$C17,FALSE)=$L17,$AC17,IF(HLOOKUP(BS$1,Monitoring_MP!$AK$1:$EZ$55,Points_MP!$C17,FALSE)=$N17,$AD17,IF(HLOOKUP(BS$1,Monitoring_MP!$AK$1:$EZ$55,Points_MP!$C17,FALSE)=$P17,$AE17,IF(HLOOKUP(BS$1,Monitoring_MP!$AK$1:$EZ$55,Points_MP!$C17,FALSE)=$R17,$AF17,IF(HLOOKUP(BS$1,Monitoring_MP!$AK$1:$EZ$55,Points_MP!$C17,FALSE)=$T17,$AG17,IF(HLOOKUP(BS$1,Monitoring_MP!$AK$1:$EZ$55,Points_MP!$C17,FALSE)=$V17,$AH17,IF(HLOOKUP(BS$1,Monitoring_MP!$AK$1:$EZ$55,Points_MP!$C17,FALSE)=$X17,$AI17,"ERROR")))))))))</f>
        <v>1</v>
      </c>
      <c r="BT17" s="142">
        <f>IF(ISBLANK(HLOOKUP(BT$1,Monitoring_MP!$AK$1:$EZ$55,Points_MP!$C17,FALSE)),"",IF(HLOOKUP(BT$1,Monitoring_MP!$AK$1:$EZ$55,Points_MP!$C17,FALSE)=$J17,$AB17,IF(HLOOKUP(BT$1,Monitoring_MP!$AK$1:$EZ$55,Points_MP!$C17,FALSE)=$L17,$AC17,IF(HLOOKUP(BT$1,Monitoring_MP!$AK$1:$EZ$55,Points_MP!$C17,FALSE)=$N17,$AD17,IF(HLOOKUP(BT$1,Monitoring_MP!$AK$1:$EZ$55,Points_MP!$C17,FALSE)=$P17,$AE17,IF(HLOOKUP(BT$1,Monitoring_MP!$AK$1:$EZ$55,Points_MP!$C17,FALSE)=$R17,$AF17,IF(HLOOKUP(BT$1,Monitoring_MP!$AK$1:$EZ$55,Points_MP!$C17,FALSE)=$T17,$AG17,IF(HLOOKUP(BT$1,Monitoring_MP!$AK$1:$EZ$55,Points_MP!$C17,FALSE)=$V17,$AH17,IF(HLOOKUP(BT$1,Monitoring_MP!$AK$1:$EZ$55,Points_MP!$C17,FALSE)=$X17,$AI17,"ERROR")))))))))</f>
        <v>1</v>
      </c>
      <c r="BU17" s="142">
        <f>IF(ISBLANK(HLOOKUP(BU$1,Monitoring_MP!$AK$1:$EZ$55,Points_MP!$C17,FALSE)),"",IF(HLOOKUP(BU$1,Monitoring_MP!$AK$1:$EZ$55,Points_MP!$C17,FALSE)=$J17,$AB17,IF(HLOOKUP(BU$1,Monitoring_MP!$AK$1:$EZ$55,Points_MP!$C17,FALSE)=$L17,$AC17,IF(HLOOKUP(BU$1,Monitoring_MP!$AK$1:$EZ$55,Points_MP!$C17,FALSE)=$N17,$AD17,IF(HLOOKUP(BU$1,Monitoring_MP!$AK$1:$EZ$55,Points_MP!$C17,FALSE)=$P17,$AE17,IF(HLOOKUP(BU$1,Monitoring_MP!$AK$1:$EZ$55,Points_MP!$C17,FALSE)=$R17,$AF17,IF(HLOOKUP(BU$1,Monitoring_MP!$AK$1:$EZ$55,Points_MP!$C17,FALSE)=$T17,$AG17,IF(HLOOKUP(BU$1,Monitoring_MP!$AK$1:$EZ$55,Points_MP!$C17,FALSE)=$V17,$AH17,IF(HLOOKUP(BU$1,Monitoring_MP!$AK$1:$EZ$55,Points_MP!$C17,FALSE)=$X17,$AI17,"ERROR")))))))))</f>
        <v>0</v>
      </c>
      <c r="BV17" s="142">
        <f>IF(ISBLANK(HLOOKUP(BV$1,Monitoring_MP!$AK$1:$EZ$55,Points_MP!$C17,FALSE)),"",IF(HLOOKUP(BV$1,Monitoring_MP!$AK$1:$EZ$55,Points_MP!$C17,FALSE)=$J17,$AB17,IF(HLOOKUP(BV$1,Monitoring_MP!$AK$1:$EZ$55,Points_MP!$C17,FALSE)=$L17,$AC17,IF(HLOOKUP(BV$1,Monitoring_MP!$AK$1:$EZ$55,Points_MP!$C17,FALSE)=$N17,$AD17,IF(HLOOKUP(BV$1,Monitoring_MP!$AK$1:$EZ$55,Points_MP!$C17,FALSE)=$P17,$AE17,IF(HLOOKUP(BV$1,Monitoring_MP!$AK$1:$EZ$55,Points_MP!$C17,FALSE)=$R17,$AF17,IF(HLOOKUP(BV$1,Monitoring_MP!$AK$1:$EZ$55,Points_MP!$C17,FALSE)=$T17,$AG17,IF(HLOOKUP(BV$1,Monitoring_MP!$AK$1:$EZ$55,Points_MP!$C17,FALSE)=$V17,$AH17,IF(HLOOKUP(BV$1,Monitoring_MP!$AK$1:$EZ$55,Points_MP!$C17,FALSE)=$X17,$AI17,"ERROR")))))))))</f>
        <v>0</v>
      </c>
      <c r="BW17" s="142">
        <f>IF(ISBLANK(HLOOKUP(BW$1,Monitoring_MP!$AK$1:$EZ$55,Points_MP!$C17,FALSE)),"",IF(HLOOKUP(BW$1,Monitoring_MP!$AK$1:$EZ$55,Points_MP!$C17,FALSE)=$J17,$AB17,IF(HLOOKUP(BW$1,Monitoring_MP!$AK$1:$EZ$55,Points_MP!$C17,FALSE)=$L17,$AC17,IF(HLOOKUP(BW$1,Monitoring_MP!$AK$1:$EZ$55,Points_MP!$C17,FALSE)=$N17,$AD17,IF(HLOOKUP(BW$1,Monitoring_MP!$AK$1:$EZ$55,Points_MP!$C17,FALSE)=$P17,$AE17,IF(HLOOKUP(BW$1,Monitoring_MP!$AK$1:$EZ$55,Points_MP!$C17,FALSE)=$R17,$AF17,IF(HLOOKUP(BW$1,Monitoring_MP!$AK$1:$EZ$55,Points_MP!$C17,FALSE)=$T17,$AG17,IF(HLOOKUP(BW$1,Monitoring_MP!$AK$1:$EZ$55,Points_MP!$C17,FALSE)=$V17,$AH17,IF(HLOOKUP(BW$1,Monitoring_MP!$AK$1:$EZ$55,Points_MP!$C17,FALSE)=$X17,$AI17,"ERROR")))))))))</f>
        <v>0</v>
      </c>
      <c r="BX17" s="142">
        <f>IF(ISBLANK(HLOOKUP(BX$1,Monitoring_MP!$AK$1:$EZ$55,Points_MP!$C17,FALSE)),"",IF(HLOOKUP(BX$1,Monitoring_MP!$AK$1:$EZ$55,Points_MP!$C17,FALSE)=$J17,$AB17,IF(HLOOKUP(BX$1,Monitoring_MP!$AK$1:$EZ$55,Points_MP!$C17,FALSE)=$L17,$AC17,IF(HLOOKUP(BX$1,Monitoring_MP!$AK$1:$EZ$55,Points_MP!$C17,FALSE)=$N17,$AD17,IF(HLOOKUP(BX$1,Monitoring_MP!$AK$1:$EZ$55,Points_MP!$C17,FALSE)=$P17,$AE17,IF(HLOOKUP(BX$1,Monitoring_MP!$AK$1:$EZ$55,Points_MP!$C17,FALSE)=$R17,$AF17,IF(HLOOKUP(BX$1,Monitoring_MP!$AK$1:$EZ$55,Points_MP!$C17,FALSE)=$T17,$AG17,IF(HLOOKUP(BX$1,Monitoring_MP!$AK$1:$EZ$55,Points_MP!$C17,FALSE)=$V17,$AH17,IF(HLOOKUP(BX$1,Monitoring_MP!$AK$1:$EZ$55,Points_MP!$C17,FALSE)=$X17,$AI17,"ERROR")))))))))</f>
        <v>0</v>
      </c>
      <c r="BY17" s="142">
        <f>IF(ISBLANK(HLOOKUP(BY$1,Monitoring_MP!$AK$1:$EZ$55,Points_MP!$C17,FALSE)),"",IF(HLOOKUP(BY$1,Monitoring_MP!$AK$1:$EZ$55,Points_MP!$C17,FALSE)=$J17,$AB17,IF(HLOOKUP(BY$1,Monitoring_MP!$AK$1:$EZ$55,Points_MP!$C17,FALSE)=$L17,$AC17,IF(HLOOKUP(BY$1,Monitoring_MP!$AK$1:$EZ$55,Points_MP!$C17,FALSE)=$N17,$AD17,IF(HLOOKUP(BY$1,Monitoring_MP!$AK$1:$EZ$55,Points_MP!$C17,FALSE)=$P17,$AE17,IF(HLOOKUP(BY$1,Monitoring_MP!$AK$1:$EZ$55,Points_MP!$C17,FALSE)=$R17,$AF17,IF(HLOOKUP(BY$1,Monitoring_MP!$AK$1:$EZ$55,Points_MP!$C17,FALSE)=$T17,$AG17,IF(HLOOKUP(BY$1,Monitoring_MP!$AK$1:$EZ$55,Points_MP!$C17,FALSE)=$V17,$AH17,IF(HLOOKUP(BY$1,Monitoring_MP!$AK$1:$EZ$55,Points_MP!$C17,FALSE)=$X17,$AI17,"ERROR")))))))))</f>
        <v>0</v>
      </c>
      <c r="BZ17" s="142">
        <f>IF(ISBLANK(HLOOKUP(BZ$1,Monitoring_MP!$AK$1:$EZ$55,Points_MP!$C17,FALSE)),"",IF(HLOOKUP(BZ$1,Monitoring_MP!$AK$1:$EZ$55,Points_MP!$C17,FALSE)=$J17,$AB17,IF(HLOOKUP(BZ$1,Monitoring_MP!$AK$1:$EZ$55,Points_MP!$C17,FALSE)=$L17,$AC17,IF(HLOOKUP(BZ$1,Monitoring_MP!$AK$1:$EZ$55,Points_MP!$C17,FALSE)=$N17,$AD17,IF(HLOOKUP(BZ$1,Monitoring_MP!$AK$1:$EZ$55,Points_MP!$C17,FALSE)=$P17,$AE17,IF(HLOOKUP(BZ$1,Monitoring_MP!$AK$1:$EZ$55,Points_MP!$C17,FALSE)=$R17,$AF17,IF(HLOOKUP(BZ$1,Monitoring_MP!$AK$1:$EZ$55,Points_MP!$C17,FALSE)=$T17,$AG17,IF(HLOOKUP(BZ$1,Monitoring_MP!$AK$1:$EZ$55,Points_MP!$C17,FALSE)=$V17,$AH17,IF(HLOOKUP(BZ$1,Monitoring_MP!$AK$1:$EZ$55,Points_MP!$C17,FALSE)=$X17,$AI17,"ERROR")))))))))</f>
        <v>0</v>
      </c>
      <c r="CA17" s="142">
        <f>IF(ISBLANK(HLOOKUP(CA$1,Monitoring_MP!$AK$1:$EZ$55,Points_MP!$C17,FALSE)),"",IF(HLOOKUP(CA$1,Monitoring_MP!$AK$1:$EZ$55,Points_MP!$C17,FALSE)=$J17,$AB17,IF(HLOOKUP(CA$1,Monitoring_MP!$AK$1:$EZ$55,Points_MP!$C17,FALSE)=$L17,$AC17,IF(HLOOKUP(CA$1,Monitoring_MP!$AK$1:$EZ$55,Points_MP!$C17,FALSE)=$N17,$AD17,IF(HLOOKUP(CA$1,Monitoring_MP!$AK$1:$EZ$55,Points_MP!$C17,FALSE)=$P17,$AE17,IF(HLOOKUP(CA$1,Monitoring_MP!$AK$1:$EZ$55,Points_MP!$C17,FALSE)=$R17,$AF17,IF(HLOOKUP(CA$1,Monitoring_MP!$AK$1:$EZ$55,Points_MP!$C17,FALSE)=$T17,$AG17,IF(HLOOKUP(CA$1,Monitoring_MP!$AK$1:$EZ$55,Points_MP!$C17,FALSE)=$V17,$AH17,IF(HLOOKUP(CA$1,Monitoring_MP!$AK$1:$EZ$55,Points_MP!$C17,FALSE)=$X17,$AI17,"ERROR")))))))))</f>
        <v>0</v>
      </c>
      <c r="CB17" s="142">
        <f>IF(ISBLANK(HLOOKUP(CB$1,Monitoring_MP!$AK$1:$EZ$55,Points_MP!$C17,FALSE)),"",IF(HLOOKUP(CB$1,Monitoring_MP!$AK$1:$EZ$55,Points_MP!$C17,FALSE)=$J17,$AB17,IF(HLOOKUP(CB$1,Monitoring_MP!$AK$1:$EZ$55,Points_MP!$C17,FALSE)=$L17,$AC17,IF(HLOOKUP(CB$1,Monitoring_MP!$AK$1:$EZ$55,Points_MP!$C17,FALSE)=$N17,$AD17,IF(HLOOKUP(CB$1,Monitoring_MP!$AK$1:$EZ$55,Points_MP!$C17,FALSE)=$P17,$AE17,IF(HLOOKUP(CB$1,Monitoring_MP!$AK$1:$EZ$55,Points_MP!$C17,FALSE)=$R17,$AF17,IF(HLOOKUP(CB$1,Monitoring_MP!$AK$1:$EZ$55,Points_MP!$C17,FALSE)=$T17,$AG17,IF(HLOOKUP(CB$1,Monitoring_MP!$AK$1:$EZ$55,Points_MP!$C17,FALSE)=$V17,$AH17,IF(HLOOKUP(CB$1,Monitoring_MP!$AK$1:$EZ$55,Points_MP!$C17,FALSE)=$X17,$AI17,"ERROR")))))))))</f>
        <v>0</v>
      </c>
      <c r="CC17" s="142">
        <f>IF(ISBLANK(HLOOKUP(CC$1,Monitoring_MP!$AK$1:$EZ$55,Points_MP!$C17,FALSE)),"",IF(HLOOKUP(CC$1,Monitoring_MP!$AK$1:$EZ$55,Points_MP!$C17,FALSE)=$J17,$AB17,IF(HLOOKUP(CC$1,Monitoring_MP!$AK$1:$EZ$55,Points_MP!$C17,FALSE)=$L17,$AC17,IF(HLOOKUP(CC$1,Monitoring_MP!$AK$1:$EZ$55,Points_MP!$C17,FALSE)=$N17,$AD17,IF(HLOOKUP(CC$1,Monitoring_MP!$AK$1:$EZ$55,Points_MP!$C17,FALSE)=$P17,$AE17,IF(HLOOKUP(CC$1,Monitoring_MP!$AK$1:$EZ$55,Points_MP!$C17,FALSE)=$R17,$AF17,IF(HLOOKUP(CC$1,Monitoring_MP!$AK$1:$EZ$55,Points_MP!$C17,FALSE)=$T17,$AG17,IF(HLOOKUP(CC$1,Monitoring_MP!$AK$1:$EZ$55,Points_MP!$C17,FALSE)=$V17,$AH17,IF(HLOOKUP(CC$1,Monitoring_MP!$AK$1:$EZ$55,Points_MP!$C17,FALSE)=$X17,$AI17,"ERROR")))))))))</f>
        <v>0</v>
      </c>
      <c r="CD17" s="142">
        <f>IF(ISBLANK(HLOOKUP(CD$1,Monitoring_MP!$AK$1:$EZ$55,Points_MP!$C17,FALSE)),"",IF(HLOOKUP(CD$1,Monitoring_MP!$AK$1:$EZ$55,Points_MP!$C17,FALSE)=$J17,$AB17,IF(HLOOKUP(CD$1,Monitoring_MP!$AK$1:$EZ$55,Points_MP!$C17,FALSE)=$L17,$AC17,IF(HLOOKUP(CD$1,Monitoring_MP!$AK$1:$EZ$55,Points_MP!$C17,FALSE)=$N17,$AD17,IF(HLOOKUP(CD$1,Monitoring_MP!$AK$1:$EZ$55,Points_MP!$C17,FALSE)=$P17,$AE17,IF(HLOOKUP(CD$1,Monitoring_MP!$AK$1:$EZ$55,Points_MP!$C17,FALSE)=$R17,$AF17,IF(HLOOKUP(CD$1,Monitoring_MP!$AK$1:$EZ$55,Points_MP!$C17,FALSE)=$T17,$AG17,IF(HLOOKUP(CD$1,Monitoring_MP!$AK$1:$EZ$55,Points_MP!$C17,FALSE)=$V17,$AH17,IF(HLOOKUP(CD$1,Monitoring_MP!$AK$1:$EZ$55,Points_MP!$C17,FALSE)=$X17,$AI17,"ERROR")))))))))</f>
        <v>1</v>
      </c>
      <c r="CE17" s="142">
        <f>IF(ISBLANK(HLOOKUP(CE$1,Monitoring_MP!$AK$1:$EZ$55,Points_MP!$C17,FALSE)),"",IF(HLOOKUP(CE$1,Monitoring_MP!$AK$1:$EZ$55,Points_MP!$C17,FALSE)=$J17,$AB17,IF(HLOOKUP(CE$1,Monitoring_MP!$AK$1:$EZ$55,Points_MP!$C17,FALSE)=$L17,$AC17,IF(HLOOKUP(CE$1,Monitoring_MP!$AK$1:$EZ$55,Points_MP!$C17,FALSE)=$N17,$AD17,IF(HLOOKUP(CE$1,Monitoring_MP!$AK$1:$EZ$55,Points_MP!$C17,FALSE)=$P17,$AE17,IF(HLOOKUP(CE$1,Monitoring_MP!$AK$1:$EZ$55,Points_MP!$C17,FALSE)=$R17,$AF17,IF(HLOOKUP(CE$1,Monitoring_MP!$AK$1:$EZ$55,Points_MP!$C17,FALSE)=$T17,$AG17,IF(HLOOKUP(CE$1,Monitoring_MP!$AK$1:$EZ$55,Points_MP!$C17,FALSE)=$V17,$AH17,IF(HLOOKUP(CE$1,Monitoring_MP!$AK$1:$EZ$55,Points_MP!$C17,FALSE)=$X17,$AI17,"ERROR")))))))))</f>
        <v>0</v>
      </c>
      <c r="CF17" s="142">
        <f>IF(ISBLANK(HLOOKUP(CF$1,Monitoring_MP!$AK$1:$EZ$55,Points_MP!$C17,FALSE)),"",IF(HLOOKUP(CF$1,Monitoring_MP!$AK$1:$EZ$55,Points_MP!$C17,FALSE)=$J17,$AB17,IF(HLOOKUP(CF$1,Monitoring_MP!$AK$1:$EZ$55,Points_MP!$C17,FALSE)=$L17,$AC17,IF(HLOOKUP(CF$1,Monitoring_MP!$AK$1:$EZ$55,Points_MP!$C17,FALSE)=$N17,$AD17,IF(HLOOKUP(CF$1,Monitoring_MP!$AK$1:$EZ$55,Points_MP!$C17,FALSE)=$P17,$AE17,IF(HLOOKUP(CF$1,Monitoring_MP!$AK$1:$EZ$55,Points_MP!$C17,FALSE)=$R17,$AF17,IF(HLOOKUP(CF$1,Monitoring_MP!$AK$1:$EZ$55,Points_MP!$C17,FALSE)=$T17,$AG17,IF(HLOOKUP(CF$1,Monitoring_MP!$AK$1:$EZ$55,Points_MP!$C17,FALSE)=$V17,$AH17,IF(HLOOKUP(CF$1,Monitoring_MP!$AK$1:$EZ$55,Points_MP!$C17,FALSE)=$X17,$AI17,"ERROR")))))))))</f>
        <v>0</v>
      </c>
      <c r="CG17" s="142">
        <f>IF(ISBLANK(HLOOKUP(CG$1,Monitoring_MP!$AK$1:$EZ$55,Points_MP!$C17,FALSE)),"",IF(HLOOKUP(CG$1,Monitoring_MP!$AK$1:$EZ$55,Points_MP!$C17,FALSE)=$J17,$AB17,IF(HLOOKUP(CG$1,Monitoring_MP!$AK$1:$EZ$55,Points_MP!$C17,FALSE)=$L17,$AC17,IF(HLOOKUP(CG$1,Monitoring_MP!$AK$1:$EZ$55,Points_MP!$C17,FALSE)=$N17,$AD17,IF(HLOOKUP(CG$1,Monitoring_MP!$AK$1:$EZ$55,Points_MP!$C17,FALSE)=$P17,$AE17,IF(HLOOKUP(CG$1,Monitoring_MP!$AK$1:$EZ$55,Points_MP!$C17,FALSE)=$R17,$AF17,IF(HLOOKUP(CG$1,Monitoring_MP!$AK$1:$EZ$55,Points_MP!$C17,FALSE)=$T17,$AG17,IF(HLOOKUP(CG$1,Monitoring_MP!$AK$1:$EZ$55,Points_MP!$C17,FALSE)=$V17,$AH17,IF(HLOOKUP(CG$1,Monitoring_MP!$AK$1:$EZ$55,Points_MP!$C17,FALSE)=$X17,$AI17,"ERROR")))))))))</f>
        <v>0</v>
      </c>
      <c r="CH17" s="142">
        <f>IF(ISBLANK(HLOOKUP(CH$1,Monitoring_MP!$AK$1:$EZ$55,Points_MP!$C17,FALSE)),"",IF(HLOOKUP(CH$1,Monitoring_MP!$AK$1:$EZ$55,Points_MP!$C17,FALSE)=$J17,$AB17,IF(HLOOKUP(CH$1,Monitoring_MP!$AK$1:$EZ$55,Points_MP!$C17,FALSE)=$L17,$AC17,IF(HLOOKUP(CH$1,Monitoring_MP!$AK$1:$EZ$55,Points_MP!$C17,FALSE)=$N17,$AD17,IF(HLOOKUP(CH$1,Monitoring_MP!$AK$1:$EZ$55,Points_MP!$C17,FALSE)=$P17,$AE17,IF(HLOOKUP(CH$1,Monitoring_MP!$AK$1:$EZ$55,Points_MP!$C17,FALSE)=$R17,$AF17,IF(HLOOKUP(CH$1,Monitoring_MP!$AK$1:$EZ$55,Points_MP!$C17,FALSE)=$T17,$AG17,IF(HLOOKUP(CH$1,Monitoring_MP!$AK$1:$EZ$55,Points_MP!$C17,FALSE)=$V17,$AH17,IF(HLOOKUP(CH$1,Monitoring_MP!$AK$1:$EZ$55,Points_MP!$C17,FALSE)=$X17,$AI17,"ERROR")))))))))</f>
        <v>0</v>
      </c>
      <c r="CI17" s="142">
        <f>IF(ISBLANK(HLOOKUP(CI$1,Monitoring_MP!$AK$1:$EZ$55,Points_MP!$C17,FALSE)),"",IF(HLOOKUP(CI$1,Monitoring_MP!$AK$1:$EZ$55,Points_MP!$C17,FALSE)=$J17,$AB17,IF(HLOOKUP(CI$1,Monitoring_MP!$AK$1:$EZ$55,Points_MP!$C17,FALSE)=$L17,$AC17,IF(HLOOKUP(CI$1,Monitoring_MP!$AK$1:$EZ$55,Points_MP!$C17,FALSE)=$N17,$AD17,IF(HLOOKUP(CI$1,Monitoring_MP!$AK$1:$EZ$55,Points_MP!$C17,FALSE)=$P17,$AE17,IF(HLOOKUP(CI$1,Monitoring_MP!$AK$1:$EZ$55,Points_MP!$C17,FALSE)=$R17,$AF17,IF(HLOOKUP(CI$1,Monitoring_MP!$AK$1:$EZ$55,Points_MP!$C17,FALSE)=$T17,$AG17,IF(HLOOKUP(CI$1,Monitoring_MP!$AK$1:$EZ$55,Points_MP!$C17,FALSE)=$V17,$AH17,IF(HLOOKUP(CI$1,Monitoring_MP!$AK$1:$EZ$55,Points_MP!$C17,FALSE)=$X17,$AI17,"ERROR")))))))))</f>
        <v>0</v>
      </c>
      <c r="CJ17" s="142">
        <f>IF(ISBLANK(HLOOKUP(CJ$1,Monitoring_MP!$AK$1:$EZ$55,Points_MP!$C17,FALSE)),"",IF(HLOOKUP(CJ$1,Monitoring_MP!$AK$1:$EZ$55,Points_MP!$C17,FALSE)=$J17,$AB17,IF(HLOOKUP(CJ$1,Monitoring_MP!$AK$1:$EZ$55,Points_MP!$C17,FALSE)=$L17,$AC17,IF(HLOOKUP(CJ$1,Monitoring_MP!$AK$1:$EZ$55,Points_MP!$C17,FALSE)=$N17,$AD17,IF(HLOOKUP(CJ$1,Monitoring_MP!$AK$1:$EZ$55,Points_MP!$C17,FALSE)=$P17,$AE17,IF(HLOOKUP(CJ$1,Monitoring_MP!$AK$1:$EZ$55,Points_MP!$C17,FALSE)=$R17,$AF17,IF(HLOOKUP(CJ$1,Monitoring_MP!$AK$1:$EZ$55,Points_MP!$C17,FALSE)=$T17,$AG17,IF(HLOOKUP(CJ$1,Monitoring_MP!$AK$1:$EZ$55,Points_MP!$C17,FALSE)=$V17,$AH17,IF(HLOOKUP(CJ$1,Monitoring_MP!$AK$1:$EZ$55,Points_MP!$C17,FALSE)=$X17,$AI17,"ERROR")))))))))</f>
        <v>0</v>
      </c>
      <c r="CK17" s="142">
        <f>IF(ISBLANK(HLOOKUP(CK$1,Monitoring_MP!$AK$1:$EZ$55,Points_MP!$C17,FALSE)),"",IF(HLOOKUP(CK$1,Monitoring_MP!$AK$1:$EZ$55,Points_MP!$C17,FALSE)=$J17,$AB17,IF(HLOOKUP(CK$1,Monitoring_MP!$AK$1:$EZ$55,Points_MP!$C17,FALSE)=$L17,$AC17,IF(HLOOKUP(CK$1,Monitoring_MP!$AK$1:$EZ$55,Points_MP!$C17,FALSE)=$N17,$AD17,IF(HLOOKUP(CK$1,Monitoring_MP!$AK$1:$EZ$55,Points_MP!$C17,FALSE)=$P17,$AE17,IF(HLOOKUP(CK$1,Monitoring_MP!$AK$1:$EZ$55,Points_MP!$C17,FALSE)=$R17,$AF17,IF(HLOOKUP(CK$1,Monitoring_MP!$AK$1:$EZ$55,Points_MP!$C17,FALSE)=$T17,$AG17,IF(HLOOKUP(CK$1,Monitoring_MP!$AK$1:$EZ$55,Points_MP!$C17,FALSE)=$V17,$AH17,IF(HLOOKUP(CK$1,Monitoring_MP!$AK$1:$EZ$55,Points_MP!$C17,FALSE)=$X17,$AI17,"ERROR")))))))))</f>
        <v>0</v>
      </c>
      <c r="CL17" s="142">
        <f>IF(ISBLANK(HLOOKUP(CL$1,Monitoring_MP!$AK$1:$EZ$55,Points_MP!$C17,FALSE)),"",IF(HLOOKUP(CL$1,Monitoring_MP!$AK$1:$EZ$55,Points_MP!$C17,FALSE)=$J17,$AB17,IF(HLOOKUP(CL$1,Monitoring_MP!$AK$1:$EZ$55,Points_MP!$C17,FALSE)=$L17,$AC17,IF(HLOOKUP(CL$1,Monitoring_MP!$AK$1:$EZ$55,Points_MP!$C17,FALSE)=$N17,$AD17,IF(HLOOKUP(CL$1,Monitoring_MP!$AK$1:$EZ$55,Points_MP!$C17,FALSE)=$P17,$AE17,IF(HLOOKUP(CL$1,Monitoring_MP!$AK$1:$EZ$55,Points_MP!$C17,FALSE)=$R17,$AF17,IF(HLOOKUP(CL$1,Monitoring_MP!$AK$1:$EZ$55,Points_MP!$C17,FALSE)=$T17,$AG17,IF(HLOOKUP(CL$1,Monitoring_MP!$AK$1:$EZ$55,Points_MP!$C17,FALSE)=$V17,$AH17,IF(HLOOKUP(CL$1,Monitoring_MP!$AK$1:$EZ$55,Points_MP!$C17,FALSE)=$X17,$AI17,"ERROR")))))))))</f>
        <v>0</v>
      </c>
      <c r="CM17" s="142">
        <f>IF(ISBLANK(HLOOKUP(CM$1,Monitoring_MP!$AK$1:$EZ$55,Points_MP!$C17,FALSE)),"",IF(HLOOKUP(CM$1,Monitoring_MP!$AK$1:$EZ$55,Points_MP!$C17,FALSE)=$J17,$AB17,IF(HLOOKUP(CM$1,Monitoring_MP!$AK$1:$EZ$55,Points_MP!$C17,FALSE)=$L17,$AC17,IF(HLOOKUP(CM$1,Monitoring_MP!$AK$1:$EZ$55,Points_MP!$C17,FALSE)=$N17,$AD17,IF(HLOOKUP(CM$1,Monitoring_MP!$AK$1:$EZ$55,Points_MP!$C17,FALSE)=$P17,$AE17,IF(HLOOKUP(CM$1,Monitoring_MP!$AK$1:$EZ$55,Points_MP!$C17,FALSE)=$R17,$AF17,IF(HLOOKUP(CM$1,Monitoring_MP!$AK$1:$EZ$55,Points_MP!$C17,FALSE)=$T17,$AG17,IF(HLOOKUP(CM$1,Monitoring_MP!$AK$1:$EZ$55,Points_MP!$C17,FALSE)=$V17,$AH17,IF(HLOOKUP(CM$1,Monitoring_MP!$AK$1:$EZ$55,Points_MP!$C17,FALSE)=$X17,$AI17,"ERROR")))))))))</f>
        <v>0</v>
      </c>
      <c r="CN17" s="142">
        <f>IF(ISBLANK(HLOOKUP(CN$1,Monitoring_MP!$AK$1:$EZ$55,Points_MP!$C17,FALSE)),"",IF(HLOOKUP(CN$1,Monitoring_MP!$AK$1:$EZ$55,Points_MP!$C17,FALSE)=$J17,$AB17,IF(HLOOKUP(CN$1,Monitoring_MP!$AK$1:$EZ$55,Points_MP!$C17,FALSE)=$L17,$AC17,IF(HLOOKUP(CN$1,Monitoring_MP!$AK$1:$EZ$55,Points_MP!$C17,FALSE)=$N17,$AD17,IF(HLOOKUP(CN$1,Monitoring_MP!$AK$1:$EZ$55,Points_MP!$C17,FALSE)=$P17,$AE17,IF(HLOOKUP(CN$1,Monitoring_MP!$AK$1:$EZ$55,Points_MP!$C17,FALSE)=$R17,$AF17,IF(HLOOKUP(CN$1,Monitoring_MP!$AK$1:$EZ$55,Points_MP!$C17,FALSE)=$T17,$AG17,IF(HLOOKUP(CN$1,Monitoring_MP!$AK$1:$EZ$55,Points_MP!$C17,FALSE)=$V17,$AH17,IF(HLOOKUP(CN$1,Monitoring_MP!$AK$1:$EZ$55,Points_MP!$C17,FALSE)=$X17,$AI17,"ERROR")))))))))</f>
        <v>0</v>
      </c>
      <c r="CO17" s="142">
        <f>IF(ISBLANK(HLOOKUP(CO$1,Monitoring_MP!$AK$1:$EZ$55,Points_MP!$C17,FALSE)),"",IF(HLOOKUP(CO$1,Monitoring_MP!$AK$1:$EZ$55,Points_MP!$C17,FALSE)=$J17,$AB17,IF(HLOOKUP(CO$1,Monitoring_MP!$AK$1:$EZ$55,Points_MP!$C17,FALSE)=$L17,$AC17,IF(HLOOKUP(CO$1,Monitoring_MP!$AK$1:$EZ$55,Points_MP!$C17,FALSE)=$N17,$AD17,IF(HLOOKUP(CO$1,Monitoring_MP!$AK$1:$EZ$55,Points_MP!$C17,FALSE)=$P17,$AE17,IF(HLOOKUP(CO$1,Monitoring_MP!$AK$1:$EZ$55,Points_MP!$C17,FALSE)=$R17,$AF17,IF(HLOOKUP(CO$1,Monitoring_MP!$AK$1:$EZ$55,Points_MP!$C17,FALSE)=$T17,$AG17,IF(HLOOKUP(CO$1,Monitoring_MP!$AK$1:$EZ$55,Points_MP!$C17,FALSE)=$V17,$AH17,IF(HLOOKUP(CO$1,Monitoring_MP!$AK$1:$EZ$55,Points_MP!$C17,FALSE)=$X17,$AI17,"ERROR")))))))))</f>
        <v>0</v>
      </c>
      <c r="CP17" s="142">
        <f>IF(ISBLANK(HLOOKUP(CP$1,Monitoring_MP!$AK$1:$EZ$55,Points_MP!$C17,FALSE)),"",IF(HLOOKUP(CP$1,Monitoring_MP!$AK$1:$EZ$55,Points_MP!$C17,FALSE)=$J17,$AB17,IF(HLOOKUP(CP$1,Monitoring_MP!$AK$1:$EZ$55,Points_MP!$C17,FALSE)=$L17,$AC17,IF(HLOOKUP(CP$1,Monitoring_MP!$AK$1:$EZ$55,Points_MP!$C17,FALSE)=$N17,$AD17,IF(HLOOKUP(CP$1,Monitoring_MP!$AK$1:$EZ$55,Points_MP!$C17,FALSE)=$P17,$AE17,IF(HLOOKUP(CP$1,Monitoring_MP!$AK$1:$EZ$55,Points_MP!$C17,FALSE)=$R17,$AF17,IF(HLOOKUP(CP$1,Monitoring_MP!$AK$1:$EZ$55,Points_MP!$C17,FALSE)=$T17,$AG17,IF(HLOOKUP(CP$1,Monitoring_MP!$AK$1:$EZ$55,Points_MP!$C17,FALSE)=$V17,$AH17,IF(HLOOKUP(CP$1,Monitoring_MP!$AK$1:$EZ$55,Points_MP!$C17,FALSE)=$X17,$AI17,"ERROR")))))))))</f>
        <v>0</v>
      </c>
      <c r="CQ17" s="142">
        <f>IF(ISBLANK(HLOOKUP(CQ$1,Monitoring_MP!$AK$1:$EZ$55,Points_MP!$C17,FALSE)),"",IF(HLOOKUP(CQ$1,Monitoring_MP!$AK$1:$EZ$55,Points_MP!$C17,FALSE)=$J17,$AB17,IF(HLOOKUP(CQ$1,Monitoring_MP!$AK$1:$EZ$55,Points_MP!$C17,FALSE)=$L17,$AC17,IF(HLOOKUP(CQ$1,Monitoring_MP!$AK$1:$EZ$55,Points_MP!$C17,FALSE)=$N17,$AD17,IF(HLOOKUP(CQ$1,Monitoring_MP!$AK$1:$EZ$55,Points_MP!$C17,FALSE)=$P17,$AE17,IF(HLOOKUP(CQ$1,Monitoring_MP!$AK$1:$EZ$55,Points_MP!$C17,FALSE)=$R17,$AF17,IF(HLOOKUP(CQ$1,Monitoring_MP!$AK$1:$EZ$55,Points_MP!$C17,FALSE)=$T17,$AG17,IF(HLOOKUP(CQ$1,Monitoring_MP!$AK$1:$EZ$55,Points_MP!$C17,FALSE)=$V17,$AH17,IF(HLOOKUP(CQ$1,Monitoring_MP!$AK$1:$EZ$55,Points_MP!$C17,FALSE)=$X17,$AI17,"ERROR")))))))))</f>
        <v>0</v>
      </c>
      <c r="CR17" s="142">
        <f>IF(ISBLANK(HLOOKUP(CR$1,Monitoring_MP!$AK$1:$EZ$55,Points_MP!$C17,FALSE)),"",IF(HLOOKUP(CR$1,Monitoring_MP!$AK$1:$EZ$55,Points_MP!$C17,FALSE)=$J17,$AB17,IF(HLOOKUP(CR$1,Monitoring_MP!$AK$1:$EZ$55,Points_MP!$C17,FALSE)=$L17,$AC17,IF(HLOOKUP(CR$1,Monitoring_MP!$AK$1:$EZ$55,Points_MP!$C17,FALSE)=$N17,$AD17,IF(HLOOKUP(CR$1,Monitoring_MP!$AK$1:$EZ$55,Points_MP!$C17,FALSE)=$P17,$AE17,IF(HLOOKUP(CR$1,Monitoring_MP!$AK$1:$EZ$55,Points_MP!$C17,FALSE)=$R17,$AF17,IF(HLOOKUP(CR$1,Monitoring_MP!$AK$1:$EZ$55,Points_MP!$C17,FALSE)=$T17,$AG17,IF(HLOOKUP(CR$1,Monitoring_MP!$AK$1:$EZ$55,Points_MP!$C17,FALSE)=$V17,$AH17,IF(HLOOKUP(CR$1,Monitoring_MP!$AK$1:$EZ$55,Points_MP!$C17,FALSE)=$X17,$AI17,"ERROR")))))))))</f>
        <v>0</v>
      </c>
    </row>
    <row r="18" spans="1:96" ht="15" customHeight="1" x14ac:dyDescent="0.35">
      <c r="A18" s="23" t="str">
        <f>IF(ISBLANK(Monitoring_MP!A18),"",Monitoring_MP!A18)</f>
        <v>Q16</v>
      </c>
      <c r="B18" s="23" t="str">
        <f>IF(ISBLANK(Monitoring_MP!B18),"",Monitoring_MP!B18)</f>
        <v>C20016</v>
      </c>
      <c r="C18" s="23">
        <f>IF(ISBLANK(Monitoring_MP!C18),"",Monitoring_MP!C18)</f>
        <v>18</v>
      </c>
      <c r="D18" s="26" t="str">
        <f>IF(ISBLANK(Monitoring_MP!D18),"",Monitoring_MP!D18)</f>
        <v>Sinteza recomandărilor parvenite cuprinde motivația autorităților publice de acceptare sau respingere a recomandărilor ?</v>
      </c>
      <c r="E18" s="26" t="str">
        <f>IF(ISBLANK(Monitoring_MP!E18),"",Monitoring_MP!E18)</f>
        <v>Does the summary of recommendations includes public authorities' motivation of accepting or rejecting the recommendations?</v>
      </c>
      <c r="F18" s="26" t="str">
        <f>IF(ISBLANK(Monitoring_MP!F18),"",Monitoring_MP!F18)</f>
        <v>par</v>
      </c>
      <c r="G18" s="24" t="str">
        <f>IF(ISBLANK(Monitoring_MP!G18),"",Monitoring_MP!G18)</f>
        <v>par8</v>
      </c>
      <c r="H18" s="53" t="str">
        <f>IF(ISBLANK(Monitoring_MP!H18),"",Monitoring_MP!H18)</f>
        <v>par8k</v>
      </c>
      <c r="I18" s="24">
        <f>IF(ISBLANK(Monitoring_MP!I18),"",Monitoring_MP!I18)</f>
        <v>2</v>
      </c>
      <c r="J18" s="24" t="str">
        <f>IF(ISBLANK(Monitoring_MP!J18),"",Monitoring_MP!J18)</f>
        <v>da</v>
      </c>
      <c r="K18" s="24" t="str">
        <f>IF(ISBLANK(Monitoring_MP!K18),"",Monitoring_MP!K18)</f>
        <v>yes</v>
      </c>
      <c r="L18" s="24" t="str">
        <f>IF(ISBLANK(Monitoring_MP!L18),"",Monitoring_MP!L18)</f>
        <v>nu</v>
      </c>
      <c r="M18" s="24" t="str">
        <f>IF(ISBLANK(Monitoring_MP!M18),"",Monitoring_MP!M18)</f>
        <v>no</v>
      </c>
      <c r="N18" s="47" t="str">
        <f>IF(ISBLANK(Monitoring_MP!N18),"",Monitoring_MP!N18)</f>
        <v>partial</v>
      </c>
      <c r="O18" s="24" t="str">
        <f>IF(ISBLANK(Monitoring_MP!O18),"",Monitoring_MP!O18)</f>
        <v>partially</v>
      </c>
      <c r="P18" s="24" t="str">
        <f>IF(ISBLANK(Monitoring_MP!P18),"",Monitoring_MP!P18)</f>
        <v>0-10%</v>
      </c>
      <c r="Q18" s="24" t="str">
        <f>IF(ISBLANK(Monitoring_MP!Q18),"",Monitoring_MP!Q18)</f>
        <v>0-10%</v>
      </c>
      <c r="R18" s="24" t="str">
        <f>IF(ISBLANK(Monitoring_MP!R18),"",Monitoring_MP!R18)</f>
        <v>10-30%</v>
      </c>
      <c r="S18" s="24" t="str">
        <f>IF(ISBLANK(Monitoring_MP!S18),"",Monitoring_MP!S18)</f>
        <v>10-30%</v>
      </c>
      <c r="T18" s="24" t="str">
        <f>IF(ISBLANK(Monitoring_MP!T18),"",Monitoring_MP!T18)</f>
        <v>30-60%</v>
      </c>
      <c r="U18" s="24" t="str">
        <f>IF(ISBLANK(Monitoring_MP!U18),"",Monitoring_MP!U18)</f>
        <v>30-60%</v>
      </c>
      <c r="V18" s="24" t="str">
        <f>IF(ISBLANK(Monitoring_MP!V18),"",Monitoring_MP!V18)</f>
        <v>60-90%</v>
      </c>
      <c r="W18" s="24" t="str">
        <f>IF(ISBLANK(Monitoring_MP!W18),"",Monitoring_MP!W18)</f>
        <v>60-90%</v>
      </c>
      <c r="X18" s="24" t="str">
        <f>IF(ISBLANK(Monitoring_MP!X18),"",Monitoring_MP!X18)</f>
        <v>N/A</v>
      </c>
      <c r="Y18" s="24" t="str">
        <f>IF(ISBLANK(Monitoring_MP!Y18),"",Monitoring_MP!Y18)</f>
        <v>N/A</v>
      </c>
      <c r="Z18" s="64" t="str">
        <f>IF(ISBLANK(Monitoring_MP!Z18),"",Monitoring_MP!Z18)</f>
        <v>--------</v>
      </c>
      <c r="AA18" s="76" t="str">
        <f>IF(ISBLANK(Monitoring_MP!AA18),"",Monitoring_MP!AA18)</f>
        <v>--------</v>
      </c>
      <c r="AB18" s="64">
        <f>IF(ISBLANK(Monitoring_MP!AB18),"",Monitoring_MP!AB18)</f>
        <v>2</v>
      </c>
      <c r="AC18" s="24">
        <f>IF(ISBLANK(Monitoring_MP!AC18),"",Monitoring_MP!AC18)</f>
        <v>0</v>
      </c>
      <c r="AD18" s="64">
        <f>IF(ISBLANK(Monitoring_MP!AD18),"",Monitoring_MP!AD18)</f>
        <v>1</v>
      </c>
      <c r="AE18" s="64">
        <f>IF(ISBLANK(Monitoring_MP!AE18),"",Monitoring_MP!AE18)</f>
        <v>0.4</v>
      </c>
      <c r="AF18" s="64">
        <f>IF(ISBLANK(Monitoring_MP!AF18),"",Monitoring_MP!AF18)</f>
        <v>0.8</v>
      </c>
      <c r="AG18" s="64">
        <f>IF(ISBLANK(Monitoring_MP!AG18),"",Monitoring_MP!AG18)</f>
        <v>1.2</v>
      </c>
      <c r="AH18" s="64">
        <f>IF(ISBLANK(Monitoring_MP!AH18),"",Monitoring_MP!AH18)</f>
        <v>1.6</v>
      </c>
      <c r="AI18" s="24" t="str">
        <f>IF(ISBLANK(Monitoring_MP!AI18),"",Monitoring_MP!AI18)</f>
        <v>N/A</v>
      </c>
      <c r="AJ18" s="24" t="str">
        <f>IF(ISBLANK(Monitoring_MP!AJ18),"",Monitoring_MP!AJ18)</f>
        <v/>
      </c>
      <c r="AK18" s="142">
        <f>IF(ISBLANK(HLOOKUP(AK$1,Monitoring_MP!$AK$1:$EZ$55,Points_MP!$C18,FALSE)),"",IF(HLOOKUP(AK$1,Monitoring_MP!$AK$1:$EZ$55,Points_MP!$C18,FALSE)=$J18,$AB18,IF(HLOOKUP(AK$1,Monitoring_MP!$AK$1:$EZ$55,Points_MP!$C18,FALSE)=$L18,$AC18,IF(HLOOKUP(AK$1,Monitoring_MP!$AK$1:$EZ$55,Points_MP!$C18,FALSE)=$N18,$AD18,IF(HLOOKUP(AK$1,Monitoring_MP!$AK$1:$EZ$55,Points_MP!$C18,FALSE)=$P18,$AE18,IF(HLOOKUP(AK$1,Monitoring_MP!$AK$1:$EZ$55,Points_MP!$C18,FALSE)=$R18,$AF18,IF(HLOOKUP(AK$1,Monitoring_MP!$AK$1:$EZ$55,Points_MP!$C18,FALSE)=$T18,$AG18,IF(HLOOKUP(AK$1,Monitoring_MP!$AK$1:$EZ$55,Points_MP!$C18,FALSE)=$V18,$AH18,IF(HLOOKUP(AK$1,Monitoring_MP!$AK$1:$EZ$55,Points_MP!$C18,FALSE)=$X18,$AI18,"ERROR")))))))))</f>
        <v>0.4</v>
      </c>
      <c r="AL18" s="142">
        <f>IF(ISBLANK(HLOOKUP(AL$1,Monitoring_MP!$AK$1:$EZ$55,Points_MP!$C18,FALSE)),"",IF(HLOOKUP(AL$1,Monitoring_MP!$AK$1:$EZ$55,Points_MP!$C18,FALSE)=$J18,$AB18,IF(HLOOKUP(AL$1,Monitoring_MP!$AK$1:$EZ$55,Points_MP!$C18,FALSE)=$L18,$AC18,IF(HLOOKUP(AL$1,Monitoring_MP!$AK$1:$EZ$55,Points_MP!$C18,FALSE)=$N18,$AD18,IF(HLOOKUP(AL$1,Monitoring_MP!$AK$1:$EZ$55,Points_MP!$C18,FALSE)=$P18,$AE18,IF(HLOOKUP(AL$1,Monitoring_MP!$AK$1:$EZ$55,Points_MP!$C18,FALSE)=$R18,$AF18,IF(HLOOKUP(AL$1,Monitoring_MP!$AK$1:$EZ$55,Points_MP!$C18,FALSE)=$T18,$AG18,IF(HLOOKUP(AL$1,Monitoring_MP!$AK$1:$EZ$55,Points_MP!$C18,FALSE)=$V18,$AH18,IF(HLOOKUP(AL$1,Monitoring_MP!$AK$1:$EZ$55,Points_MP!$C18,FALSE)=$X18,$AI18,"ERROR")))))))))</f>
        <v>0.4</v>
      </c>
      <c r="AM18" s="142">
        <f>IF(ISBLANK(HLOOKUP(AM$1,Monitoring_MP!$AK$1:$EZ$55,Points_MP!$C18,FALSE)),"",IF(HLOOKUP(AM$1,Monitoring_MP!$AK$1:$EZ$55,Points_MP!$C18,FALSE)=$J18,$AB18,IF(HLOOKUP(AM$1,Monitoring_MP!$AK$1:$EZ$55,Points_MP!$C18,FALSE)=$L18,$AC18,IF(HLOOKUP(AM$1,Monitoring_MP!$AK$1:$EZ$55,Points_MP!$C18,FALSE)=$N18,$AD18,IF(HLOOKUP(AM$1,Monitoring_MP!$AK$1:$EZ$55,Points_MP!$C18,FALSE)=$P18,$AE18,IF(HLOOKUP(AM$1,Monitoring_MP!$AK$1:$EZ$55,Points_MP!$C18,FALSE)=$R18,$AF18,IF(HLOOKUP(AM$1,Monitoring_MP!$AK$1:$EZ$55,Points_MP!$C18,FALSE)=$T18,$AG18,IF(HLOOKUP(AM$1,Monitoring_MP!$AK$1:$EZ$55,Points_MP!$C18,FALSE)=$V18,$AH18,IF(HLOOKUP(AM$1,Monitoring_MP!$AK$1:$EZ$55,Points_MP!$C18,FALSE)=$X18,$AI18,"ERROR")))))))))</f>
        <v>0</v>
      </c>
      <c r="AN18" s="142">
        <f>IF(ISBLANK(HLOOKUP(AN$1,Monitoring_MP!$AK$1:$EZ$55,Points_MP!$C18,FALSE)),"",IF(HLOOKUP(AN$1,Monitoring_MP!$AK$1:$EZ$55,Points_MP!$C18,FALSE)=$J18,$AB18,IF(HLOOKUP(AN$1,Monitoring_MP!$AK$1:$EZ$55,Points_MP!$C18,FALSE)=$L18,$AC18,IF(HLOOKUP(AN$1,Monitoring_MP!$AK$1:$EZ$55,Points_MP!$C18,FALSE)=$N18,$AD18,IF(HLOOKUP(AN$1,Monitoring_MP!$AK$1:$EZ$55,Points_MP!$C18,FALSE)=$P18,$AE18,IF(HLOOKUP(AN$1,Monitoring_MP!$AK$1:$EZ$55,Points_MP!$C18,FALSE)=$R18,$AF18,IF(HLOOKUP(AN$1,Monitoring_MP!$AK$1:$EZ$55,Points_MP!$C18,FALSE)=$T18,$AG18,IF(HLOOKUP(AN$1,Monitoring_MP!$AK$1:$EZ$55,Points_MP!$C18,FALSE)=$V18,$AH18,IF(HLOOKUP(AN$1,Monitoring_MP!$AK$1:$EZ$55,Points_MP!$C18,FALSE)=$X18,$AI18,"ERROR")))))))))</f>
        <v>0</v>
      </c>
      <c r="AO18" s="142">
        <f>IF(ISBLANK(HLOOKUP(AO$1,Monitoring_MP!$AK$1:$EZ$55,Points_MP!$C18,FALSE)),"",IF(HLOOKUP(AO$1,Monitoring_MP!$AK$1:$EZ$55,Points_MP!$C18,FALSE)=$J18,$AB18,IF(HLOOKUP(AO$1,Monitoring_MP!$AK$1:$EZ$55,Points_MP!$C18,FALSE)=$L18,$AC18,IF(HLOOKUP(AO$1,Monitoring_MP!$AK$1:$EZ$55,Points_MP!$C18,FALSE)=$N18,$AD18,IF(HLOOKUP(AO$1,Monitoring_MP!$AK$1:$EZ$55,Points_MP!$C18,FALSE)=$P18,$AE18,IF(HLOOKUP(AO$1,Monitoring_MP!$AK$1:$EZ$55,Points_MP!$C18,FALSE)=$R18,$AF18,IF(HLOOKUP(AO$1,Monitoring_MP!$AK$1:$EZ$55,Points_MP!$C18,FALSE)=$T18,$AG18,IF(HLOOKUP(AO$1,Monitoring_MP!$AK$1:$EZ$55,Points_MP!$C18,FALSE)=$V18,$AH18,IF(HLOOKUP(AO$1,Monitoring_MP!$AK$1:$EZ$55,Points_MP!$C18,FALSE)=$X18,$AI18,"ERROR")))))))))</f>
        <v>0</v>
      </c>
      <c r="AP18" s="142">
        <f>IF(ISBLANK(HLOOKUP(AP$1,Monitoring_MP!$AK$1:$EZ$55,Points_MP!$C18,FALSE)),"",IF(HLOOKUP(AP$1,Monitoring_MP!$AK$1:$EZ$55,Points_MP!$C18,FALSE)=$J18,$AB18,IF(HLOOKUP(AP$1,Monitoring_MP!$AK$1:$EZ$55,Points_MP!$C18,FALSE)=$L18,$AC18,IF(HLOOKUP(AP$1,Monitoring_MP!$AK$1:$EZ$55,Points_MP!$C18,FALSE)=$N18,$AD18,IF(HLOOKUP(AP$1,Monitoring_MP!$AK$1:$EZ$55,Points_MP!$C18,FALSE)=$P18,$AE18,IF(HLOOKUP(AP$1,Monitoring_MP!$AK$1:$EZ$55,Points_MP!$C18,FALSE)=$R18,$AF18,IF(HLOOKUP(AP$1,Monitoring_MP!$AK$1:$EZ$55,Points_MP!$C18,FALSE)=$T18,$AG18,IF(HLOOKUP(AP$1,Monitoring_MP!$AK$1:$EZ$55,Points_MP!$C18,FALSE)=$V18,$AH18,IF(HLOOKUP(AP$1,Monitoring_MP!$AK$1:$EZ$55,Points_MP!$C18,FALSE)=$X18,$AI18,"ERROR")))))))))</f>
        <v>0</v>
      </c>
      <c r="AQ18" s="142">
        <f>IF(ISBLANK(HLOOKUP(AQ$1,Monitoring_MP!$AK$1:$EZ$55,Points_MP!$C18,FALSE)),"",IF(HLOOKUP(AQ$1,Monitoring_MP!$AK$1:$EZ$55,Points_MP!$C18,FALSE)=$J18,$AB18,IF(HLOOKUP(AQ$1,Monitoring_MP!$AK$1:$EZ$55,Points_MP!$C18,FALSE)=$L18,$AC18,IF(HLOOKUP(AQ$1,Monitoring_MP!$AK$1:$EZ$55,Points_MP!$C18,FALSE)=$N18,$AD18,IF(HLOOKUP(AQ$1,Monitoring_MP!$AK$1:$EZ$55,Points_MP!$C18,FALSE)=$P18,$AE18,IF(HLOOKUP(AQ$1,Monitoring_MP!$AK$1:$EZ$55,Points_MP!$C18,FALSE)=$R18,$AF18,IF(HLOOKUP(AQ$1,Monitoring_MP!$AK$1:$EZ$55,Points_MP!$C18,FALSE)=$T18,$AG18,IF(HLOOKUP(AQ$1,Monitoring_MP!$AK$1:$EZ$55,Points_MP!$C18,FALSE)=$V18,$AH18,IF(HLOOKUP(AQ$1,Monitoring_MP!$AK$1:$EZ$55,Points_MP!$C18,FALSE)=$X18,$AI18,"ERROR")))))))))</f>
        <v>0</v>
      </c>
      <c r="AR18" s="142">
        <f>IF(ISBLANK(HLOOKUP(AR$1,Monitoring_MP!$AK$1:$EZ$55,Points_MP!$C18,FALSE)),"",IF(HLOOKUP(AR$1,Monitoring_MP!$AK$1:$EZ$55,Points_MP!$C18,FALSE)=$J18,$AB18,IF(HLOOKUP(AR$1,Monitoring_MP!$AK$1:$EZ$55,Points_MP!$C18,FALSE)=$L18,$AC18,IF(HLOOKUP(AR$1,Monitoring_MP!$AK$1:$EZ$55,Points_MP!$C18,FALSE)=$N18,$AD18,IF(HLOOKUP(AR$1,Monitoring_MP!$AK$1:$EZ$55,Points_MP!$C18,FALSE)=$P18,$AE18,IF(HLOOKUP(AR$1,Monitoring_MP!$AK$1:$EZ$55,Points_MP!$C18,FALSE)=$R18,$AF18,IF(HLOOKUP(AR$1,Monitoring_MP!$AK$1:$EZ$55,Points_MP!$C18,FALSE)=$T18,$AG18,IF(HLOOKUP(AR$1,Monitoring_MP!$AK$1:$EZ$55,Points_MP!$C18,FALSE)=$V18,$AH18,IF(HLOOKUP(AR$1,Monitoring_MP!$AK$1:$EZ$55,Points_MP!$C18,FALSE)=$X18,$AI18,"ERROR")))))))))</f>
        <v>0</v>
      </c>
      <c r="AS18" s="142">
        <f>IF(ISBLANK(HLOOKUP(AS$1,Monitoring_MP!$AK$1:$EZ$55,Points_MP!$C18,FALSE)),"",IF(HLOOKUP(AS$1,Monitoring_MP!$AK$1:$EZ$55,Points_MP!$C18,FALSE)=$J18,$AB18,IF(HLOOKUP(AS$1,Monitoring_MP!$AK$1:$EZ$55,Points_MP!$C18,FALSE)=$L18,$AC18,IF(HLOOKUP(AS$1,Monitoring_MP!$AK$1:$EZ$55,Points_MP!$C18,FALSE)=$N18,$AD18,IF(HLOOKUP(AS$1,Monitoring_MP!$AK$1:$EZ$55,Points_MP!$C18,FALSE)=$P18,$AE18,IF(HLOOKUP(AS$1,Monitoring_MP!$AK$1:$EZ$55,Points_MP!$C18,FALSE)=$R18,$AF18,IF(HLOOKUP(AS$1,Monitoring_MP!$AK$1:$EZ$55,Points_MP!$C18,FALSE)=$T18,$AG18,IF(HLOOKUP(AS$1,Monitoring_MP!$AK$1:$EZ$55,Points_MP!$C18,FALSE)=$V18,$AH18,IF(HLOOKUP(AS$1,Monitoring_MP!$AK$1:$EZ$55,Points_MP!$C18,FALSE)=$X18,$AI18,"ERROR")))))))))</f>
        <v>0</v>
      </c>
      <c r="AT18" s="142">
        <f>IF(ISBLANK(HLOOKUP(AT$1,Monitoring_MP!$AK$1:$EZ$55,Points_MP!$C18,FALSE)),"",IF(HLOOKUP(AT$1,Monitoring_MP!$AK$1:$EZ$55,Points_MP!$C18,FALSE)=$J18,$AB18,IF(HLOOKUP(AT$1,Monitoring_MP!$AK$1:$EZ$55,Points_MP!$C18,FALSE)=$L18,$AC18,IF(HLOOKUP(AT$1,Monitoring_MP!$AK$1:$EZ$55,Points_MP!$C18,FALSE)=$N18,$AD18,IF(HLOOKUP(AT$1,Monitoring_MP!$AK$1:$EZ$55,Points_MP!$C18,FALSE)=$P18,$AE18,IF(HLOOKUP(AT$1,Monitoring_MP!$AK$1:$EZ$55,Points_MP!$C18,FALSE)=$R18,$AF18,IF(HLOOKUP(AT$1,Monitoring_MP!$AK$1:$EZ$55,Points_MP!$C18,FALSE)=$T18,$AG18,IF(HLOOKUP(AT$1,Monitoring_MP!$AK$1:$EZ$55,Points_MP!$C18,FALSE)=$V18,$AH18,IF(HLOOKUP(AT$1,Monitoring_MP!$AK$1:$EZ$55,Points_MP!$C18,FALSE)=$X18,$AI18,"ERROR")))))))))</f>
        <v>0</v>
      </c>
      <c r="AU18" s="142">
        <f>IF(ISBLANK(HLOOKUP(AU$1,Monitoring_MP!$AK$1:$EZ$55,Points_MP!$C18,FALSE)),"",IF(HLOOKUP(AU$1,Monitoring_MP!$AK$1:$EZ$55,Points_MP!$C18,FALSE)=$J18,$AB18,IF(HLOOKUP(AU$1,Monitoring_MP!$AK$1:$EZ$55,Points_MP!$C18,FALSE)=$L18,$AC18,IF(HLOOKUP(AU$1,Monitoring_MP!$AK$1:$EZ$55,Points_MP!$C18,FALSE)=$N18,$AD18,IF(HLOOKUP(AU$1,Monitoring_MP!$AK$1:$EZ$55,Points_MP!$C18,FALSE)=$P18,$AE18,IF(HLOOKUP(AU$1,Monitoring_MP!$AK$1:$EZ$55,Points_MP!$C18,FALSE)=$R18,$AF18,IF(HLOOKUP(AU$1,Monitoring_MP!$AK$1:$EZ$55,Points_MP!$C18,FALSE)=$T18,$AG18,IF(HLOOKUP(AU$1,Monitoring_MP!$AK$1:$EZ$55,Points_MP!$C18,FALSE)=$V18,$AH18,IF(HLOOKUP(AU$1,Monitoring_MP!$AK$1:$EZ$55,Points_MP!$C18,FALSE)=$X18,$AI18,"ERROR")))))))))</f>
        <v>0</v>
      </c>
      <c r="AV18" s="142">
        <f>IF(ISBLANK(HLOOKUP(AV$1,Monitoring_MP!$AK$1:$EZ$55,Points_MP!$C18,FALSE)),"",IF(HLOOKUP(AV$1,Monitoring_MP!$AK$1:$EZ$55,Points_MP!$C18,FALSE)=$J18,$AB18,IF(HLOOKUP(AV$1,Monitoring_MP!$AK$1:$EZ$55,Points_MP!$C18,FALSE)=$L18,$AC18,IF(HLOOKUP(AV$1,Monitoring_MP!$AK$1:$EZ$55,Points_MP!$C18,FALSE)=$N18,$AD18,IF(HLOOKUP(AV$1,Monitoring_MP!$AK$1:$EZ$55,Points_MP!$C18,FALSE)=$P18,$AE18,IF(HLOOKUP(AV$1,Monitoring_MP!$AK$1:$EZ$55,Points_MP!$C18,FALSE)=$R18,$AF18,IF(HLOOKUP(AV$1,Monitoring_MP!$AK$1:$EZ$55,Points_MP!$C18,FALSE)=$T18,$AG18,IF(HLOOKUP(AV$1,Monitoring_MP!$AK$1:$EZ$55,Points_MP!$C18,FALSE)=$V18,$AH18,IF(HLOOKUP(AV$1,Monitoring_MP!$AK$1:$EZ$55,Points_MP!$C18,FALSE)=$X18,$AI18,"ERROR")))))))))</f>
        <v>0</v>
      </c>
      <c r="AW18" s="142">
        <f>IF(ISBLANK(HLOOKUP(AW$1,Monitoring_MP!$AK$1:$EZ$55,Points_MP!$C18,FALSE)),"",IF(HLOOKUP(AW$1,Monitoring_MP!$AK$1:$EZ$55,Points_MP!$C18,FALSE)=$J18,$AB18,IF(HLOOKUP(AW$1,Monitoring_MP!$AK$1:$EZ$55,Points_MP!$C18,FALSE)=$L18,$AC18,IF(HLOOKUP(AW$1,Monitoring_MP!$AK$1:$EZ$55,Points_MP!$C18,FALSE)=$N18,$AD18,IF(HLOOKUP(AW$1,Monitoring_MP!$AK$1:$EZ$55,Points_MP!$C18,FALSE)=$P18,$AE18,IF(HLOOKUP(AW$1,Monitoring_MP!$AK$1:$EZ$55,Points_MP!$C18,FALSE)=$R18,$AF18,IF(HLOOKUP(AW$1,Monitoring_MP!$AK$1:$EZ$55,Points_MP!$C18,FALSE)=$T18,$AG18,IF(HLOOKUP(AW$1,Monitoring_MP!$AK$1:$EZ$55,Points_MP!$C18,FALSE)=$V18,$AH18,IF(HLOOKUP(AW$1,Monitoring_MP!$AK$1:$EZ$55,Points_MP!$C18,FALSE)=$X18,$AI18,"ERROR")))))))))</f>
        <v>0</v>
      </c>
      <c r="AX18" s="142">
        <f>IF(ISBLANK(HLOOKUP(AX$1,Monitoring_MP!$AK$1:$EZ$55,Points_MP!$C18,FALSE)),"",IF(HLOOKUP(AX$1,Monitoring_MP!$AK$1:$EZ$55,Points_MP!$C18,FALSE)=$J18,$AB18,IF(HLOOKUP(AX$1,Monitoring_MP!$AK$1:$EZ$55,Points_MP!$C18,FALSE)=$L18,$AC18,IF(HLOOKUP(AX$1,Monitoring_MP!$AK$1:$EZ$55,Points_MP!$C18,FALSE)=$N18,$AD18,IF(HLOOKUP(AX$1,Monitoring_MP!$AK$1:$EZ$55,Points_MP!$C18,FALSE)=$P18,$AE18,IF(HLOOKUP(AX$1,Monitoring_MP!$AK$1:$EZ$55,Points_MP!$C18,FALSE)=$R18,$AF18,IF(HLOOKUP(AX$1,Monitoring_MP!$AK$1:$EZ$55,Points_MP!$C18,FALSE)=$T18,$AG18,IF(HLOOKUP(AX$1,Monitoring_MP!$AK$1:$EZ$55,Points_MP!$C18,FALSE)=$V18,$AH18,IF(HLOOKUP(AX$1,Monitoring_MP!$AK$1:$EZ$55,Points_MP!$C18,FALSE)=$X18,$AI18,"ERROR")))))))))</f>
        <v>0</v>
      </c>
      <c r="AY18" s="142">
        <f>IF(ISBLANK(HLOOKUP(AY$1,Monitoring_MP!$AK$1:$EZ$55,Points_MP!$C18,FALSE)),"",IF(HLOOKUP(AY$1,Monitoring_MP!$AK$1:$EZ$55,Points_MP!$C18,FALSE)=$J18,$AB18,IF(HLOOKUP(AY$1,Monitoring_MP!$AK$1:$EZ$55,Points_MP!$C18,FALSE)=$L18,$AC18,IF(HLOOKUP(AY$1,Monitoring_MP!$AK$1:$EZ$55,Points_MP!$C18,FALSE)=$N18,$AD18,IF(HLOOKUP(AY$1,Monitoring_MP!$AK$1:$EZ$55,Points_MP!$C18,FALSE)=$P18,$AE18,IF(HLOOKUP(AY$1,Monitoring_MP!$AK$1:$EZ$55,Points_MP!$C18,FALSE)=$R18,$AF18,IF(HLOOKUP(AY$1,Monitoring_MP!$AK$1:$EZ$55,Points_MP!$C18,FALSE)=$T18,$AG18,IF(HLOOKUP(AY$1,Monitoring_MP!$AK$1:$EZ$55,Points_MP!$C18,FALSE)=$V18,$AH18,IF(HLOOKUP(AY$1,Monitoring_MP!$AK$1:$EZ$55,Points_MP!$C18,FALSE)=$X18,$AI18,"ERROR")))))))))</f>
        <v>0</v>
      </c>
      <c r="AZ18" s="142">
        <f>IF(ISBLANK(HLOOKUP(AZ$1,Monitoring_MP!$AK$1:$EZ$55,Points_MP!$C18,FALSE)),"",IF(HLOOKUP(AZ$1,Monitoring_MP!$AK$1:$EZ$55,Points_MP!$C18,FALSE)=$J18,$AB18,IF(HLOOKUP(AZ$1,Monitoring_MP!$AK$1:$EZ$55,Points_MP!$C18,FALSE)=$L18,$AC18,IF(HLOOKUP(AZ$1,Monitoring_MP!$AK$1:$EZ$55,Points_MP!$C18,FALSE)=$N18,$AD18,IF(HLOOKUP(AZ$1,Monitoring_MP!$AK$1:$EZ$55,Points_MP!$C18,FALSE)=$P18,$AE18,IF(HLOOKUP(AZ$1,Monitoring_MP!$AK$1:$EZ$55,Points_MP!$C18,FALSE)=$R18,$AF18,IF(HLOOKUP(AZ$1,Monitoring_MP!$AK$1:$EZ$55,Points_MP!$C18,FALSE)=$T18,$AG18,IF(HLOOKUP(AZ$1,Monitoring_MP!$AK$1:$EZ$55,Points_MP!$C18,FALSE)=$V18,$AH18,IF(HLOOKUP(AZ$1,Monitoring_MP!$AK$1:$EZ$55,Points_MP!$C18,FALSE)=$X18,$AI18,"ERROR")))))))))</f>
        <v>0</v>
      </c>
      <c r="BA18" s="142">
        <f>IF(ISBLANK(HLOOKUP(BA$1,Monitoring_MP!$AK$1:$EZ$55,Points_MP!$C18,FALSE)),"",IF(HLOOKUP(BA$1,Monitoring_MP!$AK$1:$EZ$55,Points_MP!$C18,FALSE)=$J18,$AB18,IF(HLOOKUP(BA$1,Monitoring_MP!$AK$1:$EZ$55,Points_MP!$C18,FALSE)=$L18,$AC18,IF(HLOOKUP(BA$1,Monitoring_MP!$AK$1:$EZ$55,Points_MP!$C18,FALSE)=$N18,$AD18,IF(HLOOKUP(BA$1,Monitoring_MP!$AK$1:$EZ$55,Points_MP!$C18,FALSE)=$P18,$AE18,IF(HLOOKUP(BA$1,Monitoring_MP!$AK$1:$EZ$55,Points_MP!$C18,FALSE)=$R18,$AF18,IF(HLOOKUP(BA$1,Monitoring_MP!$AK$1:$EZ$55,Points_MP!$C18,FALSE)=$T18,$AG18,IF(HLOOKUP(BA$1,Monitoring_MP!$AK$1:$EZ$55,Points_MP!$C18,FALSE)=$V18,$AH18,IF(HLOOKUP(BA$1,Monitoring_MP!$AK$1:$EZ$55,Points_MP!$C18,FALSE)=$X18,$AI18,"ERROR")))))))))</f>
        <v>0</v>
      </c>
      <c r="BB18" s="142">
        <f>IF(ISBLANK(HLOOKUP(BB$1,Monitoring_MP!$AK$1:$EZ$55,Points_MP!$C18,FALSE)),"",IF(HLOOKUP(BB$1,Monitoring_MP!$AK$1:$EZ$55,Points_MP!$C18,FALSE)=$J18,$AB18,IF(HLOOKUP(BB$1,Monitoring_MP!$AK$1:$EZ$55,Points_MP!$C18,FALSE)=$L18,$AC18,IF(HLOOKUP(BB$1,Monitoring_MP!$AK$1:$EZ$55,Points_MP!$C18,FALSE)=$N18,$AD18,IF(HLOOKUP(BB$1,Monitoring_MP!$AK$1:$EZ$55,Points_MP!$C18,FALSE)=$P18,$AE18,IF(HLOOKUP(BB$1,Monitoring_MP!$AK$1:$EZ$55,Points_MP!$C18,FALSE)=$R18,$AF18,IF(HLOOKUP(BB$1,Monitoring_MP!$AK$1:$EZ$55,Points_MP!$C18,FALSE)=$T18,$AG18,IF(HLOOKUP(BB$1,Monitoring_MP!$AK$1:$EZ$55,Points_MP!$C18,FALSE)=$V18,$AH18,IF(HLOOKUP(BB$1,Monitoring_MP!$AK$1:$EZ$55,Points_MP!$C18,FALSE)=$X18,$AI18,"ERROR")))))))))</f>
        <v>0</v>
      </c>
      <c r="BC18" s="142">
        <f>IF(ISBLANK(HLOOKUP(BC$1,Monitoring_MP!$AK$1:$EZ$55,Points_MP!$C18,FALSE)),"",IF(HLOOKUP(BC$1,Monitoring_MP!$AK$1:$EZ$55,Points_MP!$C18,FALSE)=$J18,$AB18,IF(HLOOKUP(BC$1,Monitoring_MP!$AK$1:$EZ$55,Points_MP!$C18,FALSE)=$L18,$AC18,IF(HLOOKUP(BC$1,Monitoring_MP!$AK$1:$EZ$55,Points_MP!$C18,FALSE)=$N18,$AD18,IF(HLOOKUP(BC$1,Monitoring_MP!$AK$1:$EZ$55,Points_MP!$C18,FALSE)=$P18,$AE18,IF(HLOOKUP(BC$1,Monitoring_MP!$AK$1:$EZ$55,Points_MP!$C18,FALSE)=$R18,$AF18,IF(HLOOKUP(BC$1,Monitoring_MP!$AK$1:$EZ$55,Points_MP!$C18,FALSE)=$T18,$AG18,IF(HLOOKUP(BC$1,Monitoring_MP!$AK$1:$EZ$55,Points_MP!$C18,FALSE)=$V18,$AH18,IF(HLOOKUP(BC$1,Monitoring_MP!$AK$1:$EZ$55,Points_MP!$C18,FALSE)=$X18,$AI18,"ERROR")))))))))</f>
        <v>0</v>
      </c>
      <c r="BD18" s="142">
        <f>IF(ISBLANK(HLOOKUP(BD$1,Monitoring_MP!$AK$1:$EZ$55,Points_MP!$C18,FALSE)),"",IF(HLOOKUP(BD$1,Monitoring_MP!$AK$1:$EZ$55,Points_MP!$C18,FALSE)=$J18,$AB18,IF(HLOOKUP(BD$1,Monitoring_MP!$AK$1:$EZ$55,Points_MP!$C18,FALSE)=$L18,$AC18,IF(HLOOKUP(BD$1,Monitoring_MP!$AK$1:$EZ$55,Points_MP!$C18,FALSE)=$N18,$AD18,IF(HLOOKUP(BD$1,Monitoring_MP!$AK$1:$EZ$55,Points_MP!$C18,FALSE)=$P18,$AE18,IF(HLOOKUP(BD$1,Monitoring_MP!$AK$1:$EZ$55,Points_MP!$C18,FALSE)=$R18,$AF18,IF(HLOOKUP(BD$1,Monitoring_MP!$AK$1:$EZ$55,Points_MP!$C18,FALSE)=$T18,$AG18,IF(HLOOKUP(BD$1,Monitoring_MP!$AK$1:$EZ$55,Points_MP!$C18,FALSE)=$V18,$AH18,IF(HLOOKUP(BD$1,Monitoring_MP!$AK$1:$EZ$55,Points_MP!$C18,FALSE)=$X18,$AI18,"ERROR")))))))))</f>
        <v>0</v>
      </c>
      <c r="BE18" s="142">
        <f>IF(ISBLANK(HLOOKUP(BE$1,Monitoring_MP!$AK$1:$EZ$55,Points_MP!$C18,FALSE)),"",IF(HLOOKUP(BE$1,Monitoring_MP!$AK$1:$EZ$55,Points_MP!$C18,FALSE)=$J18,$AB18,IF(HLOOKUP(BE$1,Monitoring_MP!$AK$1:$EZ$55,Points_MP!$C18,FALSE)=$L18,$AC18,IF(HLOOKUP(BE$1,Monitoring_MP!$AK$1:$EZ$55,Points_MP!$C18,FALSE)=$N18,$AD18,IF(HLOOKUP(BE$1,Monitoring_MP!$AK$1:$EZ$55,Points_MP!$C18,FALSE)=$P18,$AE18,IF(HLOOKUP(BE$1,Monitoring_MP!$AK$1:$EZ$55,Points_MP!$C18,FALSE)=$R18,$AF18,IF(HLOOKUP(BE$1,Monitoring_MP!$AK$1:$EZ$55,Points_MP!$C18,FALSE)=$T18,$AG18,IF(HLOOKUP(BE$1,Monitoring_MP!$AK$1:$EZ$55,Points_MP!$C18,FALSE)=$V18,$AH18,IF(HLOOKUP(BE$1,Monitoring_MP!$AK$1:$EZ$55,Points_MP!$C18,FALSE)=$X18,$AI18,"ERROR")))))))))</f>
        <v>0</v>
      </c>
      <c r="BF18" s="142">
        <f>IF(ISBLANK(HLOOKUP(BF$1,Monitoring_MP!$AK$1:$EZ$55,Points_MP!$C18,FALSE)),"",IF(HLOOKUP(BF$1,Monitoring_MP!$AK$1:$EZ$55,Points_MP!$C18,FALSE)=$J18,$AB18,IF(HLOOKUP(BF$1,Monitoring_MP!$AK$1:$EZ$55,Points_MP!$C18,FALSE)=$L18,$AC18,IF(HLOOKUP(BF$1,Monitoring_MP!$AK$1:$EZ$55,Points_MP!$C18,FALSE)=$N18,$AD18,IF(HLOOKUP(BF$1,Monitoring_MP!$AK$1:$EZ$55,Points_MP!$C18,FALSE)=$P18,$AE18,IF(HLOOKUP(BF$1,Monitoring_MP!$AK$1:$EZ$55,Points_MP!$C18,FALSE)=$R18,$AF18,IF(HLOOKUP(BF$1,Monitoring_MP!$AK$1:$EZ$55,Points_MP!$C18,FALSE)=$T18,$AG18,IF(HLOOKUP(BF$1,Monitoring_MP!$AK$1:$EZ$55,Points_MP!$C18,FALSE)=$V18,$AH18,IF(HLOOKUP(BF$1,Monitoring_MP!$AK$1:$EZ$55,Points_MP!$C18,FALSE)=$X18,$AI18,"ERROR")))))))))</f>
        <v>0.4</v>
      </c>
      <c r="BG18" s="142">
        <f>IF(ISBLANK(HLOOKUP(BG$1,Monitoring_MP!$AK$1:$EZ$55,Points_MP!$C18,FALSE)),"",IF(HLOOKUP(BG$1,Monitoring_MP!$AK$1:$EZ$55,Points_MP!$C18,FALSE)=$J18,$AB18,IF(HLOOKUP(BG$1,Monitoring_MP!$AK$1:$EZ$55,Points_MP!$C18,FALSE)=$L18,$AC18,IF(HLOOKUP(BG$1,Monitoring_MP!$AK$1:$EZ$55,Points_MP!$C18,FALSE)=$N18,$AD18,IF(HLOOKUP(BG$1,Monitoring_MP!$AK$1:$EZ$55,Points_MP!$C18,FALSE)=$P18,$AE18,IF(HLOOKUP(BG$1,Monitoring_MP!$AK$1:$EZ$55,Points_MP!$C18,FALSE)=$R18,$AF18,IF(HLOOKUP(BG$1,Monitoring_MP!$AK$1:$EZ$55,Points_MP!$C18,FALSE)=$T18,$AG18,IF(HLOOKUP(BG$1,Monitoring_MP!$AK$1:$EZ$55,Points_MP!$C18,FALSE)=$V18,$AH18,IF(HLOOKUP(BG$1,Monitoring_MP!$AK$1:$EZ$55,Points_MP!$C18,FALSE)=$X18,$AI18,"ERROR")))))))))</f>
        <v>0</v>
      </c>
      <c r="BH18" s="142">
        <f>IF(ISBLANK(HLOOKUP(BH$1,Monitoring_MP!$AK$1:$EZ$55,Points_MP!$C18,FALSE)),"",IF(HLOOKUP(BH$1,Monitoring_MP!$AK$1:$EZ$55,Points_MP!$C18,FALSE)=$J18,$AB18,IF(HLOOKUP(BH$1,Monitoring_MP!$AK$1:$EZ$55,Points_MP!$C18,FALSE)=$L18,$AC18,IF(HLOOKUP(BH$1,Monitoring_MP!$AK$1:$EZ$55,Points_MP!$C18,FALSE)=$N18,$AD18,IF(HLOOKUP(BH$1,Monitoring_MP!$AK$1:$EZ$55,Points_MP!$C18,FALSE)=$P18,$AE18,IF(HLOOKUP(BH$1,Monitoring_MP!$AK$1:$EZ$55,Points_MP!$C18,FALSE)=$R18,$AF18,IF(HLOOKUP(BH$1,Monitoring_MP!$AK$1:$EZ$55,Points_MP!$C18,FALSE)=$T18,$AG18,IF(HLOOKUP(BH$1,Monitoring_MP!$AK$1:$EZ$55,Points_MP!$C18,FALSE)=$V18,$AH18,IF(HLOOKUP(BH$1,Monitoring_MP!$AK$1:$EZ$55,Points_MP!$C18,FALSE)=$X18,$AI18,"ERROR")))))))))</f>
        <v>0</v>
      </c>
      <c r="BI18" s="142">
        <f>IF(ISBLANK(HLOOKUP(BI$1,Monitoring_MP!$AK$1:$EZ$55,Points_MP!$C18,FALSE)),"",IF(HLOOKUP(BI$1,Monitoring_MP!$AK$1:$EZ$55,Points_MP!$C18,FALSE)=$J18,$AB18,IF(HLOOKUP(BI$1,Monitoring_MP!$AK$1:$EZ$55,Points_MP!$C18,FALSE)=$L18,$AC18,IF(HLOOKUP(BI$1,Monitoring_MP!$AK$1:$EZ$55,Points_MP!$C18,FALSE)=$N18,$AD18,IF(HLOOKUP(BI$1,Monitoring_MP!$AK$1:$EZ$55,Points_MP!$C18,FALSE)=$P18,$AE18,IF(HLOOKUP(BI$1,Monitoring_MP!$AK$1:$EZ$55,Points_MP!$C18,FALSE)=$R18,$AF18,IF(HLOOKUP(BI$1,Monitoring_MP!$AK$1:$EZ$55,Points_MP!$C18,FALSE)=$T18,$AG18,IF(HLOOKUP(BI$1,Monitoring_MP!$AK$1:$EZ$55,Points_MP!$C18,FALSE)=$V18,$AH18,IF(HLOOKUP(BI$1,Monitoring_MP!$AK$1:$EZ$55,Points_MP!$C18,FALSE)=$X18,$AI18,"ERROR")))))))))</f>
        <v>0</v>
      </c>
      <c r="BJ18" s="142">
        <f>IF(ISBLANK(HLOOKUP(BJ$1,Monitoring_MP!$AK$1:$EZ$55,Points_MP!$C18,FALSE)),"",IF(HLOOKUP(BJ$1,Monitoring_MP!$AK$1:$EZ$55,Points_MP!$C18,FALSE)=$J18,$AB18,IF(HLOOKUP(BJ$1,Monitoring_MP!$AK$1:$EZ$55,Points_MP!$C18,FALSE)=$L18,$AC18,IF(HLOOKUP(BJ$1,Monitoring_MP!$AK$1:$EZ$55,Points_MP!$C18,FALSE)=$N18,$AD18,IF(HLOOKUP(BJ$1,Monitoring_MP!$AK$1:$EZ$55,Points_MP!$C18,FALSE)=$P18,$AE18,IF(HLOOKUP(BJ$1,Monitoring_MP!$AK$1:$EZ$55,Points_MP!$C18,FALSE)=$R18,$AF18,IF(HLOOKUP(BJ$1,Monitoring_MP!$AK$1:$EZ$55,Points_MP!$C18,FALSE)=$T18,$AG18,IF(HLOOKUP(BJ$1,Monitoring_MP!$AK$1:$EZ$55,Points_MP!$C18,FALSE)=$V18,$AH18,IF(HLOOKUP(BJ$1,Monitoring_MP!$AK$1:$EZ$55,Points_MP!$C18,FALSE)=$X18,$AI18,"ERROR")))))))))</f>
        <v>0</v>
      </c>
      <c r="BK18" s="142">
        <f>IF(ISBLANK(HLOOKUP(BK$1,Monitoring_MP!$AK$1:$EZ$55,Points_MP!$C18,FALSE)),"",IF(HLOOKUP(BK$1,Monitoring_MP!$AK$1:$EZ$55,Points_MP!$C18,FALSE)=$J18,$AB18,IF(HLOOKUP(BK$1,Monitoring_MP!$AK$1:$EZ$55,Points_MP!$C18,FALSE)=$L18,$AC18,IF(HLOOKUP(BK$1,Monitoring_MP!$AK$1:$EZ$55,Points_MP!$C18,FALSE)=$N18,$AD18,IF(HLOOKUP(BK$1,Monitoring_MP!$AK$1:$EZ$55,Points_MP!$C18,FALSE)=$P18,$AE18,IF(HLOOKUP(BK$1,Monitoring_MP!$AK$1:$EZ$55,Points_MP!$C18,FALSE)=$R18,$AF18,IF(HLOOKUP(BK$1,Monitoring_MP!$AK$1:$EZ$55,Points_MP!$C18,FALSE)=$T18,$AG18,IF(HLOOKUP(BK$1,Monitoring_MP!$AK$1:$EZ$55,Points_MP!$C18,FALSE)=$V18,$AH18,IF(HLOOKUP(BK$1,Monitoring_MP!$AK$1:$EZ$55,Points_MP!$C18,FALSE)=$X18,$AI18,"ERROR")))))))))</f>
        <v>0</v>
      </c>
      <c r="BL18" s="142">
        <f>IF(ISBLANK(HLOOKUP(BL$1,Monitoring_MP!$AK$1:$EZ$55,Points_MP!$C18,FALSE)),"",IF(HLOOKUP(BL$1,Monitoring_MP!$AK$1:$EZ$55,Points_MP!$C18,FALSE)=$J18,$AB18,IF(HLOOKUP(BL$1,Monitoring_MP!$AK$1:$EZ$55,Points_MP!$C18,FALSE)=$L18,$AC18,IF(HLOOKUP(BL$1,Monitoring_MP!$AK$1:$EZ$55,Points_MP!$C18,FALSE)=$N18,$AD18,IF(HLOOKUP(BL$1,Monitoring_MP!$AK$1:$EZ$55,Points_MP!$C18,FALSE)=$P18,$AE18,IF(HLOOKUP(BL$1,Monitoring_MP!$AK$1:$EZ$55,Points_MP!$C18,FALSE)=$R18,$AF18,IF(HLOOKUP(BL$1,Monitoring_MP!$AK$1:$EZ$55,Points_MP!$C18,FALSE)=$T18,$AG18,IF(HLOOKUP(BL$1,Monitoring_MP!$AK$1:$EZ$55,Points_MP!$C18,FALSE)=$V18,$AH18,IF(HLOOKUP(BL$1,Monitoring_MP!$AK$1:$EZ$55,Points_MP!$C18,FALSE)=$X18,$AI18,"ERROR")))))))))</f>
        <v>0</v>
      </c>
      <c r="BM18" s="142">
        <f>IF(ISBLANK(HLOOKUP(BM$1,Monitoring_MP!$AK$1:$EZ$55,Points_MP!$C18,FALSE)),"",IF(HLOOKUP(BM$1,Monitoring_MP!$AK$1:$EZ$55,Points_MP!$C18,FALSE)=$J18,$AB18,IF(HLOOKUP(BM$1,Monitoring_MP!$AK$1:$EZ$55,Points_MP!$C18,FALSE)=$L18,$AC18,IF(HLOOKUP(BM$1,Monitoring_MP!$AK$1:$EZ$55,Points_MP!$C18,FALSE)=$N18,$AD18,IF(HLOOKUP(BM$1,Monitoring_MP!$AK$1:$EZ$55,Points_MP!$C18,FALSE)=$P18,$AE18,IF(HLOOKUP(BM$1,Monitoring_MP!$AK$1:$EZ$55,Points_MP!$C18,FALSE)=$R18,$AF18,IF(HLOOKUP(BM$1,Monitoring_MP!$AK$1:$EZ$55,Points_MP!$C18,FALSE)=$T18,$AG18,IF(HLOOKUP(BM$1,Monitoring_MP!$AK$1:$EZ$55,Points_MP!$C18,FALSE)=$V18,$AH18,IF(HLOOKUP(BM$1,Monitoring_MP!$AK$1:$EZ$55,Points_MP!$C18,FALSE)=$X18,$AI18,"ERROR")))))))))</f>
        <v>0</v>
      </c>
      <c r="BN18" s="142">
        <f>IF(ISBLANK(HLOOKUP(BN$1,Monitoring_MP!$AK$1:$EZ$55,Points_MP!$C18,FALSE)),"",IF(HLOOKUP(BN$1,Monitoring_MP!$AK$1:$EZ$55,Points_MP!$C18,FALSE)=$J18,$AB18,IF(HLOOKUP(BN$1,Monitoring_MP!$AK$1:$EZ$55,Points_MP!$C18,FALSE)=$L18,$AC18,IF(HLOOKUP(BN$1,Monitoring_MP!$AK$1:$EZ$55,Points_MP!$C18,FALSE)=$N18,$AD18,IF(HLOOKUP(BN$1,Monitoring_MP!$AK$1:$EZ$55,Points_MP!$C18,FALSE)=$P18,$AE18,IF(HLOOKUP(BN$1,Monitoring_MP!$AK$1:$EZ$55,Points_MP!$C18,FALSE)=$R18,$AF18,IF(HLOOKUP(BN$1,Monitoring_MP!$AK$1:$EZ$55,Points_MP!$C18,FALSE)=$T18,$AG18,IF(HLOOKUP(BN$1,Monitoring_MP!$AK$1:$EZ$55,Points_MP!$C18,FALSE)=$V18,$AH18,IF(HLOOKUP(BN$1,Monitoring_MP!$AK$1:$EZ$55,Points_MP!$C18,FALSE)=$X18,$AI18,"ERROR")))))))))</f>
        <v>0</v>
      </c>
      <c r="BO18" s="142">
        <f>IF(ISBLANK(HLOOKUP(BO$1,Monitoring_MP!$AK$1:$EZ$55,Points_MP!$C18,FALSE)),"",IF(HLOOKUP(BO$1,Monitoring_MP!$AK$1:$EZ$55,Points_MP!$C18,FALSE)=$J18,$AB18,IF(HLOOKUP(BO$1,Monitoring_MP!$AK$1:$EZ$55,Points_MP!$C18,FALSE)=$L18,$AC18,IF(HLOOKUP(BO$1,Monitoring_MP!$AK$1:$EZ$55,Points_MP!$C18,FALSE)=$N18,$AD18,IF(HLOOKUP(BO$1,Monitoring_MP!$AK$1:$EZ$55,Points_MP!$C18,FALSE)=$P18,$AE18,IF(HLOOKUP(BO$1,Monitoring_MP!$AK$1:$EZ$55,Points_MP!$C18,FALSE)=$R18,$AF18,IF(HLOOKUP(BO$1,Monitoring_MP!$AK$1:$EZ$55,Points_MP!$C18,FALSE)=$T18,$AG18,IF(HLOOKUP(BO$1,Monitoring_MP!$AK$1:$EZ$55,Points_MP!$C18,FALSE)=$V18,$AH18,IF(HLOOKUP(BO$1,Monitoring_MP!$AK$1:$EZ$55,Points_MP!$C18,FALSE)=$X18,$AI18,"ERROR")))))))))</f>
        <v>0</v>
      </c>
      <c r="BP18" s="142">
        <f>IF(ISBLANK(HLOOKUP(BP$1,Monitoring_MP!$AK$1:$EZ$55,Points_MP!$C18,FALSE)),"",IF(HLOOKUP(BP$1,Monitoring_MP!$AK$1:$EZ$55,Points_MP!$C18,FALSE)=$J18,$AB18,IF(HLOOKUP(BP$1,Monitoring_MP!$AK$1:$EZ$55,Points_MP!$C18,FALSE)=$L18,$AC18,IF(HLOOKUP(BP$1,Monitoring_MP!$AK$1:$EZ$55,Points_MP!$C18,FALSE)=$N18,$AD18,IF(HLOOKUP(BP$1,Monitoring_MP!$AK$1:$EZ$55,Points_MP!$C18,FALSE)=$P18,$AE18,IF(HLOOKUP(BP$1,Monitoring_MP!$AK$1:$EZ$55,Points_MP!$C18,FALSE)=$R18,$AF18,IF(HLOOKUP(BP$1,Monitoring_MP!$AK$1:$EZ$55,Points_MP!$C18,FALSE)=$T18,$AG18,IF(HLOOKUP(BP$1,Monitoring_MP!$AK$1:$EZ$55,Points_MP!$C18,FALSE)=$V18,$AH18,IF(HLOOKUP(BP$1,Monitoring_MP!$AK$1:$EZ$55,Points_MP!$C18,FALSE)=$X18,$AI18,"ERROR")))))))))</f>
        <v>0</v>
      </c>
      <c r="BQ18" s="142">
        <f>IF(ISBLANK(HLOOKUP(BQ$1,Monitoring_MP!$AK$1:$EZ$55,Points_MP!$C18,FALSE)),"",IF(HLOOKUP(BQ$1,Monitoring_MP!$AK$1:$EZ$55,Points_MP!$C18,FALSE)=$J18,$AB18,IF(HLOOKUP(BQ$1,Monitoring_MP!$AK$1:$EZ$55,Points_MP!$C18,FALSE)=$L18,$AC18,IF(HLOOKUP(BQ$1,Monitoring_MP!$AK$1:$EZ$55,Points_MP!$C18,FALSE)=$N18,$AD18,IF(HLOOKUP(BQ$1,Monitoring_MP!$AK$1:$EZ$55,Points_MP!$C18,FALSE)=$P18,$AE18,IF(HLOOKUP(BQ$1,Monitoring_MP!$AK$1:$EZ$55,Points_MP!$C18,FALSE)=$R18,$AF18,IF(HLOOKUP(BQ$1,Monitoring_MP!$AK$1:$EZ$55,Points_MP!$C18,FALSE)=$T18,$AG18,IF(HLOOKUP(BQ$1,Monitoring_MP!$AK$1:$EZ$55,Points_MP!$C18,FALSE)=$V18,$AH18,IF(HLOOKUP(BQ$1,Monitoring_MP!$AK$1:$EZ$55,Points_MP!$C18,FALSE)=$X18,$AI18,"ERROR")))))))))</f>
        <v>0</v>
      </c>
      <c r="BR18" s="142">
        <f>IF(ISBLANK(HLOOKUP(BR$1,Monitoring_MP!$AK$1:$EZ$55,Points_MP!$C18,FALSE)),"",IF(HLOOKUP(BR$1,Monitoring_MP!$AK$1:$EZ$55,Points_MP!$C18,FALSE)=$J18,$AB18,IF(HLOOKUP(BR$1,Monitoring_MP!$AK$1:$EZ$55,Points_MP!$C18,FALSE)=$L18,$AC18,IF(HLOOKUP(BR$1,Monitoring_MP!$AK$1:$EZ$55,Points_MP!$C18,FALSE)=$N18,$AD18,IF(HLOOKUP(BR$1,Monitoring_MP!$AK$1:$EZ$55,Points_MP!$C18,FALSE)=$P18,$AE18,IF(HLOOKUP(BR$1,Monitoring_MP!$AK$1:$EZ$55,Points_MP!$C18,FALSE)=$R18,$AF18,IF(HLOOKUP(BR$1,Monitoring_MP!$AK$1:$EZ$55,Points_MP!$C18,FALSE)=$T18,$AG18,IF(HLOOKUP(BR$1,Monitoring_MP!$AK$1:$EZ$55,Points_MP!$C18,FALSE)=$V18,$AH18,IF(HLOOKUP(BR$1,Monitoring_MP!$AK$1:$EZ$55,Points_MP!$C18,FALSE)=$X18,$AI18,"ERROR")))))))))</f>
        <v>0</v>
      </c>
      <c r="BS18" s="142">
        <f>IF(ISBLANK(HLOOKUP(BS$1,Monitoring_MP!$AK$1:$EZ$55,Points_MP!$C18,FALSE)),"",IF(HLOOKUP(BS$1,Monitoring_MP!$AK$1:$EZ$55,Points_MP!$C18,FALSE)=$J18,$AB18,IF(HLOOKUP(BS$1,Monitoring_MP!$AK$1:$EZ$55,Points_MP!$C18,FALSE)=$L18,$AC18,IF(HLOOKUP(BS$1,Monitoring_MP!$AK$1:$EZ$55,Points_MP!$C18,FALSE)=$N18,$AD18,IF(HLOOKUP(BS$1,Monitoring_MP!$AK$1:$EZ$55,Points_MP!$C18,FALSE)=$P18,$AE18,IF(HLOOKUP(BS$1,Monitoring_MP!$AK$1:$EZ$55,Points_MP!$C18,FALSE)=$R18,$AF18,IF(HLOOKUP(BS$1,Monitoring_MP!$AK$1:$EZ$55,Points_MP!$C18,FALSE)=$T18,$AG18,IF(HLOOKUP(BS$1,Monitoring_MP!$AK$1:$EZ$55,Points_MP!$C18,FALSE)=$V18,$AH18,IF(HLOOKUP(BS$1,Monitoring_MP!$AK$1:$EZ$55,Points_MP!$C18,FALSE)=$X18,$AI18,"ERROR")))))))))</f>
        <v>0</v>
      </c>
      <c r="BT18" s="142">
        <f>IF(ISBLANK(HLOOKUP(BT$1,Monitoring_MP!$AK$1:$EZ$55,Points_MP!$C18,FALSE)),"",IF(HLOOKUP(BT$1,Monitoring_MP!$AK$1:$EZ$55,Points_MP!$C18,FALSE)=$J18,$AB18,IF(HLOOKUP(BT$1,Monitoring_MP!$AK$1:$EZ$55,Points_MP!$C18,FALSE)=$L18,$AC18,IF(HLOOKUP(BT$1,Monitoring_MP!$AK$1:$EZ$55,Points_MP!$C18,FALSE)=$N18,$AD18,IF(HLOOKUP(BT$1,Monitoring_MP!$AK$1:$EZ$55,Points_MP!$C18,FALSE)=$P18,$AE18,IF(HLOOKUP(BT$1,Monitoring_MP!$AK$1:$EZ$55,Points_MP!$C18,FALSE)=$R18,$AF18,IF(HLOOKUP(BT$1,Monitoring_MP!$AK$1:$EZ$55,Points_MP!$C18,FALSE)=$T18,$AG18,IF(HLOOKUP(BT$1,Monitoring_MP!$AK$1:$EZ$55,Points_MP!$C18,FALSE)=$V18,$AH18,IF(HLOOKUP(BT$1,Monitoring_MP!$AK$1:$EZ$55,Points_MP!$C18,FALSE)=$X18,$AI18,"ERROR")))))))))</f>
        <v>0</v>
      </c>
      <c r="BU18" s="142">
        <f>IF(ISBLANK(HLOOKUP(BU$1,Monitoring_MP!$AK$1:$EZ$55,Points_MP!$C18,FALSE)),"",IF(HLOOKUP(BU$1,Monitoring_MP!$AK$1:$EZ$55,Points_MP!$C18,FALSE)=$J18,$AB18,IF(HLOOKUP(BU$1,Monitoring_MP!$AK$1:$EZ$55,Points_MP!$C18,FALSE)=$L18,$AC18,IF(HLOOKUP(BU$1,Monitoring_MP!$AK$1:$EZ$55,Points_MP!$C18,FALSE)=$N18,$AD18,IF(HLOOKUP(BU$1,Monitoring_MP!$AK$1:$EZ$55,Points_MP!$C18,FALSE)=$P18,$AE18,IF(HLOOKUP(BU$1,Monitoring_MP!$AK$1:$EZ$55,Points_MP!$C18,FALSE)=$R18,$AF18,IF(HLOOKUP(BU$1,Monitoring_MP!$AK$1:$EZ$55,Points_MP!$C18,FALSE)=$T18,$AG18,IF(HLOOKUP(BU$1,Monitoring_MP!$AK$1:$EZ$55,Points_MP!$C18,FALSE)=$V18,$AH18,IF(HLOOKUP(BU$1,Monitoring_MP!$AK$1:$EZ$55,Points_MP!$C18,FALSE)=$X18,$AI18,"ERROR")))))))))</f>
        <v>0</v>
      </c>
      <c r="BV18" s="142">
        <f>IF(ISBLANK(HLOOKUP(BV$1,Monitoring_MP!$AK$1:$EZ$55,Points_MP!$C18,FALSE)),"",IF(HLOOKUP(BV$1,Monitoring_MP!$AK$1:$EZ$55,Points_MP!$C18,FALSE)=$J18,$AB18,IF(HLOOKUP(BV$1,Monitoring_MP!$AK$1:$EZ$55,Points_MP!$C18,FALSE)=$L18,$AC18,IF(HLOOKUP(BV$1,Monitoring_MP!$AK$1:$EZ$55,Points_MP!$C18,FALSE)=$N18,$AD18,IF(HLOOKUP(BV$1,Monitoring_MP!$AK$1:$EZ$55,Points_MP!$C18,FALSE)=$P18,$AE18,IF(HLOOKUP(BV$1,Monitoring_MP!$AK$1:$EZ$55,Points_MP!$C18,FALSE)=$R18,$AF18,IF(HLOOKUP(BV$1,Monitoring_MP!$AK$1:$EZ$55,Points_MP!$C18,FALSE)=$T18,$AG18,IF(HLOOKUP(BV$1,Monitoring_MP!$AK$1:$EZ$55,Points_MP!$C18,FALSE)=$V18,$AH18,IF(HLOOKUP(BV$1,Monitoring_MP!$AK$1:$EZ$55,Points_MP!$C18,FALSE)=$X18,$AI18,"ERROR")))))))))</f>
        <v>0</v>
      </c>
      <c r="BW18" s="142">
        <f>IF(ISBLANK(HLOOKUP(BW$1,Monitoring_MP!$AK$1:$EZ$55,Points_MP!$C18,FALSE)),"",IF(HLOOKUP(BW$1,Monitoring_MP!$AK$1:$EZ$55,Points_MP!$C18,FALSE)=$J18,$AB18,IF(HLOOKUP(BW$1,Monitoring_MP!$AK$1:$EZ$55,Points_MP!$C18,FALSE)=$L18,$AC18,IF(HLOOKUP(BW$1,Monitoring_MP!$AK$1:$EZ$55,Points_MP!$C18,FALSE)=$N18,$AD18,IF(HLOOKUP(BW$1,Monitoring_MP!$AK$1:$EZ$55,Points_MP!$C18,FALSE)=$P18,$AE18,IF(HLOOKUP(BW$1,Monitoring_MP!$AK$1:$EZ$55,Points_MP!$C18,FALSE)=$R18,$AF18,IF(HLOOKUP(BW$1,Monitoring_MP!$AK$1:$EZ$55,Points_MP!$C18,FALSE)=$T18,$AG18,IF(HLOOKUP(BW$1,Monitoring_MP!$AK$1:$EZ$55,Points_MP!$C18,FALSE)=$V18,$AH18,IF(HLOOKUP(BW$1,Monitoring_MP!$AK$1:$EZ$55,Points_MP!$C18,FALSE)=$X18,$AI18,"ERROR")))))))))</f>
        <v>0</v>
      </c>
      <c r="BX18" s="142">
        <f>IF(ISBLANK(HLOOKUP(BX$1,Monitoring_MP!$AK$1:$EZ$55,Points_MP!$C18,FALSE)),"",IF(HLOOKUP(BX$1,Monitoring_MP!$AK$1:$EZ$55,Points_MP!$C18,FALSE)=$J18,$AB18,IF(HLOOKUP(BX$1,Monitoring_MP!$AK$1:$EZ$55,Points_MP!$C18,FALSE)=$L18,$AC18,IF(HLOOKUP(BX$1,Monitoring_MP!$AK$1:$EZ$55,Points_MP!$C18,FALSE)=$N18,$AD18,IF(HLOOKUP(BX$1,Monitoring_MP!$AK$1:$EZ$55,Points_MP!$C18,FALSE)=$P18,$AE18,IF(HLOOKUP(BX$1,Monitoring_MP!$AK$1:$EZ$55,Points_MP!$C18,FALSE)=$R18,$AF18,IF(HLOOKUP(BX$1,Monitoring_MP!$AK$1:$EZ$55,Points_MP!$C18,FALSE)=$T18,$AG18,IF(HLOOKUP(BX$1,Monitoring_MP!$AK$1:$EZ$55,Points_MP!$C18,FALSE)=$V18,$AH18,IF(HLOOKUP(BX$1,Monitoring_MP!$AK$1:$EZ$55,Points_MP!$C18,FALSE)=$X18,$AI18,"ERROR")))))))))</f>
        <v>0</v>
      </c>
      <c r="BY18" s="142">
        <f>IF(ISBLANK(HLOOKUP(BY$1,Monitoring_MP!$AK$1:$EZ$55,Points_MP!$C18,FALSE)),"",IF(HLOOKUP(BY$1,Monitoring_MP!$AK$1:$EZ$55,Points_MP!$C18,FALSE)=$J18,$AB18,IF(HLOOKUP(BY$1,Monitoring_MP!$AK$1:$EZ$55,Points_MP!$C18,FALSE)=$L18,$AC18,IF(HLOOKUP(BY$1,Monitoring_MP!$AK$1:$EZ$55,Points_MP!$C18,FALSE)=$N18,$AD18,IF(HLOOKUP(BY$1,Monitoring_MP!$AK$1:$EZ$55,Points_MP!$C18,FALSE)=$P18,$AE18,IF(HLOOKUP(BY$1,Monitoring_MP!$AK$1:$EZ$55,Points_MP!$C18,FALSE)=$R18,$AF18,IF(HLOOKUP(BY$1,Monitoring_MP!$AK$1:$EZ$55,Points_MP!$C18,FALSE)=$T18,$AG18,IF(HLOOKUP(BY$1,Monitoring_MP!$AK$1:$EZ$55,Points_MP!$C18,FALSE)=$V18,$AH18,IF(HLOOKUP(BY$1,Monitoring_MP!$AK$1:$EZ$55,Points_MP!$C18,FALSE)=$X18,$AI18,"ERROR")))))))))</f>
        <v>0</v>
      </c>
      <c r="BZ18" s="142">
        <f>IF(ISBLANK(HLOOKUP(BZ$1,Monitoring_MP!$AK$1:$EZ$55,Points_MP!$C18,FALSE)),"",IF(HLOOKUP(BZ$1,Monitoring_MP!$AK$1:$EZ$55,Points_MP!$C18,FALSE)=$J18,$AB18,IF(HLOOKUP(BZ$1,Monitoring_MP!$AK$1:$EZ$55,Points_MP!$C18,FALSE)=$L18,$AC18,IF(HLOOKUP(BZ$1,Monitoring_MP!$AK$1:$EZ$55,Points_MP!$C18,FALSE)=$N18,$AD18,IF(HLOOKUP(BZ$1,Monitoring_MP!$AK$1:$EZ$55,Points_MP!$C18,FALSE)=$P18,$AE18,IF(HLOOKUP(BZ$1,Monitoring_MP!$AK$1:$EZ$55,Points_MP!$C18,FALSE)=$R18,$AF18,IF(HLOOKUP(BZ$1,Monitoring_MP!$AK$1:$EZ$55,Points_MP!$C18,FALSE)=$T18,$AG18,IF(HLOOKUP(BZ$1,Monitoring_MP!$AK$1:$EZ$55,Points_MP!$C18,FALSE)=$V18,$AH18,IF(HLOOKUP(BZ$1,Monitoring_MP!$AK$1:$EZ$55,Points_MP!$C18,FALSE)=$X18,$AI18,"ERROR")))))))))</f>
        <v>0</v>
      </c>
      <c r="CA18" s="142">
        <f>IF(ISBLANK(HLOOKUP(CA$1,Monitoring_MP!$AK$1:$EZ$55,Points_MP!$C18,FALSE)),"",IF(HLOOKUP(CA$1,Monitoring_MP!$AK$1:$EZ$55,Points_MP!$C18,FALSE)=$J18,$AB18,IF(HLOOKUP(CA$1,Monitoring_MP!$AK$1:$EZ$55,Points_MP!$C18,FALSE)=$L18,$AC18,IF(HLOOKUP(CA$1,Monitoring_MP!$AK$1:$EZ$55,Points_MP!$C18,FALSE)=$N18,$AD18,IF(HLOOKUP(CA$1,Monitoring_MP!$AK$1:$EZ$55,Points_MP!$C18,FALSE)=$P18,$AE18,IF(HLOOKUP(CA$1,Monitoring_MP!$AK$1:$EZ$55,Points_MP!$C18,FALSE)=$R18,$AF18,IF(HLOOKUP(CA$1,Monitoring_MP!$AK$1:$EZ$55,Points_MP!$C18,FALSE)=$T18,$AG18,IF(HLOOKUP(CA$1,Monitoring_MP!$AK$1:$EZ$55,Points_MP!$C18,FALSE)=$V18,$AH18,IF(HLOOKUP(CA$1,Monitoring_MP!$AK$1:$EZ$55,Points_MP!$C18,FALSE)=$X18,$AI18,"ERROR")))))))))</f>
        <v>0</v>
      </c>
      <c r="CB18" s="142">
        <f>IF(ISBLANK(HLOOKUP(CB$1,Monitoring_MP!$AK$1:$EZ$55,Points_MP!$C18,FALSE)),"",IF(HLOOKUP(CB$1,Monitoring_MP!$AK$1:$EZ$55,Points_MP!$C18,FALSE)=$J18,$AB18,IF(HLOOKUP(CB$1,Monitoring_MP!$AK$1:$EZ$55,Points_MP!$C18,FALSE)=$L18,$AC18,IF(HLOOKUP(CB$1,Monitoring_MP!$AK$1:$EZ$55,Points_MP!$C18,FALSE)=$N18,$AD18,IF(HLOOKUP(CB$1,Monitoring_MP!$AK$1:$EZ$55,Points_MP!$C18,FALSE)=$P18,$AE18,IF(HLOOKUP(CB$1,Monitoring_MP!$AK$1:$EZ$55,Points_MP!$C18,FALSE)=$R18,$AF18,IF(HLOOKUP(CB$1,Monitoring_MP!$AK$1:$EZ$55,Points_MP!$C18,FALSE)=$T18,$AG18,IF(HLOOKUP(CB$1,Monitoring_MP!$AK$1:$EZ$55,Points_MP!$C18,FALSE)=$V18,$AH18,IF(HLOOKUP(CB$1,Monitoring_MP!$AK$1:$EZ$55,Points_MP!$C18,FALSE)=$X18,$AI18,"ERROR")))))))))</f>
        <v>0</v>
      </c>
      <c r="CC18" s="142">
        <f>IF(ISBLANK(HLOOKUP(CC$1,Monitoring_MP!$AK$1:$EZ$55,Points_MP!$C18,FALSE)),"",IF(HLOOKUP(CC$1,Monitoring_MP!$AK$1:$EZ$55,Points_MP!$C18,FALSE)=$J18,$AB18,IF(HLOOKUP(CC$1,Monitoring_MP!$AK$1:$EZ$55,Points_MP!$C18,FALSE)=$L18,$AC18,IF(HLOOKUP(CC$1,Monitoring_MP!$AK$1:$EZ$55,Points_MP!$C18,FALSE)=$N18,$AD18,IF(HLOOKUP(CC$1,Monitoring_MP!$AK$1:$EZ$55,Points_MP!$C18,FALSE)=$P18,$AE18,IF(HLOOKUP(CC$1,Monitoring_MP!$AK$1:$EZ$55,Points_MP!$C18,FALSE)=$R18,$AF18,IF(HLOOKUP(CC$1,Monitoring_MP!$AK$1:$EZ$55,Points_MP!$C18,FALSE)=$T18,$AG18,IF(HLOOKUP(CC$1,Monitoring_MP!$AK$1:$EZ$55,Points_MP!$C18,FALSE)=$V18,$AH18,IF(HLOOKUP(CC$1,Monitoring_MP!$AK$1:$EZ$55,Points_MP!$C18,FALSE)=$X18,$AI18,"ERROR")))))))))</f>
        <v>0</v>
      </c>
      <c r="CD18" s="142">
        <f>IF(ISBLANK(HLOOKUP(CD$1,Monitoring_MP!$AK$1:$EZ$55,Points_MP!$C18,FALSE)),"",IF(HLOOKUP(CD$1,Monitoring_MP!$AK$1:$EZ$55,Points_MP!$C18,FALSE)=$J18,$AB18,IF(HLOOKUP(CD$1,Monitoring_MP!$AK$1:$EZ$55,Points_MP!$C18,FALSE)=$L18,$AC18,IF(HLOOKUP(CD$1,Monitoring_MP!$AK$1:$EZ$55,Points_MP!$C18,FALSE)=$N18,$AD18,IF(HLOOKUP(CD$1,Monitoring_MP!$AK$1:$EZ$55,Points_MP!$C18,FALSE)=$P18,$AE18,IF(HLOOKUP(CD$1,Monitoring_MP!$AK$1:$EZ$55,Points_MP!$C18,FALSE)=$R18,$AF18,IF(HLOOKUP(CD$1,Monitoring_MP!$AK$1:$EZ$55,Points_MP!$C18,FALSE)=$T18,$AG18,IF(HLOOKUP(CD$1,Monitoring_MP!$AK$1:$EZ$55,Points_MP!$C18,FALSE)=$V18,$AH18,IF(HLOOKUP(CD$1,Monitoring_MP!$AK$1:$EZ$55,Points_MP!$C18,FALSE)=$X18,$AI18,"ERROR")))))))))</f>
        <v>0</v>
      </c>
      <c r="CE18" s="142">
        <f>IF(ISBLANK(HLOOKUP(CE$1,Monitoring_MP!$AK$1:$EZ$55,Points_MP!$C18,FALSE)),"",IF(HLOOKUP(CE$1,Monitoring_MP!$AK$1:$EZ$55,Points_MP!$C18,FALSE)=$J18,$AB18,IF(HLOOKUP(CE$1,Monitoring_MP!$AK$1:$EZ$55,Points_MP!$C18,FALSE)=$L18,$AC18,IF(HLOOKUP(CE$1,Monitoring_MP!$AK$1:$EZ$55,Points_MP!$C18,FALSE)=$N18,$AD18,IF(HLOOKUP(CE$1,Monitoring_MP!$AK$1:$EZ$55,Points_MP!$C18,FALSE)=$P18,$AE18,IF(HLOOKUP(CE$1,Monitoring_MP!$AK$1:$EZ$55,Points_MP!$C18,FALSE)=$R18,$AF18,IF(HLOOKUP(CE$1,Monitoring_MP!$AK$1:$EZ$55,Points_MP!$C18,FALSE)=$T18,$AG18,IF(HLOOKUP(CE$1,Monitoring_MP!$AK$1:$EZ$55,Points_MP!$C18,FALSE)=$V18,$AH18,IF(HLOOKUP(CE$1,Monitoring_MP!$AK$1:$EZ$55,Points_MP!$C18,FALSE)=$X18,$AI18,"ERROR")))))))))</f>
        <v>0</v>
      </c>
      <c r="CF18" s="142">
        <f>IF(ISBLANK(HLOOKUP(CF$1,Monitoring_MP!$AK$1:$EZ$55,Points_MP!$C18,FALSE)),"",IF(HLOOKUP(CF$1,Monitoring_MP!$AK$1:$EZ$55,Points_MP!$C18,FALSE)=$J18,$AB18,IF(HLOOKUP(CF$1,Monitoring_MP!$AK$1:$EZ$55,Points_MP!$C18,FALSE)=$L18,$AC18,IF(HLOOKUP(CF$1,Monitoring_MP!$AK$1:$EZ$55,Points_MP!$C18,FALSE)=$N18,$AD18,IF(HLOOKUP(CF$1,Monitoring_MP!$AK$1:$EZ$55,Points_MP!$C18,FALSE)=$P18,$AE18,IF(HLOOKUP(CF$1,Monitoring_MP!$AK$1:$EZ$55,Points_MP!$C18,FALSE)=$R18,$AF18,IF(HLOOKUP(CF$1,Monitoring_MP!$AK$1:$EZ$55,Points_MP!$C18,FALSE)=$T18,$AG18,IF(HLOOKUP(CF$1,Monitoring_MP!$AK$1:$EZ$55,Points_MP!$C18,FALSE)=$V18,$AH18,IF(HLOOKUP(CF$1,Monitoring_MP!$AK$1:$EZ$55,Points_MP!$C18,FALSE)=$X18,$AI18,"ERROR")))))))))</f>
        <v>0</v>
      </c>
      <c r="CG18" s="142">
        <f>IF(ISBLANK(HLOOKUP(CG$1,Monitoring_MP!$AK$1:$EZ$55,Points_MP!$C18,FALSE)),"",IF(HLOOKUP(CG$1,Monitoring_MP!$AK$1:$EZ$55,Points_MP!$C18,FALSE)=$J18,$AB18,IF(HLOOKUP(CG$1,Monitoring_MP!$AK$1:$EZ$55,Points_MP!$C18,FALSE)=$L18,$AC18,IF(HLOOKUP(CG$1,Monitoring_MP!$AK$1:$EZ$55,Points_MP!$C18,FALSE)=$N18,$AD18,IF(HLOOKUP(CG$1,Monitoring_MP!$AK$1:$EZ$55,Points_MP!$C18,FALSE)=$P18,$AE18,IF(HLOOKUP(CG$1,Monitoring_MP!$AK$1:$EZ$55,Points_MP!$C18,FALSE)=$R18,$AF18,IF(HLOOKUP(CG$1,Monitoring_MP!$AK$1:$EZ$55,Points_MP!$C18,FALSE)=$T18,$AG18,IF(HLOOKUP(CG$1,Monitoring_MP!$AK$1:$EZ$55,Points_MP!$C18,FALSE)=$V18,$AH18,IF(HLOOKUP(CG$1,Monitoring_MP!$AK$1:$EZ$55,Points_MP!$C18,FALSE)=$X18,$AI18,"ERROR")))))))))</f>
        <v>0</v>
      </c>
      <c r="CH18" s="142">
        <f>IF(ISBLANK(HLOOKUP(CH$1,Monitoring_MP!$AK$1:$EZ$55,Points_MP!$C18,FALSE)),"",IF(HLOOKUP(CH$1,Monitoring_MP!$AK$1:$EZ$55,Points_MP!$C18,FALSE)=$J18,$AB18,IF(HLOOKUP(CH$1,Monitoring_MP!$AK$1:$EZ$55,Points_MP!$C18,FALSE)=$L18,$AC18,IF(HLOOKUP(CH$1,Monitoring_MP!$AK$1:$EZ$55,Points_MP!$C18,FALSE)=$N18,$AD18,IF(HLOOKUP(CH$1,Monitoring_MP!$AK$1:$EZ$55,Points_MP!$C18,FALSE)=$P18,$AE18,IF(HLOOKUP(CH$1,Monitoring_MP!$AK$1:$EZ$55,Points_MP!$C18,FALSE)=$R18,$AF18,IF(HLOOKUP(CH$1,Monitoring_MP!$AK$1:$EZ$55,Points_MP!$C18,FALSE)=$T18,$AG18,IF(HLOOKUP(CH$1,Monitoring_MP!$AK$1:$EZ$55,Points_MP!$C18,FALSE)=$V18,$AH18,IF(HLOOKUP(CH$1,Monitoring_MP!$AK$1:$EZ$55,Points_MP!$C18,FALSE)=$X18,$AI18,"ERROR")))))))))</f>
        <v>0</v>
      </c>
      <c r="CI18" s="142">
        <f>IF(ISBLANK(HLOOKUP(CI$1,Monitoring_MP!$AK$1:$EZ$55,Points_MP!$C18,FALSE)),"",IF(HLOOKUP(CI$1,Monitoring_MP!$AK$1:$EZ$55,Points_MP!$C18,FALSE)=$J18,$AB18,IF(HLOOKUP(CI$1,Monitoring_MP!$AK$1:$EZ$55,Points_MP!$C18,FALSE)=$L18,$AC18,IF(HLOOKUP(CI$1,Monitoring_MP!$AK$1:$EZ$55,Points_MP!$C18,FALSE)=$N18,$AD18,IF(HLOOKUP(CI$1,Monitoring_MP!$AK$1:$EZ$55,Points_MP!$C18,FALSE)=$P18,$AE18,IF(HLOOKUP(CI$1,Monitoring_MP!$AK$1:$EZ$55,Points_MP!$C18,FALSE)=$R18,$AF18,IF(HLOOKUP(CI$1,Monitoring_MP!$AK$1:$EZ$55,Points_MP!$C18,FALSE)=$T18,$AG18,IF(HLOOKUP(CI$1,Monitoring_MP!$AK$1:$EZ$55,Points_MP!$C18,FALSE)=$V18,$AH18,IF(HLOOKUP(CI$1,Monitoring_MP!$AK$1:$EZ$55,Points_MP!$C18,FALSE)=$X18,$AI18,"ERROR")))))))))</f>
        <v>0</v>
      </c>
      <c r="CJ18" s="142">
        <f>IF(ISBLANK(HLOOKUP(CJ$1,Monitoring_MP!$AK$1:$EZ$55,Points_MP!$C18,FALSE)),"",IF(HLOOKUP(CJ$1,Monitoring_MP!$AK$1:$EZ$55,Points_MP!$C18,FALSE)=$J18,$AB18,IF(HLOOKUP(CJ$1,Monitoring_MP!$AK$1:$EZ$55,Points_MP!$C18,FALSE)=$L18,$AC18,IF(HLOOKUP(CJ$1,Monitoring_MP!$AK$1:$EZ$55,Points_MP!$C18,FALSE)=$N18,$AD18,IF(HLOOKUP(CJ$1,Monitoring_MP!$AK$1:$EZ$55,Points_MP!$C18,FALSE)=$P18,$AE18,IF(HLOOKUP(CJ$1,Monitoring_MP!$AK$1:$EZ$55,Points_MP!$C18,FALSE)=$R18,$AF18,IF(HLOOKUP(CJ$1,Monitoring_MP!$AK$1:$EZ$55,Points_MP!$C18,FALSE)=$T18,$AG18,IF(HLOOKUP(CJ$1,Monitoring_MP!$AK$1:$EZ$55,Points_MP!$C18,FALSE)=$V18,$AH18,IF(HLOOKUP(CJ$1,Monitoring_MP!$AK$1:$EZ$55,Points_MP!$C18,FALSE)=$X18,$AI18,"ERROR")))))))))</f>
        <v>0</v>
      </c>
      <c r="CK18" s="142">
        <f>IF(ISBLANK(HLOOKUP(CK$1,Monitoring_MP!$AK$1:$EZ$55,Points_MP!$C18,FALSE)),"",IF(HLOOKUP(CK$1,Monitoring_MP!$AK$1:$EZ$55,Points_MP!$C18,FALSE)=$J18,$AB18,IF(HLOOKUP(CK$1,Monitoring_MP!$AK$1:$EZ$55,Points_MP!$C18,FALSE)=$L18,$AC18,IF(HLOOKUP(CK$1,Monitoring_MP!$AK$1:$EZ$55,Points_MP!$C18,FALSE)=$N18,$AD18,IF(HLOOKUP(CK$1,Monitoring_MP!$AK$1:$EZ$55,Points_MP!$C18,FALSE)=$P18,$AE18,IF(HLOOKUP(CK$1,Monitoring_MP!$AK$1:$EZ$55,Points_MP!$C18,FALSE)=$R18,$AF18,IF(HLOOKUP(CK$1,Monitoring_MP!$AK$1:$EZ$55,Points_MP!$C18,FALSE)=$T18,$AG18,IF(HLOOKUP(CK$1,Monitoring_MP!$AK$1:$EZ$55,Points_MP!$C18,FALSE)=$V18,$AH18,IF(HLOOKUP(CK$1,Monitoring_MP!$AK$1:$EZ$55,Points_MP!$C18,FALSE)=$X18,$AI18,"ERROR")))))))))</f>
        <v>0</v>
      </c>
      <c r="CL18" s="142">
        <f>IF(ISBLANK(HLOOKUP(CL$1,Monitoring_MP!$AK$1:$EZ$55,Points_MP!$C18,FALSE)),"",IF(HLOOKUP(CL$1,Monitoring_MP!$AK$1:$EZ$55,Points_MP!$C18,FALSE)=$J18,$AB18,IF(HLOOKUP(CL$1,Monitoring_MP!$AK$1:$EZ$55,Points_MP!$C18,FALSE)=$L18,$AC18,IF(HLOOKUP(CL$1,Monitoring_MP!$AK$1:$EZ$55,Points_MP!$C18,FALSE)=$N18,$AD18,IF(HLOOKUP(CL$1,Monitoring_MP!$AK$1:$EZ$55,Points_MP!$C18,FALSE)=$P18,$AE18,IF(HLOOKUP(CL$1,Monitoring_MP!$AK$1:$EZ$55,Points_MP!$C18,FALSE)=$R18,$AF18,IF(HLOOKUP(CL$1,Monitoring_MP!$AK$1:$EZ$55,Points_MP!$C18,FALSE)=$T18,$AG18,IF(HLOOKUP(CL$1,Monitoring_MP!$AK$1:$EZ$55,Points_MP!$C18,FALSE)=$V18,$AH18,IF(HLOOKUP(CL$1,Monitoring_MP!$AK$1:$EZ$55,Points_MP!$C18,FALSE)=$X18,$AI18,"ERROR")))))))))</f>
        <v>0</v>
      </c>
      <c r="CM18" s="142">
        <f>IF(ISBLANK(HLOOKUP(CM$1,Monitoring_MP!$AK$1:$EZ$55,Points_MP!$C18,FALSE)),"",IF(HLOOKUP(CM$1,Monitoring_MP!$AK$1:$EZ$55,Points_MP!$C18,FALSE)=$J18,$AB18,IF(HLOOKUP(CM$1,Monitoring_MP!$AK$1:$EZ$55,Points_MP!$C18,FALSE)=$L18,$AC18,IF(HLOOKUP(CM$1,Monitoring_MP!$AK$1:$EZ$55,Points_MP!$C18,FALSE)=$N18,$AD18,IF(HLOOKUP(CM$1,Monitoring_MP!$AK$1:$EZ$55,Points_MP!$C18,FALSE)=$P18,$AE18,IF(HLOOKUP(CM$1,Monitoring_MP!$AK$1:$EZ$55,Points_MP!$C18,FALSE)=$R18,$AF18,IF(HLOOKUP(CM$1,Monitoring_MP!$AK$1:$EZ$55,Points_MP!$C18,FALSE)=$T18,$AG18,IF(HLOOKUP(CM$1,Monitoring_MP!$AK$1:$EZ$55,Points_MP!$C18,FALSE)=$V18,$AH18,IF(HLOOKUP(CM$1,Monitoring_MP!$AK$1:$EZ$55,Points_MP!$C18,FALSE)=$X18,$AI18,"ERROR")))))))))</f>
        <v>0</v>
      </c>
      <c r="CN18" s="142">
        <f>IF(ISBLANK(HLOOKUP(CN$1,Monitoring_MP!$AK$1:$EZ$55,Points_MP!$C18,FALSE)),"",IF(HLOOKUP(CN$1,Monitoring_MP!$AK$1:$EZ$55,Points_MP!$C18,FALSE)=$J18,$AB18,IF(HLOOKUP(CN$1,Monitoring_MP!$AK$1:$EZ$55,Points_MP!$C18,FALSE)=$L18,$AC18,IF(HLOOKUP(CN$1,Monitoring_MP!$AK$1:$EZ$55,Points_MP!$C18,FALSE)=$N18,$AD18,IF(HLOOKUP(CN$1,Monitoring_MP!$AK$1:$EZ$55,Points_MP!$C18,FALSE)=$P18,$AE18,IF(HLOOKUP(CN$1,Monitoring_MP!$AK$1:$EZ$55,Points_MP!$C18,FALSE)=$R18,$AF18,IF(HLOOKUP(CN$1,Monitoring_MP!$AK$1:$EZ$55,Points_MP!$C18,FALSE)=$T18,$AG18,IF(HLOOKUP(CN$1,Monitoring_MP!$AK$1:$EZ$55,Points_MP!$C18,FALSE)=$V18,$AH18,IF(HLOOKUP(CN$1,Monitoring_MP!$AK$1:$EZ$55,Points_MP!$C18,FALSE)=$X18,$AI18,"ERROR")))))))))</f>
        <v>0</v>
      </c>
      <c r="CO18" s="142">
        <f>IF(ISBLANK(HLOOKUP(CO$1,Monitoring_MP!$AK$1:$EZ$55,Points_MP!$C18,FALSE)),"",IF(HLOOKUP(CO$1,Monitoring_MP!$AK$1:$EZ$55,Points_MP!$C18,FALSE)=$J18,$AB18,IF(HLOOKUP(CO$1,Monitoring_MP!$AK$1:$EZ$55,Points_MP!$C18,FALSE)=$L18,$AC18,IF(HLOOKUP(CO$1,Monitoring_MP!$AK$1:$EZ$55,Points_MP!$C18,FALSE)=$N18,$AD18,IF(HLOOKUP(CO$1,Monitoring_MP!$AK$1:$EZ$55,Points_MP!$C18,FALSE)=$P18,$AE18,IF(HLOOKUP(CO$1,Monitoring_MP!$AK$1:$EZ$55,Points_MP!$C18,FALSE)=$R18,$AF18,IF(HLOOKUP(CO$1,Monitoring_MP!$AK$1:$EZ$55,Points_MP!$C18,FALSE)=$T18,$AG18,IF(HLOOKUP(CO$1,Monitoring_MP!$AK$1:$EZ$55,Points_MP!$C18,FALSE)=$V18,$AH18,IF(HLOOKUP(CO$1,Monitoring_MP!$AK$1:$EZ$55,Points_MP!$C18,FALSE)=$X18,$AI18,"ERROR")))))))))</f>
        <v>0</v>
      </c>
      <c r="CP18" s="142">
        <f>IF(ISBLANK(HLOOKUP(CP$1,Monitoring_MP!$AK$1:$EZ$55,Points_MP!$C18,FALSE)),"",IF(HLOOKUP(CP$1,Monitoring_MP!$AK$1:$EZ$55,Points_MP!$C18,FALSE)=$J18,$AB18,IF(HLOOKUP(CP$1,Monitoring_MP!$AK$1:$EZ$55,Points_MP!$C18,FALSE)=$L18,$AC18,IF(HLOOKUP(CP$1,Monitoring_MP!$AK$1:$EZ$55,Points_MP!$C18,FALSE)=$N18,$AD18,IF(HLOOKUP(CP$1,Monitoring_MP!$AK$1:$EZ$55,Points_MP!$C18,FALSE)=$P18,$AE18,IF(HLOOKUP(CP$1,Monitoring_MP!$AK$1:$EZ$55,Points_MP!$C18,FALSE)=$R18,$AF18,IF(HLOOKUP(CP$1,Monitoring_MP!$AK$1:$EZ$55,Points_MP!$C18,FALSE)=$T18,$AG18,IF(HLOOKUP(CP$1,Monitoring_MP!$AK$1:$EZ$55,Points_MP!$C18,FALSE)=$V18,$AH18,IF(HLOOKUP(CP$1,Monitoring_MP!$AK$1:$EZ$55,Points_MP!$C18,FALSE)=$X18,$AI18,"ERROR")))))))))</f>
        <v>0</v>
      </c>
      <c r="CQ18" s="142">
        <f>IF(ISBLANK(HLOOKUP(CQ$1,Monitoring_MP!$AK$1:$EZ$55,Points_MP!$C18,FALSE)),"",IF(HLOOKUP(CQ$1,Monitoring_MP!$AK$1:$EZ$55,Points_MP!$C18,FALSE)=$J18,$AB18,IF(HLOOKUP(CQ$1,Monitoring_MP!$AK$1:$EZ$55,Points_MP!$C18,FALSE)=$L18,$AC18,IF(HLOOKUP(CQ$1,Monitoring_MP!$AK$1:$EZ$55,Points_MP!$C18,FALSE)=$N18,$AD18,IF(HLOOKUP(CQ$1,Monitoring_MP!$AK$1:$EZ$55,Points_MP!$C18,FALSE)=$P18,$AE18,IF(HLOOKUP(CQ$1,Monitoring_MP!$AK$1:$EZ$55,Points_MP!$C18,FALSE)=$R18,$AF18,IF(HLOOKUP(CQ$1,Monitoring_MP!$AK$1:$EZ$55,Points_MP!$C18,FALSE)=$T18,$AG18,IF(HLOOKUP(CQ$1,Monitoring_MP!$AK$1:$EZ$55,Points_MP!$C18,FALSE)=$V18,$AH18,IF(HLOOKUP(CQ$1,Monitoring_MP!$AK$1:$EZ$55,Points_MP!$C18,FALSE)=$X18,$AI18,"ERROR")))))))))</f>
        <v>0</v>
      </c>
      <c r="CR18" s="142">
        <f>IF(ISBLANK(HLOOKUP(CR$1,Monitoring_MP!$AK$1:$EZ$55,Points_MP!$C18,FALSE)),"",IF(HLOOKUP(CR$1,Monitoring_MP!$AK$1:$EZ$55,Points_MP!$C18,FALSE)=$J18,$AB18,IF(HLOOKUP(CR$1,Monitoring_MP!$AK$1:$EZ$55,Points_MP!$C18,FALSE)=$L18,$AC18,IF(HLOOKUP(CR$1,Monitoring_MP!$AK$1:$EZ$55,Points_MP!$C18,FALSE)=$N18,$AD18,IF(HLOOKUP(CR$1,Monitoring_MP!$AK$1:$EZ$55,Points_MP!$C18,FALSE)=$P18,$AE18,IF(HLOOKUP(CR$1,Monitoring_MP!$AK$1:$EZ$55,Points_MP!$C18,FALSE)=$R18,$AF18,IF(HLOOKUP(CR$1,Monitoring_MP!$AK$1:$EZ$55,Points_MP!$C18,FALSE)=$T18,$AG18,IF(HLOOKUP(CR$1,Monitoring_MP!$AK$1:$EZ$55,Points_MP!$C18,FALSE)=$V18,$AH18,IF(HLOOKUP(CR$1,Monitoring_MP!$AK$1:$EZ$55,Points_MP!$C18,FALSE)=$X18,$AI18,"ERROR")))))))))</f>
        <v>0</v>
      </c>
    </row>
    <row r="19" spans="1:96" ht="15" customHeight="1" x14ac:dyDescent="0.35">
      <c r="A19" s="23" t="str">
        <f>IF(ISBLANK(Monitoring_MP!A19),"",Monitoring_MP!A19)</f>
        <v>Q17</v>
      </c>
      <c r="B19" s="23" t="str">
        <f>IF(ISBLANK(Monitoring_MP!B19),"",Monitoring_MP!B19)</f>
        <v>C20017</v>
      </c>
      <c r="C19" s="23">
        <f>IF(ISBLANK(Monitoring_MP!C19),"",Monitoring_MP!C19)</f>
        <v>19</v>
      </c>
      <c r="D19" s="26" t="str">
        <f>IF(ISBLANK(Monitoring_MP!D19),"",Monitoring_MP!D19)</f>
        <v>Autorităţile publice întocmesc şi aduc la cunoştinţa publicului rapoarte anuale privind transparenţa în procesul decizional ?</v>
      </c>
      <c r="E19" s="26" t="str">
        <f>IF(ISBLANK(Monitoring_MP!E19),"",Monitoring_MP!E19)</f>
        <v>Does the public authorities draw up and make public annual reports on transparency in decision making?</v>
      </c>
      <c r="F19" s="26" t="str">
        <f>IF(ISBLANK(Monitoring_MP!F19),"",Monitoring_MP!F19)</f>
        <v>par</v>
      </c>
      <c r="G19" s="24" t="str">
        <f>IF(ISBLANK(Monitoring_MP!G19),"",Monitoring_MP!G19)</f>
        <v>par9</v>
      </c>
      <c r="H19" s="53" t="str">
        <f>IF(ISBLANK(Monitoring_MP!H19),"",Monitoring_MP!H19)</f>
        <v>par9k</v>
      </c>
      <c r="I19" s="24">
        <f>IF(ISBLANK(Monitoring_MP!I19),"",Monitoring_MP!I19)</f>
        <v>2</v>
      </c>
      <c r="J19" s="24" t="str">
        <f>IF(ISBLANK(Monitoring_MP!J19),"",Monitoring_MP!J19)</f>
        <v>da</v>
      </c>
      <c r="K19" s="24" t="str">
        <f>IF(ISBLANK(Monitoring_MP!K19),"",Monitoring_MP!K19)</f>
        <v>yes</v>
      </c>
      <c r="L19" s="24" t="str">
        <f>IF(ISBLANK(Monitoring_MP!L19),"",Monitoring_MP!L19)</f>
        <v>nu</v>
      </c>
      <c r="M19" s="24" t="str">
        <f>IF(ISBLANK(Monitoring_MP!M19),"",Monitoring_MP!M19)</f>
        <v>no</v>
      </c>
      <c r="N19" s="24" t="str">
        <f>IF(ISBLANK(Monitoring_MP!N19),"",Monitoring_MP!N19)</f>
        <v>partial</v>
      </c>
      <c r="O19" s="24" t="str">
        <f>IF(ISBLANK(Monitoring_MP!O19),"",Monitoring_MP!O19)</f>
        <v>partially</v>
      </c>
      <c r="P19" s="24" t="str">
        <f>IF(ISBLANK(Monitoring_MP!P19),"",Monitoring_MP!P19)</f>
        <v>--------</v>
      </c>
      <c r="Q19" s="24" t="str">
        <f>IF(ISBLANK(Monitoring_MP!Q19),"",Monitoring_MP!Q19)</f>
        <v>--------</v>
      </c>
      <c r="R19" s="24" t="str">
        <f>IF(ISBLANK(Monitoring_MP!R19),"",Monitoring_MP!R19)</f>
        <v>--------</v>
      </c>
      <c r="S19" s="24" t="str">
        <f>IF(ISBLANK(Monitoring_MP!S19),"",Monitoring_MP!S19)</f>
        <v>--------</v>
      </c>
      <c r="T19" s="24" t="str">
        <f>IF(ISBLANK(Monitoring_MP!T19),"",Monitoring_MP!T19)</f>
        <v>--------</v>
      </c>
      <c r="U19" s="24" t="str">
        <f>IF(ISBLANK(Monitoring_MP!U19),"",Monitoring_MP!U19)</f>
        <v>--------</v>
      </c>
      <c r="V19" s="24" t="str">
        <f>IF(ISBLANK(Monitoring_MP!V19),"",Monitoring_MP!V19)</f>
        <v>--------</v>
      </c>
      <c r="W19" s="24" t="str">
        <f>IF(ISBLANK(Monitoring_MP!W19),"",Monitoring_MP!W19)</f>
        <v>--------</v>
      </c>
      <c r="X19" s="24" t="str">
        <f>IF(ISBLANK(Monitoring_MP!X19),"",Monitoring_MP!X19)</f>
        <v>N/A</v>
      </c>
      <c r="Y19" s="24" t="str">
        <f>IF(ISBLANK(Monitoring_MP!Y19),"",Monitoring_MP!Y19)</f>
        <v>N/A</v>
      </c>
      <c r="Z19" s="24" t="str">
        <f>IF(ISBLANK(Monitoring_MP!Z19),"",Monitoring_MP!Z19)</f>
        <v>--------</v>
      </c>
      <c r="AA19" s="76" t="str">
        <f>IF(ISBLANK(Monitoring_MP!AA19),"",Monitoring_MP!AA19)</f>
        <v>--------</v>
      </c>
      <c r="AB19" s="64">
        <f>IF(ISBLANK(Monitoring_MP!AB19),"",Monitoring_MP!AB19)</f>
        <v>2</v>
      </c>
      <c r="AC19" s="24">
        <f>IF(ISBLANK(Monitoring_MP!AC19),"",Monitoring_MP!AC19)</f>
        <v>0</v>
      </c>
      <c r="AD19" s="64">
        <f>IF(ISBLANK(Monitoring_MP!AD19),"",Monitoring_MP!AD19)</f>
        <v>1</v>
      </c>
      <c r="AE19" s="64" t="str">
        <f>IF(ISBLANK(Monitoring_MP!AE19),"",Monitoring_MP!AE19)</f>
        <v/>
      </c>
      <c r="AF19" s="64" t="str">
        <f>IF(ISBLANK(Monitoring_MP!AF19),"",Monitoring_MP!AF19)</f>
        <v/>
      </c>
      <c r="AG19" s="64" t="str">
        <f>IF(ISBLANK(Monitoring_MP!AG19),"",Monitoring_MP!AG19)</f>
        <v/>
      </c>
      <c r="AH19" s="64" t="str">
        <f>IF(ISBLANK(Monitoring_MP!AH19),"",Monitoring_MP!AH19)</f>
        <v/>
      </c>
      <c r="AI19" s="24" t="str">
        <f>IF(ISBLANK(Monitoring_MP!AI19),"",Monitoring_MP!AI19)</f>
        <v>N/A</v>
      </c>
      <c r="AJ19" s="25" t="str">
        <f>IF(ISBLANK(Monitoring_MP!AJ19),"",Monitoring_MP!AJ19)</f>
        <v/>
      </c>
      <c r="AK19" s="142">
        <f>IF(ISBLANK(HLOOKUP(AK$1,Monitoring_MP!$AK$1:$EZ$55,Points_MP!$C19,FALSE)),"",IF(HLOOKUP(AK$1,Monitoring_MP!$AK$1:$EZ$55,Points_MP!$C19,FALSE)=$J19,$AB19,IF(HLOOKUP(AK$1,Monitoring_MP!$AK$1:$EZ$55,Points_MP!$C19,FALSE)=$L19,$AC19,IF(HLOOKUP(AK$1,Monitoring_MP!$AK$1:$EZ$55,Points_MP!$C19,FALSE)=$N19,$AD19,IF(HLOOKUP(AK$1,Monitoring_MP!$AK$1:$EZ$55,Points_MP!$C19,FALSE)=$P19,$AE19,IF(HLOOKUP(AK$1,Monitoring_MP!$AK$1:$EZ$55,Points_MP!$C19,FALSE)=$R19,$AF19,IF(HLOOKUP(AK$1,Monitoring_MP!$AK$1:$EZ$55,Points_MP!$C19,FALSE)=$T19,$AG19,IF(HLOOKUP(AK$1,Monitoring_MP!$AK$1:$EZ$55,Points_MP!$C19,FALSE)=$V19,$AH19,IF(HLOOKUP(AK$1,Monitoring_MP!$AK$1:$EZ$55,Points_MP!$C19,FALSE)=$X19,$AI19,"ERROR")))))))))</f>
        <v>2</v>
      </c>
      <c r="AL19" s="142">
        <f>IF(ISBLANK(HLOOKUP(AL$1,Monitoring_MP!$AK$1:$EZ$55,Points_MP!$C19,FALSE)),"",IF(HLOOKUP(AL$1,Monitoring_MP!$AK$1:$EZ$55,Points_MP!$C19,FALSE)=$J19,$AB19,IF(HLOOKUP(AL$1,Monitoring_MP!$AK$1:$EZ$55,Points_MP!$C19,FALSE)=$L19,$AC19,IF(HLOOKUP(AL$1,Monitoring_MP!$AK$1:$EZ$55,Points_MP!$C19,FALSE)=$N19,$AD19,IF(HLOOKUP(AL$1,Monitoring_MP!$AK$1:$EZ$55,Points_MP!$C19,FALSE)=$P19,$AE19,IF(HLOOKUP(AL$1,Monitoring_MP!$AK$1:$EZ$55,Points_MP!$C19,FALSE)=$R19,$AF19,IF(HLOOKUP(AL$1,Monitoring_MP!$AK$1:$EZ$55,Points_MP!$C19,FALSE)=$T19,$AG19,IF(HLOOKUP(AL$1,Monitoring_MP!$AK$1:$EZ$55,Points_MP!$C19,FALSE)=$V19,$AH19,IF(HLOOKUP(AL$1,Monitoring_MP!$AK$1:$EZ$55,Points_MP!$C19,FALSE)=$X19,$AI19,"ERROR")))))))))</f>
        <v>2</v>
      </c>
      <c r="AM19" s="142">
        <f>IF(ISBLANK(HLOOKUP(AM$1,Monitoring_MP!$AK$1:$EZ$55,Points_MP!$C19,FALSE)),"",IF(HLOOKUP(AM$1,Monitoring_MP!$AK$1:$EZ$55,Points_MP!$C19,FALSE)=$J19,$AB19,IF(HLOOKUP(AM$1,Monitoring_MP!$AK$1:$EZ$55,Points_MP!$C19,FALSE)=$L19,$AC19,IF(HLOOKUP(AM$1,Monitoring_MP!$AK$1:$EZ$55,Points_MP!$C19,FALSE)=$N19,$AD19,IF(HLOOKUP(AM$1,Monitoring_MP!$AK$1:$EZ$55,Points_MP!$C19,FALSE)=$P19,$AE19,IF(HLOOKUP(AM$1,Monitoring_MP!$AK$1:$EZ$55,Points_MP!$C19,FALSE)=$R19,$AF19,IF(HLOOKUP(AM$1,Monitoring_MP!$AK$1:$EZ$55,Points_MP!$C19,FALSE)=$T19,$AG19,IF(HLOOKUP(AM$1,Monitoring_MP!$AK$1:$EZ$55,Points_MP!$C19,FALSE)=$V19,$AH19,IF(HLOOKUP(AM$1,Monitoring_MP!$AK$1:$EZ$55,Points_MP!$C19,FALSE)=$X19,$AI19,"ERROR")))))))))</f>
        <v>0</v>
      </c>
      <c r="AN19" s="142">
        <f>IF(ISBLANK(HLOOKUP(AN$1,Monitoring_MP!$AK$1:$EZ$55,Points_MP!$C19,FALSE)),"",IF(HLOOKUP(AN$1,Monitoring_MP!$AK$1:$EZ$55,Points_MP!$C19,FALSE)=$J19,$AB19,IF(HLOOKUP(AN$1,Monitoring_MP!$AK$1:$EZ$55,Points_MP!$C19,FALSE)=$L19,$AC19,IF(HLOOKUP(AN$1,Monitoring_MP!$AK$1:$EZ$55,Points_MP!$C19,FALSE)=$N19,$AD19,IF(HLOOKUP(AN$1,Monitoring_MP!$AK$1:$EZ$55,Points_MP!$C19,FALSE)=$P19,$AE19,IF(HLOOKUP(AN$1,Monitoring_MP!$AK$1:$EZ$55,Points_MP!$C19,FALSE)=$R19,$AF19,IF(HLOOKUP(AN$1,Monitoring_MP!$AK$1:$EZ$55,Points_MP!$C19,FALSE)=$T19,$AG19,IF(HLOOKUP(AN$1,Monitoring_MP!$AK$1:$EZ$55,Points_MP!$C19,FALSE)=$V19,$AH19,IF(HLOOKUP(AN$1,Monitoring_MP!$AK$1:$EZ$55,Points_MP!$C19,FALSE)=$X19,$AI19,"ERROR")))))))))</f>
        <v>0</v>
      </c>
      <c r="AO19" s="142">
        <f>IF(ISBLANK(HLOOKUP(AO$1,Monitoring_MP!$AK$1:$EZ$55,Points_MP!$C19,FALSE)),"",IF(HLOOKUP(AO$1,Monitoring_MP!$AK$1:$EZ$55,Points_MP!$C19,FALSE)=$J19,$AB19,IF(HLOOKUP(AO$1,Monitoring_MP!$AK$1:$EZ$55,Points_MP!$C19,FALSE)=$L19,$AC19,IF(HLOOKUP(AO$1,Monitoring_MP!$AK$1:$EZ$55,Points_MP!$C19,FALSE)=$N19,$AD19,IF(HLOOKUP(AO$1,Monitoring_MP!$AK$1:$EZ$55,Points_MP!$C19,FALSE)=$P19,$AE19,IF(HLOOKUP(AO$1,Monitoring_MP!$AK$1:$EZ$55,Points_MP!$C19,FALSE)=$R19,$AF19,IF(HLOOKUP(AO$1,Monitoring_MP!$AK$1:$EZ$55,Points_MP!$C19,FALSE)=$T19,$AG19,IF(HLOOKUP(AO$1,Monitoring_MP!$AK$1:$EZ$55,Points_MP!$C19,FALSE)=$V19,$AH19,IF(HLOOKUP(AO$1,Monitoring_MP!$AK$1:$EZ$55,Points_MP!$C19,FALSE)=$X19,$AI19,"ERROR")))))))))</f>
        <v>0</v>
      </c>
      <c r="AP19" s="142">
        <f>IF(ISBLANK(HLOOKUP(AP$1,Monitoring_MP!$AK$1:$EZ$55,Points_MP!$C19,FALSE)),"",IF(HLOOKUP(AP$1,Monitoring_MP!$AK$1:$EZ$55,Points_MP!$C19,FALSE)=$J19,$AB19,IF(HLOOKUP(AP$1,Monitoring_MP!$AK$1:$EZ$55,Points_MP!$C19,FALSE)=$L19,$AC19,IF(HLOOKUP(AP$1,Monitoring_MP!$AK$1:$EZ$55,Points_MP!$C19,FALSE)=$N19,$AD19,IF(HLOOKUP(AP$1,Monitoring_MP!$AK$1:$EZ$55,Points_MP!$C19,FALSE)=$P19,$AE19,IF(HLOOKUP(AP$1,Monitoring_MP!$AK$1:$EZ$55,Points_MP!$C19,FALSE)=$R19,$AF19,IF(HLOOKUP(AP$1,Monitoring_MP!$AK$1:$EZ$55,Points_MP!$C19,FALSE)=$T19,$AG19,IF(HLOOKUP(AP$1,Monitoring_MP!$AK$1:$EZ$55,Points_MP!$C19,FALSE)=$V19,$AH19,IF(HLOOKUP(AP$1,Monitoring_MP!$AK$1:$EZ$55,Points_MP!$C19,FALSE)=$X19,$AI19,"ERROR")))))))))</f>
        <v>0</v>
      </c>
      <c r="AQ19" s="142">
        <f>IF(ISBLANK(HLOOKUP(AQ$1,Monitoring_MP!$AK$1:$EZ$55,Points_MP!$C19,FALSE)),"",IF(HLOOKUP(AQ$1,Monitoring_MP!$AK$1:$EZ$55,Points_MP!$C19,FALSE)=$J19,$AB19,IF(HLOOKUP(AQ$1,Monitoring_MP!$AK$1:$EZ$55,Points_MP!$C19,FALSE)=$L19,$AC19,IF(HLOOKUP(AQ$1,Monitoring_MP!$AK$1:$EZ$55,Points_MP!$C19,FALSE)=$N19,$AD19,IF(HLOOKUP(AQ$1,Monitoring_MP!$AK$1:$EZ$55,Points_MP!$C19,FALSE)=$P19,$AE19,IF(HLOOKUP(AQ$1,Monitoring_MP!$AK$1:$EZ$55,Points_MP!$C19,FALSE)=$R19,$AF19,IF(HLOOKUP(AQ$1,Monitoring_MP!$AK$1:$EZ$55,Points_MP!$C19,FALSE)=$T19,$AG19,IF(HLOOKUP(AQ$1,Monitoring_MP!$AK$1:$EZ$55,Points_MP!$C19,FALSE)=$V19,$AH19,IF(HLOOKUP(AQ$1,Monitoring_MP!$AK$1:$EZ$55,Points_MP!$C19,FALSE)=$X19,$AI19,"ERROR")))))))))</f>
        <v>0</v>
      </c>
      <c r="AR19" s="142">
        <f>IF(ISBLANK(HLOOKUP(AR$1,Monitoring_MP!$AK$1:$EZ$55,Points_MP!$C19,FALSE)),"",IF(HLOOKUP(AR$1,Monitoring_MP!$AK$1:$EZ$55,Points_MP!$C19,FALSE)=$J19,$AB19,IF(HLOOKUP(AR$1,Monitoring_MP!$AK$1:$EZ$55,Points_MP!$C19,FALSE)=$L19,$AC19,IF(HLOOKUP(AR$1,Monitoring_MP!$AK$1:$EZ$55,Points_MP!$C19,FALSE)=$N19,$AD19,IF(HLOOKUP(AR$1,Monitoring_MP!$AK$1:$EZ$55,Points_MP!$C19,FALSE)=$P19,$AE19,IF(HLOOKUP(AR$1,Monitoring_MP!$AK$1:$EZ$55,Points_MP!$C19,FALSE)=$R19,$AF19,IF(HLOOKUP(AR$1,Monitoring_MP!$AK$1:$EZ$55,Points_MP!$C19,FALSE)=$T19,$AG19,IF(HLOOKUP(AR$1,Monitoring_MP!$AK$1:$EZ$55,Points_MP!$C19,FALSE)=$V19,$AH19,IF(HLOOKUP(AR$1,Monitoring_MP!$AK$1:$EZ$55,Points_MP!$C19,FALSE)=$X19,$AI19,"ERROR")))))))))</f>
        <v>0</v>
      </c>
      <c r="AS19" s="142">
        <f>IF(ISBLANK(HLOOKUP(AS$1,Monitoring_MP!$AK$1:$EZ$55,Points_MP!$C19,FALSE)),"",IF(HLOOKUP(AS$1,Monitoring_MP!$AK$1:$EZ$55,Points_MP!$C19,FALSE)=$J19,$AB19,IF(HLOOKUP(AS$1,Monitoring_MP!$AK$1:$EZ$55,Points_MP!$C19,FALSE)=$L19,$AC19,IF(HLOOKUP(AS$1,Monitoring_MP!$AK$1:$EZ$55,Points_MP!$C19,FALSE)=$N19,$AD19,IF(HLOOKUP(AS$1,Monitoring_MP!$AK$1:$EZ$55,Points_MP!$C19,FALSE)=$P19,$AE19,IF(HLOOKUP(AS$1,Monitoring_MP!$AK$1:$EZ$55,Points_MP!$C19,FALSE)=$R19,$AF19,IF(HLOOKUP(AS$1,Monitoring_MP!$AK$1:$EZ$55,Points_MP!$C19,FALSE)=$T19,$AG19,IF(HLOOKUP(AS$1,Monitoring_MP!$AK$1:$EZ$55,Points_MP!$C19,FALSE)=$V19,$AH19,IF(HLOOKUP(AS$1,Monitoring_MP!$AK$1:$EZ$55,Points_MP!$C19,FALSE)=$X19,$AI19,"ERROR")))))))))</f>
        <v>0</v>
      </c>
      <c r="AT19" s="142">
        <f>IF(ISBLANK(HLOOKUP(AT$1,Monitoring_MP!$AK$1:$EZ$55,Points_MP!$C19,FALSE)),"",IF(HLOOKUP(AT$1,Monitoring_MP!$AK$1:$EZ$55,Points_MP!$C19,FALSE)=$J19,$AB19,IF(HLOOKUP(AT$1,Monitoring_MP!$AK$1:$EZ$55,Points_MP!$C19,FALSE)=$L19,$AC19,IF(HLOOKUP(AT$1,Monitoring_MP!$AK$1:$EZ$55,Points_MP!$C19,FALSE)=$N19,$AD19,IF(HLOOKUP(AT$1,Monitoring_MP!$AK$1:$EZ$55,Points_MP!$C19,FALSE)=$P19,$AE19,IF(HLOOKUP(AT$1,Monitoring_MP!$AK$1:$EZ$55,Points_MP!$C19,FALSE)=$R19,$AF19,IF(HLOOKUP(AT$1,Monitoring_MP!$AK$1:$EZ$55,Points_MP!$C19,FALSE)=$T19,$AG19,IF(HLOOKUP(AT$1,Monitoring_MP!$AK$1:$EZ$55,Points_MP!$C19,FALSE)=$V19,$AH19,IF(HLOOKUP(AT$1,Monitoring_MP!$AK$1:$EZ$55,Points_MP!$C19,FALSE)=$X19,$AI19,"ERROR")))))))))</f>
        <v>0</v>
      </c>
      <c r="AU19" s="142">
        <f>IF(ISBLANK(HLOOKUP(AU$1,Monitoring_MP!$AK$1:$EZ$55,Points_MP!$C19,FALSE)),"",IF(HLOOKUP(AU$1,Monitoring_MP!$AK$1:$EZ$55,Points_MP!$C19,FALSE)=$J19,$AB19,IF(HLOOKUP(AU$1,Monitoring_MP!$AK$1:$EZ$55,Points_MP!$C19,FALSE)=$L19,$AC19,IF(HLOOKUP(AU$1,Monitoring_MP!$AK$1:$EZ$55,Points_MP!$C19,FALSE)=$N19,$AD19,IF(HLOOKUP(AU$1,Monitoring_MP!$AK$1:$EZ$55,Points_MP!$C19,FALSE)=$P19,$AE19,IF(HLOOKUP(AU$1,Monitoring_MP!$AK$1:$EZ$55,Points_MP!$C19,FALSE)=$R19,$AF19,IF(HLOOKUP(AU$1,Monitoring_MP!$AK$1:$EZ$55,Points_MP!$C19,FALSE)=$T19,$AG19,IF(HLOOKUP(AU$1,Monitoring_MP!$AK$1:$EZ$55,Points_MP!$C19,FALSE)=$V19,$AH19,IF(HLOOKUP(AU$1,Monitoring_MP!$AK$1:$EZ$55,Points_MP!$C19,FALSE)=$X19,$AI19,"ERROR")))))))))</f>
        <v>0</v>
      </c>
      <c r="AV19" s="142">
        <f>IF(ISBLANK(HLOOKUP(AV$1,Monitoring_MP!$AK$1:$EZ$55,Points_MP!$C19,FALSE)),"",IF(HLOOKUP(AV$1,Monitoring_MP!$AK$1:$EZ$55,Points_MP!$C19,FALSE)=$J19,$AB19,IF(HLOOKUP(AV$1,Monitoring_MP!$AK$1:$EZ$55,Points_MP!$C19,FALSE)=$L19,$AC19,IF(HLOOKUP(AV$1,Monitoring_MP!$AK$1:$EZ$55,Points_MP!$C19,FALSE)=$N19,$AD19,IF(HLOOKUP(AV$1,Monitoring_MP!$AK$1:$EZ$55,Points_MP!$C19,FALSE)=$P19,$AE19,IF(HLOOKUP(AV$1,Monitoring_MP!$AK$1:$EZ$55,Points_MP!$C19,FALSE)=$R19,$AF19,IF(HLOOKUP(AV$1,Monitoring_MP!$AK$1:$EZ$55,Points_MP!$C19,FALSE)=$T19,$AG19,IF(HLOOKUP(AV$1,Monitoring_MP!$AK$1:$EZ$55,Points_MP!$C19,FALSE)=$V19,$AH19,IF(HLOOKUP(AV$1,Monitoring_MP!$AK$1:$EZ$55,Points_MP!$C19,FALSE)=$X19,$AI19,"ERROR")))))))))</f>
        <v>0</v>
      </c>
      <c r="AW19" s="142">
        <f>IF(ISBLANK(HLOOKUP(AW$1,Monitoring_MP!$AK$1:$EZ$55,Points_MP!$C19,FALSE)),"",IF(HLOOKUP(AW$1,Monitoring_MP!$AK$1:$EZ$55,Points_MP!$C19,FALSE)=$J19,$AB19,IF(HLOOKUP(AW$1,Monitoring_MP!$AK$1:$EZ$55,Points_MP!$C19,FALSE)=$L19,$AC19,IF(HLOOKUP(AW$1,Monitoring_MP!$AK$1:$EZ$55,Points_MP!$C19,FALSE)=$N19,$AD19,IF(HLOOKUP(AW$1,Monitoring_MP!$AK$1:$EZ$55,Points_MP!$C19,FALSE)=$P19,$AE19,IF(HLOOKUP(AW$1,Monitoring_MP!$AK$1:$EZ$55,Points_MP!$C19,FALSE)=$R19,$AF19,IF(HLOOKUP(AW$1,Monitoring_MP!$AK$1:$EZ$55,Points_MP!$C19,FALSE)=$T19,$AG19,IF(HLOOKUP(AW$1,Monitoring_MP!$AK$1:$EZ$55,Points_MP!$C19,FALSE)=$V19,$AH19,IF(HLOOKUP(AW$1,Monitoring_MP!$AK$1:$EZ$55,Points_MP!$C19,FALSE)=$X19,$AI19,"ERROR")))))))))</f>
        <v>0</v>
      </c>
      <c r="AX19" s="142">
        <f>IF(ISBLANK(HLOOKUP(AX$1,Monitoring_MP!$AK$1:$EZ$55,Points_MP!$C19,FALSE)),"",IF(HLOOKUP(AX$1,Monitoring_MP!$AK$1:$EZ$55,Points_MP!$C19,FALSE)=$J19,$AB19,IF(HLOOKUP(AX$1,Monitoring_MP!$AK$1:$EZ$55,Points_MP!$C19,FALSE)=$L19,$AC19,IF(HLOOKUP(AX$1,Monitoring_MP!$AK$1:$EZ$55,Points_MP!$C19,FALSE)=$N19,$AD19,IF(HLOOKUP(AX$1,Monitoring_MP!$AK$1:$EZ$55,Points_MP!$C19,FALSE)=$P19,$AE19,IF(HLOOKUP(AX$1,Monitoring_MP!$AK$1:$EZ$55,Points_MP!$C19,FALSE)=$R19,$AF19,IF(HLOOKUP(AX$1,Monitoring_MP!$AK$1:$EZ$55,Points_MP!$C19,FALSE)=$T19,$AG19,IF(HLOOKUP(AX$1,Monitoring_MP!$AK$1:$EZ$55,Points_MP!$C19,FALSE)=$V19,$AH19,IF(HLOOKUP(AX$1,Monitoring_MP!$AK$1:$EZ$55,Points_MP!$C19,FALSE)=$X19,$AI19,"ERROR")))))))))</f>
        <v>0</v>
      </c>
      <c r="AY19" s="142">
        <f>IF(ISBLANK(HLOOKUP(AY$1,Monitoring_MP!$AK$1:$EZ$55,Points_MP!$C19,FALSE)),"",IF(HLOOKUP(AY$1,Monitoring_MP!$AK$1:$EZ$55,Points_MP!$C19,FALSE)=$J19,$AB19,IF(HLOOKUP(AY$1,Monitoring_MP!$AK$1:$EZ$55,Points_MP!$C19,FALSE)=$L19,$AC19,IF(HLOOKUP(AY$1,Monitoring_MP!$AK$1:$EZ$55,Points_MP!$C19,FALSE)=$N19,$AD19,IF(HLOOKUP(AY$1,Monitoring_MP!$AK$1:$EZ$55,Points_MP!$C19,FALSE)=$P19,$AE19,IF(HLOOKUP(AY$1,Monitoring_MP!$AK$1:$EZ$55,Points_MP!$C19,FALSE)=$R19,$AF19,IF(HLOOKUP(AY$1,Monitoring_MP!$AK$1:$EZ$55,Points_MP!$C19,FALSE)=$T19,$AG19,IF(HLOOKUP(AY$1,Monitoring_MP!$AK$1:$EZ$55,Points_MP!$C19,FALSE)=$V19,$AH19,IF(HLOOKUP(AY$1,Monitoring_MP!$AK$1:$EZ$55,Points_MP!$C19,FALSE)=$X19,$AI19,"ERROR")))))))))</f>
        <v>0</v>
      </c>
      <c r="AZ19" s="142">
        <f>IF(ISBLANK(HLOOKUP(AZ$1,Monitoring_MP!$AK$1:$EZ$55,Points_MP!$C19,FALSE)),"",IF(HLOOKUP(AZ$1,Monitoring_MP!$AK$1:$EZ$55,Points_MP!$C19,FALSE)=$J19,$AB19,IF(HLOOKUP(AZ$1,Monitoring_MP!$AK$1:$EZ$55,Points_MP!$C19,FALSE)=$L19,$AC19,IF(HLOOKUP(AZ$1,Monitoring_MP!$AK$1:$EZ$55,Points_MP!$C19,FALSE)=$N19,$AD19,IF(HLOOKUP(AZ$1,Monitoring_MP!$AK$1:$EZ$55,Points_MP!$C19,FALSE)=$P19,$AE19,IF(HLOOKUP(AZ$1,Monitoring_MP!$AK$1:$EZ$55,Points_MP!$C19,FALSE)=$R19,$AF19,IF(HLOOKUP(AZ$1,Monitoring_MP!$AK$1:$EZ$55,Points_MP!$C19,FALSE)=$T19,$AG19,IF(HLOOKUP(AZ$1,Monitoring_MP!$AK$1:$EZ$55,Points_MP!$C19,FALSE)=$V19,$AH19,IF(HLOOKUP(AZ$1,Monitoring_MP!$AK$1:$EZ$55,Points_MP!$C19,FALSE)=$X19,$AI19,"ERROR")))))))))</f>
        <v>0</v>
      </c>
      <c r="BA19" s="142">
        <f>IF(ISBLANK(HLOOKUP(BA$1,Monitoring_MP!$AK$1:$EZ$55,Points_MP!$C19,FALSE)),"",IF(HLOOKUP(BA$1,Monitoring_MP!$AK$1:$EZ$55,Points_MP!$C19,FALSE)=$J19,$AB19,IF(HLOOKUP(BA$1,Monitoring_MP!$AK$1:$EZ$55,Points_MP!$C19,FALSE)=$L19,$AC19,IF(HLOOKUP(BA$1,Monitoring_MP!$AK$1:$EZ$55,Points_MP!$C19,FALSE)=$N19,$AD19,IF(HLOOKUP(BA$1,Monitoring_MP!$AK$1:$EZ$55,Points_MP!$C19,FALSE)=$P19,$AE19,IF(HLOOKUP(BA$1,Monitoring_MP!$AK$1:$EZ$55,Points_MP!$C19,FALSE)=$R19,$AF19,IF(HLOOKUP(BA$1,Monitoring_MP!$AK$1:$EZ$55,Points_MP!$C19,FALSE)=$T19,$AG19,IF(HLOOKUP(BA$1,Monitoring_MP!$AK$1:$EZ$55,Points_MP!$C19,FALSE)=$V19,$AH19,IF(HLOOKUP(BA$1,Monitoring_MP!$AK$1:$EZ$55,Points_MP!$C19,FALSE)=$X19,$AI19,"ERROR")))))))))</f>
        <v>0</v>
      </c>
      <c r="BB19" s="142">
        <f>IF(ISBLANK(HLOOKUP(BB$1,Monitoring_MP!$AK$1:$EZ$55,Points_MP!$C19,FALSE)),"",IF(HLOOKUP(BB$1,Monitoring_MP!$AK$1:$EZ$55,Points_MP!$C19,FALSE)=$J19,$AB19,IF(HLOOKUP(BB$1,Monitoring_MP!$AK$1:$EZ$55,Points_MP!$C19,FALSE)=$L19,$AC19,IF(HLOOKUP(BB$1,Monitoring_MP!$AK$1:$EZ$55,Points_MP!$C19,FALSE)=$N19,$AD19,IF(HLOOKUP(BB$1,Monitoring_MP!$AK$1:$EZ$55,Points_MP!$C19,FALSE)=$P19,$AE19,IF(HLOOKUP(BB$1,Monitoring_MP!$AK$1:$EZ$55,Points_MP!$C19,FALSE)=$R19,$AF19,IF(HLOOKUP(BB$1,Monitoring_MP!$AK$1:$EZ$55,Points_MP!$C19,FALSE)=$T19,$AG19,IF(HLOOKUP(BB$1,Monitoring_MP!$AK$1:$EZ$55,Points_MP!$C19,FALSE)=$V19,$AH19,IF(HLOOKUP(BB$1,Monitoring_MP!$AK$1:$EZ$55,Points_MP!$C19,FALSE)=$X19,$AI19,"ERROR")))))))))</f>
        <v>0</v>
      </c>
      <c r="BC19" s="142">
        <f>IF(ISBLANK(HLOOKUP(BC$1,Monitoring_MP!$AK$1:$EZ$55,Points_MP!$C19,FALSE)),"",IF(HLOOKUP(BC$1,Monitoring_MP!$AK$1:$EZ$55,Points_MP!$C19,FALSE)=$J19,$AB19,IF(HLOOKUP(BC$1,Monitoring_MP!$AK$1:$EZ$55,Points_MP!$C19,FALSE)=$L19,$AC19,IF(HLOOKUP(BC$1,Monitoring_MP!$AK$1:$EZ$55,Points_MP!$C19,FALSE)=$N19,$AD19,IF(HLOOKUP(BC$1,Monitoring_MP!$AK$1:$EZ$55,Points_MP!$C19,FALSE)=$P19,$AE19,IF(HLOOKUP(BC$1,Monitoring_MP!$AK$1:$EZ$55,Points_MP!$C19,FALSE)=$R19,$AF19,IF(HLOOKUP(BC$1,Monitoring_MP!$AK$1:$EZ$55,Points_MP!$C19,FALSE)=$T19,$AG19,IF(HLOOKUP(BC$1,Monitoring_MP!$AK$1:$EZ$55,Points_MP!$C19,FALSE)=$V19,$AH19,IF(HLOOKUP(BC$1,Monitoring_MP!$AK$1:$EZ$55,Points_MP!$C19,FALSE)=$X19,$AI19,"ERROR")))))))))</f>
        <v>0</v>
      </c>
      <c r="BD19" s="142">
        <f>IF(ISBLANK(HLOOKUP(BD$1,Monitoring_MP!$AK$1:$EZ$55,Points_MP!$C19,FALSE)),"",IF(HLOOKUP(BD$1,Monitoring_MP!$AK$1:$EZ$55,Points_MP!$C19,FALSE)=$J19,$AB19,IF(HLOOKUP(BD$1,Monitoring_MP!$AK$1:$EZ$55,Points_MP!$C19,FALSE)=$L19,$AC19,IF(HLOOKUP(BD$1,Monitoring_MP!$AK$1:$EZ$55,Points_MP!$C19,FALSE)=$N19,$AD19,IF(HLOOKUP(BD$1,Monitoring_MP!$AK$1:$EZ$55,Points_MP!$C19,FALSE)=$P19,$AE19,IF(HLOOKUP(BD$1,Monitoring_MP!$AK$1:$EZ$55,Points_MP!$C19,FALSE)=$R19,$AF19,IF(HLOOKUP(BD$1,Monitoring_MP!$AK$1:$EZ$55,Points_MP!$C19,FALSE)=$T19,$AG19,IF(HLOOKUP(BD$1,Monitoring_MP!$AK$1:$EZ$55,Points_MP!$C19,FALSE)=$V19,$AH19,IF(HLOOKUP(BD$1,Monitoring_MP!$AK$1:$EZ$55,Points_MP!$C19,FALSE)=$X19,$AI19,"ERROR")))))))))</f>
        <v>0</v>
      </c>
      <c r="BE19" s="142">
        <f>IF(ISBLANK(HLOOKUP(BE$1,Monitoring_MP!$AK$1:$EZ$55,Points_MP!$C19,FALSE)),"",IF(HLOOKUP(BE$1,Monitoring_MP!$AK$1:$EZ$55,Points_MP!$C19,FALSE)=$J19,$AB19,IF(HLOOKUP(BE$1,Monitoring_MP!$AK$1:$EZ$55,Points_MP!$C19,FALSE)=$L19,$AC19,IF(HLOOKUP(BE$1,Monitoring_MP!$AK$1:$EZ$55,Points_MP!$C19,FALSE)=$N19,$AD19,IF(HLOOKUP(BE$1,Monitoring_MP!$AK$1:$EZ$55,Points_MP!$C19,FALSE)=$P19,$AE19,IF(HLOOKUP(BE$1,Monitoring_MP!$AK$1:$EZ$55,Points_MP!$C19,FALSE)=$R19,$AF19,IF(HLOOKUP(BE$1,Monitoring_MP!$AK$1:$EZ$55,Points_MP!$C19,FALSE)=$T19,$AG19,IF(HLOOKUP(BE$1,Monitoring_MP!$AK$1:$EZ$55,Points_MP!$C19,FALSE)=$V19,$AH19,IF(HLOOKUP(BE$1,Monitoring_MP!$AK$1:$EZ$55,Points_MP!$C19,FALSE)=$X19,$AI19,"ERROR")))))))))</f>
        <v>0</v>
      </c>
      <c r="BF19" s="142">
        <f>IF(ISBLANK(HLOOKUP(BF$1,Monitoring_MP!$AK$1:$EZ$55,Points_MP!$C19,FALSE)),"",IF(HLOOKUP(BF$1,Monitoring_MP!$AK$1:$EZ$55,Points_MP!$C19,FALSE)=$J19,$AB19,IF(HLOOKUP(BF$1,Monitoring_MP!$AK$1:$EZ$55,Points_MP!$C19,FALSE)=$L19,$AC19,IF(HLOOKUP(BF$1,Monitoring_MP!$AK$1:$EZ$55,Points_MP!$C19,FALSE)=$N19,$AD19,IF(HLOOKUP(BF$1,Monitoring_MP!$AK$1:$EZ$55,Points_MP!$C19,FALSE)=$P19,$AE19,IF(HLOOKUP(BF$1,Monitoring_MP!$AK$1:$EZ$55,Points_MP!$C19,FALSE)=$R19,$AF19,IF(HLOOKUP(BF$1,Monitoring_MP!$AK$1:$EZ$55,Points_MP!$C19,FALSE)=$T19,$AG19,IF(HLOOKUP(BF$1,Monitoring_MP!$AK$1:$EZ$55,Points_MP!$C19,FALSE)=$V19,$AH19,IF(HLOOKUP(BF$1,Monitoring_MP!$AK$1:$EZ$55,Points_MP!$C19,FALSE)=$X19,$AI19,"ERROR")))))))))</f>
        <v>0</v>
      </c>
      <c r="BG19" s="142">
        <f>IF(ISBLANK(HLOOKUP(BG$1,Monitoring_MP!$AK$1:$EZ$55,Points_MP!$C19,FALSE)),"",IF(HLOOKUP(BG$1,Monitoring_MP!$AK$1:$EZ$55,Points_MP!$C19,FALSE)=$J19,$AB19,IF(HLOOKUP(BG$1,Monitoring_MP!$AK$1:$EZ$55,Points_MP!$C19,FALSE)=$L19,$AC19,IF(HLOOKUP(BG$1,Monitoring_MP!$AK$1:$EZ$55,Points_MP!$C19,FALSE)=$N19,$AD19,IF(HLOOKUP(BG$1,Monitoring_MP!$AK$1:$EZ$55,Points_MP!$C19,FALSE)=$P19,$AE19,IF(HLOOKUP(BG$1,Monitoring_MP!$AK$1:$EZ$55,Points_MP!$C19,FALSE)=$R19,$AF19,IF(HLOOKUP(BG$1,Monitoring_MP!$AK$1:$EZ$55,Points_MP!$C19,FALSE)=$T19,$AG19,IF(HLOOKUP(BG$1,Monitoring_MP!$AK$1:$EZ$55,Points_MP!$C19,FALSE)=$V19,$AH19,IF(HLOOKUP(BG$1,Monitoring_MP!$AK$1:$EZ$55,Points_MP!$C19,FALSE)=$X19,$AI19,"ERROR")))))))))</f>
        <v>0</v>
      </c>
      <c r="BH19" s="142">
        <f>IF(ISBLANK(HLOOKUP(BH$1,Monitoring_MP!$AK$1:$EZ$55,Points_MP!$C19,FALSE)),"",IF(HLOOKUP(BH$1,Monitoring_MP!$AK$1:$EZ$55,Points_MP!$C19,FALSE)=$J19,$AB19,IF(HLOOKUP(BH$1,Monitoring_MP!$AK$1:$EZ$55,Points_MP!$C19,FALSE)=$L19,$AC19,IF(HLOOKUP(BH$1,Monitoring_MP!$AK$1:$EZ$55,Points_MP!$C19,FALSE)=$N19,$AD19,IF(HLOOKUP(BH$1,Monitoring_MP!$AK$1:$EZ$55,Points_MP!$C19,FALSE)=$P19,$AE19,IF(HLOOKUP(BH$1,Monitoring_MP!$AK$1:$EZ$55,Points_MP!$C19,FALSE)=$R19,$AF19,IF(HLOOKUP(BH$1,Monitoring_MP!$AK$1:$EZ$55,Points_MP!$C19,FALSE)=$T19,$AG19,IF(HLOOKUP(BH$1,Monitoring_MP!$AK$1:$EZ$55,Points_MP!$C19,FALSE)=$V19,$AH19,IF(HLOOKUP(BH$1,Monitoring_MP!$AK$1:$EZ$55,Points_MP!$C19,FALSE)=$X19,$AI19,"ERROR")))))))))</f>
        <v>0</v>
      </c>
      <c r="BI19" s="142">
        <f>IF(ISBLANK(HLOOKUP(BI$1,Monitoring_MP!$AK$1:$EZ$55,Points_MP!$C19,FALSE)),"",IF(HLOOKUP(BI$1,Monitoring_MP!$AK$1:$EZ$55,Points_MP!$C19,FALSE)=$J19,$AB19,IF(HLOOKUP(BI$1,Monitoring_MP!$AK$1:$EZ$55,Points_MP!$C19,FALSE)=$L19,$AC19,IF(HLOOKUP(BI$1,Monitoring_MP!$AK$1:$EZ$55,Points_MP!$C19,FALSE)=$N19,$AD19,IF(HLOOKUP(BI$1,Monitoring_MP!$AK$1:$EZ$55,Points_MP!$C19,FALSE)=$P19,$AE19,IF(HLOOKUP(BI$1,Monitoring_MP!$AK$1:$EZ$55,Points_MP!$C19,FALSE)=$R19,$AF19,IF(HLOOKUP(BI$1,Monitoring_MP!$AK$1:$EZ$55,Points_MP!$C19,FALSE)=$T19,$AG19,IF(HLOOKUP(BI$1,Monitoring_MP!$AK$1:$EZ$55,Points_MP!$C19,FALSE)=$V19,$AH19,IF(HLOOKUP(BI$1,Monitoring_MP!$AK$1:$EZ$55,Points_MP!$C19,FALSE)=$X19,$AI19,"ERROR")))))))))</f>
        <v>0</v>
      </c>
      <c r="BJ19" s="142">
        <f>IF(ISBLANK(HLOOKUP(BJ$1,Monitoring_MP!$AK$1:$EZ$55,Points_MP!$C19,FALSE)),"",IF(HLOOKUP(BJ$1,Monitoring_MP!$AK$1:$EZ$55,Points_MP!$C19,FALSE)=$J19,$AB19,IF(HLOOKUP(BJ$1,Monitoring_MP!$AK$1:$EZ$55,Points_MP!$C19,FALSE)=$L19,$AC19,IF(HLOOKUP(BJ$1,Monitoring_MP!$AK$1:$EZ$55,Points_MP!$C19,FALSE)=$N19,$AD19,IF(HLOOKUP(BJ$1,Monitoring_MP!$AK$1:$EZ$55,Points_MP!$C19,FALSE)=$P19,$AE19,IF(HLOOKUP(BJ$1,Monitoring_MP!$AK$1:$EZ$55,Points_MP!$C19,FALSE)=$R19,$AF19,IF(HLOOKUP(BJ$1,Monitoring_MP!$AK$1:$EZ$55,Points_MP!$C19,FALSE)=$T19,$AG19,IF(HLOOKUP(BJ$1,Monitoring_MP!$AK$1:$EZ$55,Points_MP!$C19,FALSE)=$V19,$AH19,IF(HLOOKUP(BJ$1,Monitoring_MP!$AK$1:$EZ$55,Points_MP!$C19,FALSE)=$X19,$AI19,"ERROR")))))))))</f>
        <v>0</v>
      </c>
      <c r="BK19" s="142">
        <f>IF(ISBLANK(HLOOKUP(BK$1,Monitoring_MP!$AK$1:$EZ$55,Points_MP!$C19,FALSE)),"",IF(HLOOKUP(BK$1,Monitoring_MP!$AK$1:$EZ$55,Points_MP!$C19,FALSE)=$J19,$AB19,IF(HLOOKUP(BK$1,Monitoring_MP!$AK$1:$EZ$55,Points_MP!$C19,FALSE)=$L19,$AC19,IF(HLOOKUP(BK$1,Monitoring_MP!$AK$1:$EZ$55,Points_MP!$C19,FALSE)=$N19,$AD19,IF(HLOOKUP(BK$1,Monitoring_MP!$AK$1:$EZ$55,Points_MP!$C19,FALSE)=$P19,$AE19,IF(HLOOKUP(BK$1,Monitoring_MP!$AK$1:$EZ$55,Points_MP!$C19,FALSE)=$R19,$AF19,IF(HLOOKUP(BK$1,Monitoring_MP!$AK$1:$EZ$55,Points_MP!$C19,FALSE)=$T19,$AG19,IF(HLOOKUP(BK$1,Monitoring_MP!$AK$1:$EZ$55,Points_MP!$C19,FALSE)=$V19,$AH19,IF(HLOOKUP(BK$1,Monitoring_MP!$AK$1:$EZ$55,Points_MP!$C19,FALSE)=$X19,$AI19,"ERROR")))))))))</f>
        <v>2</v>
      </c>
      <c r="BL19" s="142">
        <f>IF(ISBLANK(HLOOKUP(BL$1,Monitoring_MP!$AK$1:$EZ$55,Points_MP!$C19,FALSE)),"",IF(HLOOKUP(BL$1,Monitoring_MP!$AK$1:$EZ$55,Points_MP!$C19,FALSE)=$J19,$AB19,IF(HLOOKUP(BL$1,Monitoring_MP!$AK$1:$EZ$55,Points_MP!$C19,FALSE)=$L19,$AC19,IF(HLOOKUP(BL$1,Monitoring_MP!$AK$1:$EZ$55,Points_MP!$C19,FALSE)=$N19,$AD19,IF(HLOOKUP(BL$1,Monitoring_MP!$AK$1:$EZ$55,Points_MP!$C19,FALSE)=$P19,$AE19,IF(HLOOKUP(BL$1,Monitoring_MP!$AK$1:$EZ$55,Points_MP!$C19,FALSE)=$R19,$AF19,IF(HLOOKUP(BL$1,Monitoring_MP!$AK$1:$EZ$55,Points_MP!$C19,FALSE)=$T19,$AG19,IF(HLOOKUP(BL$1,Monitoring_MP!$AK$1:$EZ$55,Points_MP!$C19,FALSE)=$V19,$AH19,IF(HLOOKUP(BL$1,Monitoring_MP!$AK$1:$EZ$55,Points_MP!$C19,FALSE)=$X19,$AI19,"ERROR")))))))))</f>
        <v>0</v>
      </c>
      <c r="BM19" s="142">
        <f>IF(ISBLANK(HLOOKUP(BM$1,Monitoring_MP!$AK$1:$EZ$55,Points_MP!$C19,FALSE)),"",IF(HLOOKUP(BM$1,Monitoring_MP!$AK$1:$EZ$55,Points_MP!$C19,FALSE)=$J19,$AB19,IF(HLOOKUP(BM$1,Monitoring_MP!$AK$1:$EZ$55,Points_MP!$C19,FALSE)=$L19,$AC19,IF(HLOOKUP(BM$1,Monitoring_MP!$AK$1:$EZ$55,Points_MP!$C19,FALSE)=$N19,$AD19,IF(HLOOKUP(BM$1,Monitoring_MP!$AK$1:$EZ$55,Points_MP!$C19,FALSE)=$P19,$AE19,IF(HLOOKUP(BM$1,Monitoring_MP!$AK$1:$EZ$55,Points_MP!$C19,FALSE)=$R19,$AF19,IF(HLOOKUP(BM$1,Monitoring_MP!$AK$1:$EZ$55,Points_MP!$C19,FALSE)=$T19,$AG19,IF(HLOOKUP(BM$1,Monitoring_MP!$AK$1:$EZ$55,Points_MP!$C19,FALSE)=$V19,$AH19,IF(HLOOKUP(BM$1,Monitoring_MP!$AK$1:$EZ$55,Points_MP!$C19,FALSE)=$X19,$AI19,"ERROR")))))))))</f>
        <v>0</v>
      </c>
      <c r="BN19" s="142">
        <f>IF(ISBLANK(HLOOKUP(BN$1,Monitoring_MP!$AK$1:$EZ$55,Points_MP!$C19,FALSE)),"",IF(HLOOKUP(BN$1,Monitoring_MP!$AK$1:$EZ$55,Points_MP!$C19,FALSE)=$J19,$AB19,IF(HLOOKUP(BN$1,Monitoring_MP!$AK$1:$EZ$55,Points_MP!$C19,FALSE)=$L19,$AC19,IF(HLOOKUP(BN$1,Monitoring_MP!$AK$1:$EZ$55,Points_MP!$C19,FALSE)=$N19,$AD19,IF(HLOOKUP(BN$1,Monitoring_MP!$AK$1:$EZ$55,Points_MP!$C19,FALSE)=$P19,$AE19,IF(HLOOKUP(BN$1,Monitoring_MP!$AK$1:$EZ$55,Points_MP!$C19,FALSE)=$R19,$AF19,IF(HLOOKUP(BN$1,Monitoring_MP!$AK$1:$EZ$55,Points_MP!$C19,FALSE)=$T19,$AG19,IF(HLOOKUP(BN$1,Monitoring_MP!$AK$1:$EZ$55,Points_MP!$C19,FALSE)=$V19,$AH19,IF(HLOOKUP(BN$1,Monitoring_MP!$AK$1:$EZ$55,Points_MP!$C19,FALSE)=$X19,$AI19,"ERROR")))))))))</f>
        <v>0</v>
      </c>
      <c r="BO19" s="142">
        <f>IF(ISBLANK(HLOOKUP(BO$1,Monitoring_MP!$AK$1:$EZ$55,Points_MP!$C19,FALSE)),"",IF(HLOOKUP(BO$1,Monitoring_MP!$AK$1:$EZ$55,Points_MP!$C19,FALSE)=$J19,$AB19,IF(HLOOKUP(BO$1,Monitoring_MP!$AK$1:$EZ$55,Points_MP!$C19,FALSE)=$L19,$AC19,IF(HLOOKUP(BO$1,Monitoring_MP!$AK$1:$EZ$55,Points_MP!$C19,FALSE)=$N19,$AD19,IF(HLOOKUP(BO$1,Monitoring_MP!$AK$1:$EZ$55,Points_MP!$C19,FALSE)=$P19,$AE19,IF(HLOOKUP(BO$1,Monitoring_MP!$AK$1:$EZ$55,Points_MP!$C19,FALSE)=$R19,$AF19,IF(HLOOKUP(BO$1,Monitoring_MP!$AK$1:$EZ$55,Points_MP!$C19,FALSE)=$T19,$AG19,IF(HLOOKUP(BO$1,Monitoring_MP!$AK$1:$EZ$55,Points_MP!$C19,FALSE)=$V19,$AH19,IF(HLOOKUP(BO$1,Monitoring_MP!$AK$1:$EZ$55,Points_MP!$C19,FALSE)=$X19,$AI19,"ERROR")))))))))</f>
        <v>0</v>
      </c>
      <c r="BP19" s="142">
        <f>IF(ISBLANK(HLOOKUP(BP$1,Monitoring_MP!$AK$1:$EZ$55,Points_MP!$C19,FALSE)),"",IF(HLOOKUP(BP$1,Monitoring_MP!$AK$1:$EZ$55,Points_MP!$C19,FALSE)=$J19,$AB19,IF(HLOOKUP(BP$1,Monitoring_MP!$AK$1:$EZ$55,Points_MP!$C19,FALSE)=$L19,$AC19,IF(HLOOKUP(BP$1,Monitoring_MP!$AK$1:$EZ$55,Points_MP!$C19,FALSE)=$N19,$AD19,IF(HLOOKUP(BP$1,Monitoring_MP!$AK$1:$EZ$55,Points_MP!$C19,FALSE)=$P19,$AE19,IF(HLOOKUP(BP$1,Monitoring_MP!$AK$1:$EZ$55,Points_MP!$C19,FALSE)=$R19,$AF19,IF(HLOOKUP(BP$1,Monitoring_MP!$AK$1:$EZ$55,Points_MP!$C19,FALSE)=$T19,$AG19,IF(HLOOKUP(BP$1,Monitoring_MP!$AK$1:$EZ$55,Points_MP!$C19,FALSE)=$V19,$AH19,IF(HLOOKUP(BP$1,Monitoring_MP!$AK$1:$EZ$55,Points_MP!$C19,FALSE)=$X19,$AI19,"ERROR")))))))))</f>
        <v>0</v>
      </c>
      <c r="BQ19" s="142">
        <f>IF(ISBLANK(HLOOKUP(BQ$1,Monitoring_MP!$AK$1:$EZ$55,Points_MP!$C19,FALSE)),"",IF(HLOOKUP(BQ$1,Monitoring_MP!$AK$1:$EZ$55,Points_MP!$C19,FALSE)=$J19,$AB19,IF(HLOOKUP(BQ$1,Monitoring_MP!$AK$1:$EZ$55,Points_MP!$C19,FALSE)=$L19,$AC19,IF(HLOOKUP(BQ$1,Monitoring_MP!$AK$1:$EZ$55,Points_MP!$C19,FALSE)=$N19,$AD19,IF(HLOOKUP(BQ$1,Monitoring_MP!$AK$1:$EZ$55,Points_MP!$C19,FALSE)=$P19,$AE19,IF(HLOOKUP(BQ$1,Monitoring_MP!$AK$1:$EZ$55,Points_MP!$C19,FALSE)=$R19,$AF19,IF(HLOOKUP(BQ$1,Monitoring_MP!$AK$1:$EZ$55,Points_MP!$C19,FALSE)=$T19,$AG19,IF(HLOOKUP(BQ$1,Monitoring_MP!$AK$1:$EZ$55,Points_MP!$C19,FALSE)=$V19,$AH19,IF(HLOOKUP(BQ$1,Monitoring_MP!$AK$1:$EZ$55,Points_MP!$C19,FALSE)=$X19,$AI19,"ERROR")))))))))</f>
        <v>0</v>
      </c>
      <c r="BR19" s="142">
        <f>IF(ISBLANK(HLOOKUP(BR$1,Monitoring_MP!$AK$1:$EZ$55,Points_MP!$C19,FALSE)),"",IF(HLOOKUP(BR$1,Monitoring_MP!$AK$1:$EZ$55,Points_MP!$C19,FALSE)=$J19,$AB19,IF(HLOOKUP(BR$1,Monitoring_MP!$AK$1:$EZ$55,Points_MP!$C19,FALSE)=$L19,$AC19,IF(HLOOKUP(BR$1,Monitoring_MP!$AK$1:$EZ$55,Points_MP!$C19,FALSE)=$N19,$AD19,IF(HLOOKUP(BR$1,Monitoring_MP!$AK$1:$EZ$55,Points_MP!$C19,FALSE)=$P19,$AE19,IF(HLOOKUP(BR$1,Monitoring_MP!$AK$1:$EZ$55,Points_MP!$C19,FALSE)=$R19,$AF19,IF(HLOOKUP(BR$1,Monitoring_MP!$AK$1:$EZ$55,Points_MP!$C19,FALSE)=$T19,$AG19,IF(HLOOKUP(BR$1,Monitoring_MP!$AK$1:$EZ$55,Points_MP!$C19,FALSE)=$V19,$AH19,IF(HLOOKUP(BR$1,Monitoring_MP!$AK$1:$EZ$55,Points_MP!$C19,FALSE)=$X19,$AI19,"ERROR")))))))))</f>
        <v>0</v>
      </c>
      <c r="BS19" s="142">
        <f>IF(ISBLANK(HLOOKUP(BS$1,Monitoring_MP!$AK$1:$EZ$55,Points_MP!$C19,FALSE)),"",IF(HLOOKUP(BS$1,Monitoring_MP!$AK$1:$EZ$55,Points_MP!$C19,FALSE)=$J19,$AB19,IF(HLOOKUP(BS$1,Monitoring_MP!$AK$1:$EZ$55,Points_MP!$C19,FALSE)=$L19,$AC19,IF(HLOOKUP(BS$1,Monitoring_MP!$AK$1:$EZ$55,Points_MP!$C19,FALSE)=$N19,$AD19,IF(HLOOKUP(BS$1,Monitoring_MP!$AK$1:$EZ$55,Points_MP!$C19,FALSE)=$P19,$AE19,IF(HLOOKUP(BS$1,Monitoring_MP!$AK$1:$EZ$55,Points_MP!$C19,FALSE)=$R19,$AF19,IF(HLOOKUP(BS$1,Monitoring_MP!$AK$1:$EZ$55,Points_MP!$C19,FALSE)=$T19,$AG19,IF(HLOOKUP(BS$1,Monitoring_MP!$AK$1:$EZ$55,Points_MP!$C19,FALSE)=$V19,$AH19,IF(HLOOKUP(BS$1,Monitoring_MP!$AK$1:$EZ$55,Points_MP!$C19,FALSE)=$X19,$AI19,"ERROR")))))))))</f>
        <v>0</v>
      </c>
      <c r="BT19" s="142">
        <f>IF(ISBLANK(HLOOKUP(BT$1,Monitoring_MP!$AK$1:$EZ$55,Points_MP!$C19,FALSE)),"",IF(HLOOKUP(BT$1,Monitoring_MP!$AK$1:$EZ$55,Points_MP!$C19,FALSE)=$J19,$AB19,IF(HLOOKUP(BT$1,Monitoring_MP!$AK$1:$EZ$55,Points_MP!$C19,FALSE)=$L19,$AC19,IF(HLOOKUP(BT$1,Monitoring_MP!$AK$1:$EZ$55,Points_MP!$C19,FALSE)=$N19,$AD19,IF(HLOOKUP(BT$1,Monitoring_MP!$AK$1:$EZ$55,Points_MP!$C19,FALSE)=$P19,$AE19,IF(HLOOKUP(BT$1,Monitoring_MP!$AK$1:$EZ$55,Points_MP!$C19,FALSE)=$R19,$AF19,IF(HLOOKUP(BT$1,Monitoring_MP!$AK$1:$EZ$55,Points_MP!$C19,FALSE)=$T19,$AG19,IF(HLOOKUP(BT$1,Monitoring_MP!$AK$1:$EZ$55,Points_MP!$C19,FALSE)=$V19,$AH19,IF(HLOOKUP(BT$1,Monitoring_MP!$AK$1:$EZ$55,Points_MP!$C19,FALSE)=$X19,$AI19,"ERROR")))))))))</f>
        <v>0</v>
      </c>
      <c r="BU19" s="142">
        <f>IF(ISBLANK(HLOOKUP(BU$1,Monitoring_MP!$AK$1:$EZ$55,Points_MP!$C19,FALSE)),"",IF(HLOOKUP(BU$1,Monitoring_MP!$AK$1:$EZ$55,Points_MP!$C19,FALSE)=$J19,$AB19,IF(HLOOKUP(BU$1,Monitoring_MP!$AK$1:$EZ$55,Points_MP!$C19,FALSE)=$L19,$AC19,IF(HLOOKUP(BU$1,Monitoring_MP!$AK$1:$EZ$55,Points_MP!$C19,FALSE)=$N19,$AD19,IF(HLOOKUP(BU$1,Monitoring_MP!$AK$1:$EZ$55,Points_MP!$C19,FALSE)=$P19,$AE19,IF(HLOOKUP(BU$1,Monitoring_MP!$AK$1:$EZ$55,Points_MP!$C19,FALSE)=$R19,$AF19,IF(HLOOKUP(BU$1,Monitoring_MP!$AK$1:$EZ$55,Points_MP!$C19,FALSE)=$T19,$AG19,IF(HLOOKUP(BU$1,Monitoring_MP!$AK$1:$EZ$55,Points_MP!$C19,FALSE)=$V19,$AH19,IF(HLOOKUP(BU$1,Monitoring_MP!$AK$1:$EZ$55,Points_MP!$C19,FALSE)=$X19,$AI19,"ERROR")))))))))</f>
        <v>0</v>
      </c>
      <c r="BV19" s="142">
        <f>IF(ISBLANK(HLOOKUP(BV$1,Monitoring_MP!$AK$1:$EZ$55,Points_MP!$C19,FALSE)),"",IF(HLOOKUP(BV$1,Monitoring_MP!$AK$1:$EZ$55,Points_MP!$C19,FALSE)=$J19,$AB19,IF(HLOOKUP(BV$1,Monitoring_MP!$AK$1:$EZ$55,Points_MP!$C19,FALSE)=$L19,$AC19,IF(HLOOKUP(BV$1,Monitoring_MP!$AK$1:$EZ$55,Points_MP!$C19,FALSE)=$N19,$AD19,IF(HLOOKUP(BV$1,Monitoring_MP!$AK$1:$EZ$55,Points_MP!$C19,FALSE)=$P19,$AE19,IF(HLOOKUP(BV$1,Monitoring_MP!$AK$1:$EZ$55,Points_MP!$C19,FALSE)=$R19,$AF19,IF(HLOOKUP(BV$1,Monitoring_MP!$AK$1:$EZ$55,Points_MP!$C19,FALSE)=$T19,$AG19,IF(HLOOKUP(BV$1,Monitoring_MP!$AK$1:$EZ$55,Points_MP!$C19,FALSE)=$V19,$AH19,IF(HLOOKUP(BV$1,Monitoring_MP!$AK$1:$EZ$55,Points_MP!$C19,FALSE)=$X19,$AI19,"ERROR")))))))))</f>
        <v>0</v>
      </c>
      <c r="BW19" s="142">
        <f>IF(ISBLANK(HLOOKUP(BW$1,Monitoring_MP!$AK$1:$EZ$55,Points_MP!$C19,FALSE)),"",IF(HLOOKUP(BW$1,Monitoring_MP!$AK$1:$EZ$55,Points_MP!$C19,FALSE)=$J19,$AB19,IF(HLOOKUP(BW$1,Monitoring_MP!$AK$1:$EZ$55,Points_MP!$C19,FALSE)=$L19,$AC19,IF(HLOOKUP(BW$1,Monitoring_MP!$AK$1:$EZ$55,Points_MP!$C19,FALSE)=$N19,$AD19,IF(HLOOKUP(BW$1,Monitoring_MP!$AK$1:$EZ$55,Points_MP!$C19,FALSE)=$P19,$AE19,IF(HLOOKUP(BW$1,Monitoring_MP!$AK$1:$EZ$55,Points_MP!$C19,FALSE)=$R19,$AF19,IF(HLOOKUP(BW$1,Monitoring_MP!$AK$1:$EZ$55,Points_MP!$C19,FALSE)=$T19,$AG19,IF(HLOOKUP(BW$1,Monitoring_MP!$AK$1:$EZ$55,Points_MP!$C19,FALSE)=$V19,$AH19,IF(HLOOKUP(BW$1,Monitoring_MP!$AK$1:$EZ$55,Points_MP!$C19,FALSE)=$X19,$AI19,"ERROR")))))))))</f>
        <v>0</v>
      </c>
      <c r="BX19" s="142">
        <f>IF(ISBLANK(HLOOKUP(BX$1,Monitoring_MP!$AK$1:$EZ$55,Points_MP!$C19,FALSE)),"",IF(HLOOKUP(BX$1,Monitoring_MP!$AK$1:$EZ$55,Points_MP!$C19,FALSE)=$J19,$AB19,IF(HLOOKUP(BX$1,Monitoring_MP!$AK$1:$EZ$55,Points_MP!$C19,FALSE)=$L19,$AC19,IF(HLOOKUP(BX$1,Monitoring_MP!$AK$1:$EZ$55,Points_MP!$C19,FALSE)=$N19,$AD19,IF(HLOOKUP(BX$1,Monitoring_MP!$AK$1:$EZ$55,Points_MP!$C19,FALSE)=$P19,$AE19,IF(HLOOKUP(BX$1,Monitoring_MP!$AK$1:$EZ$55,Points_MP!$C19,FALSE)=$R19,$AF19,IF(HLOOKUP(BX$1,Monitoring_MP!$AK$1:$EZ$55,Points_MP!$C19,FALSE)=$T19,$AG19,IF(HLOOKUP(BX$1,Monitoring_MP!$AK$1:$EZ$55,Points_MP!$C19,FALSE)=$V19,$AH19,IF(HLOOKUP(BX$1,Monitoring_MP!$AK$1:$EZ$55,Points_MP!$C19,FALSE)=$X19,$AI19,"ERROR")))))))))</f>
        <v>0</v>
      </c>
      <c r="BY19" s="142">
        <f>IF(ISBLANK(HLOOKUP(BY$1,Monitoring_MP!$AK$1:$EZ$55,Points_MP!$C19,FALSE)),"",IF(HLOOKUP(BY$1,Monitoring_MP!$AK$1:$EZ$55,Points_MP!$C19,FALSE)=$J19,$AB19,IF(HLOOKUP(BY$1,Monitoring_MP!$AK$1:$EZ$55,Points_MP!$C19,FALSE)=$L19,$AC19,IF(HLOOKUP(BY$1,Monitoring_MP!$AK$1:$EZ$55,Points_MP!$C19,FALSE)=$N19,$AD19,IF(HLOOKUP(BY$1,Monitoring_MP!$AK$1:$EZ$55,Points_MP!$C19,FALSE)=$P19,$AE19,IF(HLOOKUP(BY$1,Monitoring_MP!$AK$1:$EZ$55,Points_MP!$C19,FALSE)=$R19,$AF19,IF(HLOOKUP(BY$1,Monitoring_MP!$AK$1:$EZ$55,Points_MP!$C19,FALSE)=$T19,$AG19,IF(HLOOKUP(BY$1,Monitoring_MP!$AK$1:$EZ$55,Points_MP!$C19,FALSE)=$V19,$AH19,IF(HLOOKUP(BY$1,Monitoring_MP!$AK$1:$EZ$55,Points_MP!$C19,FALSE)=$X19,$AI19,"ERROR")))))))))</f>
        <v>0</v>
      </c>
      <c r="BZ19" s="142">
        <f>IF(ISBLANK(HLOOKUP(BZ$1,Monitoring_MP!$AK$1:$EZ$55,Points_MP!$C19,FALSE)),"",IF(HLOOKUP(BZ$1,Monitoring_MP!$AK$1:$EZ$55,Points_MP!$C19,FALSE)=$J19,$AB19,IF(HLOOKUP(BZ$1,Monitoring_MP!$AK$1:$EZ$55,Points_MP!$C19,FALSE)=$L19,$AC19,IF(HLOOKUP(BZ$1,Monitoring_MP!$AK$1:$EZ$55,Points_MP!$C19,FALSE)=$N19,$AD19,IF(HLOOKUP(BZ$1,Monitoring_MP!$AK$1:$EZ$55,Points_MP!$C19,FALSE)=$P19,$AE19,IF(HLOOKUP(BZ$1,Monitoring_MP!$AK$1:$EZ$55,Points_MP!$C19,FALSE)=$R19,$AF19,IF(HLOOKUP(BZ$1,Monitoring_MP!$AK$1:$EZ$55,Points_MP!$C19,FALSE)=$T19,$AG19,IF(HLOOKUP(BZ$1,Monitoring_MP!$AK$1:$EZ$55,Points_MP!$C19,FALSE)=$V19,$AH19,IF(HLOOKUP(BZ$1,Monitoring_MP!$AK$1:$EZ$55,Points_MP!$C19,FALSE)=$X19,$AI19,"ERROR")))))))))</f>
        <v>0</v>
      </c>
      <c r="CA19" s="142">
        <f>IF(ISBLANK(HLOOKUP(CA$1,Monitoring_MP!$AK$1:$EZ$55,Points_MP!$C19,FALSE)),"",IF(HLOOKUP(CA$1,Monitoring_MP!$AK$1:$EZ$55,Points_MP!$C19,FALSE)=$J19,$AB19,IF(HLOOKUP(CA$1,Monitoring_MP!$AK$1:$EZ$55,Points_MP!$C19,FALSE)=$L19,$AC19,IF(HLOOKUP(CA$1,Monitoring_MP!$AK$1:$EZ$55,Points_MP!$C19,FALSE)=$N19,$AD19,IF(HLOOKUP(CA$1,Monitoring_MP!$AK$1:$EZ$55,Points_MP!$C19,FALSE)=$P19,$AE19,IF(HLOOKUP(CA$1,Monitoring_MP!$AK$1:$EZ$55,Points_MP!$C19,FALSE)=$R19,$AF19,IF(HLOOKUP(CA$1,Monitoring_MP!$AK$1:$EZ$55,Points_MP!$C19,FALSE)=$T19,$AG19,IF(HLOOKUP(CA$1,Monitoring_MP!$AK$1:$EZ$55,Points_MP!$C19,FALSE)=$V19,$AH19,IF(HLOOKUP(CA$1,Monitoring_MP!$AK$1:$EZ$55,Points_MP!$C19,FALSE)=$X19,$AI19,"ERROR")))))))))</f>
        <v>0</v>
      </c>
      <c r="CB19" s="142">
        <f>IF(ISBLANK(HLOOKUP(CB$1,Monitoring_MP!$AK$1:$EZ$55,Points_MP!$C19,FALSE)),"",IF(HLOOKUP(CB$1,Monitoring_MP!$AK$1:$EZ$55,Points_MP!$C19,FALSE)=$J19,$AB19,IF(HLOOKUP(CB$1,Monitoring_MP!$AK$1:$EZ$55,Points_MP!$C19,FALSE)=$L19,$AC19,IF(HLOOKUP(CB$1,Monitoring_MP!$AK$1:$EZ$55,Points_MP!$C19,FALSE)=$N19,$AD19,IF(HLOOKUP(CB$1,Monitoring_MP!$AK$1:$EZ$55,Points_MP!$C19,FALSE)=$P19,$AE19,IF(HLOOKUP(CB$1,Monitoring_MP!$AK$1:$EZ$55,Points_MP!$C19,FALSE)=$R19,$AF19,IF(HLOOKUP(CB$1,Monitoring_MP!$AK$1:$EZ$55,Points_MP!$C19,FALSE)=$T19,$AG19,IF(HLOOKUP(CB$1,Monitoring_MP!$AK$1:$EZ$55,Points_MP!$C19,FALSE)=$V19,$AH19,IF(HLOOKUP(CB$1,Monitoring_MP!$AK$1:$EZ$55,Points_MP!$C19,FALSE)=$X19,$AI19,"ERROR")))))))))</f>
        <v>0</v>
      </c>
      <c r="CC19" s="142">
        <f>IF(ISBLANK(HLOOKUP(CC$1,Monitoring_MP!$AK$1:$EZ$55,Points_MP!$C19,FALSE)),"",IF(HLOOKUP(CC$1,Monitoring_MP!$AK$1:$EZ$55,Points_MP!$C19,FALSE)=$J19,$AB19,IF(HLOOKUP(CC$1,Monitoring_MP!$AK$1:$EZ$55,Points_MP!$C19,FALSE)=$L19,$AC19,IF(HLOOKUP(CC$1,Monitoring_MP!$AK$1:$EZ$55,Points_MP!$C19,FALSE)=$N19,$AD19,IF(HLOOKUP(CC$1,Monitoring_MP!$AK$1:$EZ$55,Points_MP!$C19,FALSE)=$P19,$AE19,IF(HLOOKUP(CC$1,Monitoring_MP!$AK$1:$EZ$55,Points_MP!$C19,FALSE)=$R19,$AF19,IF(HLOOKUP(CC$1,Monitoring_MP!$AK$1:$EZ$55,Points_MP!$C19,FALSE)=$T19,$AG19,IF(HLOOKUP(CC$1,Monitoring_MP!$AK$1:$EZ$55,Points_MP!$C19,FALSE)=$V19,$AH19,IF(HLOOKUP(CC$1,Monitoring_MP!$AK$1:$EZ$55,Points_MP!$C19,FALSE)=$X19,$AI19,"ERROR")))))))))</f>
        <v>0</v>
      </c>
      <c r="CD19" s="142">
        <f>IF(ISBLANK(HLOOKUP(CD$1,Monitoring_MP!$AK$1:$EZ$55,Points_MP!$C19,FALSE)),"",IF(HLOOKUP(CD$1,Monitoring_MP!$AK$1:$EZ$55,Points_MP!$C19,FALSE)=$J19,$AB19,IF(HLOOKUP(CD$1,Monitoring_MP!$AK$1:$EZ$55,Points_MP!$C19,FALSE)=$L19,$AC19,IF(HLOOKUP(CD$1,Monitoring_MP!$AK$1:$EZ$55,Points_MP!$C19,FALSE)=$N19,$AD19,IF(HLOOKUP(CD$1,Monitoring_MP!$AK$1:$EZ$55,Points_MP!$C19,FALSE)=$P19,$AE19,IF(HLOOKUP(CD$1,Monitoring_MP!$AK$1:$EZ$55,Points_MP!$C19,FALSE)=$R19,$AF19,IF(HLOOKUP(CD$1,Monitoring_MP!$AK$1:$EZ$55,Points_MP!$C19,FALSE)=$T19,$AG19,IF(HLOOKUP(CD$1,Monitoring_MP!$AK$1:$EZ$55,Points_MP!$C19,FALSE)=$V19,$AH19,IF(HLOOKUP(CD$1,Monitoring_MP!$AK$1:$EZ$55,Points_MP!$C19,FALSE)=$X19,$AI19,"ERROR")))))))))</f>
        <v>0</v>
      </c>
      <c r="CE19" s="142">
        <f>IF(ISBLANK(HLOOKUP(CE$1,Monitoring_MP!$AK$1:$EZ$55,Points_MP!$C19,FALSE)),"",IF(HLOOKUP(CE$1,Monitoring_MP!$AK$1:$EZ$55,Points_MP!$C19,FALSE)=$J19,$AB19,IF(HLOOKUP(CE$1,Monitoring_MP!$AK$1:$EZ$55,Points_MP!$C19,FALSE)=$L19,$AC19,IF(HLOOKUP(CE$1,Monitoring_MP!$AK$1:$EZ$55,Points_MP!$C19,FALSE)=$N19,$AD19,IF(HLOOKUP(CE$1,Monitoring_MP!$AK$1:$EZ$55,Points_MP!$C19,FALSE)=$P19,$AE19,IF(HLOOKUP(CE$1,Monitoring_MP!$AK$1:$EZ$55,Points_MP!$C19,FALSE)=$R19,$AF19,IF(HLOOKUP(CE$1,Monitoring_MP!$AK$1:$EZ$55,Points_MP!$C19,FALSE)=$T19,$AG19,IF(HLOOKUP(CE$1,Monitoring_MP!$AK$1:$EZ$55,Points_MP!$C19,FALSE)=$V19,$AH19,IF(HLOOKUP(CE$1,Monitoring_MP!$AK$1:$EZ$55,Points_MP!$C19,FALSE)=$X19,$AI19,"ERROR")))))))))</f>
        <v>0</v>
      </c>
      <c r="CF19" s="142">
        <f>IF(ISBLANK(HLOOKUP(CF$1,Monitoring_MP!$AK$1:$EZ$55,Points_MP!$C19,FALSE)),"",IF(HLOOKUP(CF$1,Monitoring_MP!$AK$1:$EZ$55,Points_MP!$C19,FALSE)=$J19,$AB19,IF(HLOOKUP(CF$1,Monitoring_MP!$AK$1:$EZ$55,Points_MP!$C19,FALSE)=$L19,$AC19,IF(HLOOKUP(CF$1,Monitoring_MP!$AK$1:$EZ$55,Points_MP!$C19,FALSE)=$N19,$AD19,IF(HLOOKUP(CF$1,Monitoring_MP!$AK$1:$EZ$55,Points_MP!$C19,FALSE)=$P19,$AE19,IF(HLOOKUP(CF$1,Monitoring_MP!$AK$1:$EZ$55,Points_MP!$C19,FALSE)=$R19,$AF19,IF(HLOOKUP(CF$1,Monitoring_MP!$AK$1:$EZ$55,Points_MP!$C19,FALSE)=$T19,$AG19,IF(HLOOKUP(CF$1,Monitoring_MP!$AK$1:$EZ$55,Points_MP!$C19,FALSE)=$V19,$AH19,IF(HLOOKUP(CF$1,Monitoring_MP!$AK$1:$EZ$55,Points_MP!$C19,FALSE)=$X19,$AI19,"ERROR")))))))))</f>
        <v>0</v>
      </c>
      <c r="CG19" s="142">
        <f>IF(ISBLANK(HLOOKUP(CG$1,Monitoring_MP!$AK$1:$EZ$55,Points_MP!$C19,FALSE)),"",IF(HLOOKUP(CG$1,Monitoring_MP!$AK$1:$EZ$55,Points_MP!$C19,FALSE)=$J19,$AB19,IF(HLOOKUP(CG$1,Monitoring_MP!$AK$1:$EZ$55,Points_MP!$C19,FALSE)=$L19,$AC19,IF(HLOOKUP(CG$1,Monitoring_MP!$AK$1:$EZ$55,Points_MP!$C19,FALSE)=$N19,$AD19,IF(HLOOKUP(CG$1,Monitoring_MP!$AK$1:$EZ$55,Points_MP!$C19,FALSE)=$P19,$AE19,IF(HLOOKUP(CG$1,Monitoring_MP!$AK$1:$EZ$55,Points_MP!$C19,FALSE)=$R19,$AF19,IF(HLOOKUP(CG$1,Monitoring_MP!$AK$1:$EZ$55,Points_MP!$C19,FALSE)=$T19,$AG19,IF(HLOOKUP(CG$1,Monitoring_MP!$AK$1:$EZ$55,Points_MP!$C19,FALSE)=$V19,$AH19,IF(HLOOKUP(CG$1,Monitoring_MP!$AK$1:$EZ$55,Points_MP!$C19,FALSE)=$X19,$AI19,"ERROR")))))))))</f>
        <v>0</v>
      </c>
      <c r="CH19" s="142">
        <f>IF(ISBLANK(HLOOKUP(CH$1,Monitoring_MP!$AK$1:$EZ$55,Points_MP!$C19,FALSE)),"",IF(HLOOKUP(CH$1,Monitoring_MP!$AK$1:$EZ$55,Points_MP!$C19,FALSE)=$J19,$AB19,IF(HLOOKUP(CH$1,Monitoring_MP!$AK$1:$EZ$55,Points_MP!$C19,FALSE)=$L19,$AC19,IF(HLOOKUP(CH$1,Monitoring_MP!$AK$1:$EZ$55,Points_MP!$C19,FALSE)=$N19,$AD19,IF(HLOOKUP(CH$1,Monitoring_MP!$AK$1:$EZ$55,Points_MP!$C19,FALSE)=$P19,$AE19,IF(HLOOKUP(CH$1,Monitoring_MP!$AK$1:$EZ$55,Points_MP!$C19,FALSE)=$R19,$AF19,IF(HLOOKUP(CH$1,Monitoring_MP!$AK$1:$EZ$55,Points_MP!$C19,FALSE)=$T19,$AG19,IF(HLOOKUP(CH$1,Monitoring_MP!$AK$1:$EZ$55,Points_MP!$C19,FALSE)=$V19,$AH19,IF(HLOOKUP(CH$1,Monitoring_MP!$AK$1:$EZ$55,Points_MP!$C19,FALSE)=$X19,$AI19,"ERROR")))))))))</f>
        <v>0</v>
      </c>
      <c r="CI19" s="142">
        <f>IF(ISBLANK(HLOOKUP(CI$1,Monitoring_MP!$AK$1:$EZ$55,Points_MP!$C19,FALSE)),"",IF(HLOOKUP(CI$1,Monitoring_MP!$AK$1:$EZ$55,Points_MP!$C19,FALSE)=$J19,$AB19,IF(HLOOKUP(CI$1,Monitoring_MP!$AK$1:$EZ$55,Points_MP!$C19,FALSE)=$L19,$AC19,IF(HLOOKUP(CI$1,Monitoring_MP!$AK$1:$EZ$55,Points_MP!$C19,FALSE)=$N19,$AD19,IF(HLOOKUP(CI$1,Monitoring_MP!$AK$1:$EZ$55,Points_MP!$C19,FALSE)=$P19,$AE19,IF(HLOOKUP(CI$1,Monitoring_MP!$AK$1:$EZ$55,Points_MP!$C19,FALSE)=$R19,$AF19,IF(HLOOKUP(CI$1,Monitoring_MP!$AK$1:$EZ$55,Points_MP!$C19,FALSE)=$T19,$AG19,IF(HLOOKUP(CI$1,Monitoring_MP!$AK$1:$EZ$55,Points_MP!$C19,FALSE)=$V19,$AH19,IF(HLOOKUP(CI$1,Monitoring_MP!$AK$1:$EZ$55,Points_MP!$C19,FALSE)=$X19,$AI19,"ERROR")))))))))</f>
        <v>0</v>
      </c>
      <c r="CJ19" s="142">
        <f>IF(ISBLANK(HLOOKUP(CJ$1,Monitoring_MP!$AK$1:$EZ$55,Points_MP!$C19,FALSE)),"",IF(HLOOKUP(CJ$1,Monitoring_MP!$AK$1:$EZ$55,Points_MP!$C19,FALSE)=$J19,$AB19,IF(HLOOKUP(CJ$1,Monitoring_MP!$AK$1:$EZ$55,Points_MP!$C19,FALSE)=$L19,$AC19,IF(HLOOKUP(CJ$1,Monitoring_MP!$AK$1:$EZ$55,Points_MP!$C19,FALSE)=$N19,$AD19,IF(HLOOKUP(CJ$1,Monitoring_MP!$AK$1:$EZ$55,Points_MP!$C19,FALSE)=$P19,$AE19,IF(HLOOKUP(CJ$1,Monitoring_MP!$AK$1:$EZ$55,Points_MP!$C19,FALSE)=$R19,$AF19,IF(HLOOKUP(CJ$1,Monitoring_MP!$AK$1:$EZ$55,Points_MP!$C19,FALSE)=$T19,$AG19,IF(HLOOKUP(CJ$1,Monitoring_MP!$AK$1:$EZ$55,Points_MP!$C19,FALSE)=$V19,$AH19,IF(HLOOKUP(CJ$1,Monitoring_MP!$AK$1:$EZ$55,Points_MP!$C19,FALSE)=$X19,$AI19,"ERROR")))))))))</f>
        <v>0</v>
      </c>
      <c r="CK19" s="142">
        <f>IF(ISBLANK(HLOOKUP(CK$1,Monitoring_MP!$AK$1:$EZ$55,Points_MP!$C19,FALSE)),"",IF(HLOOKUP(CK$1,Monitoring_MP!$AK$1:$EZ$55,Points_MP!$C19,FALSE)=$J19,$AB19,IF(HLOOKUP(CK$1,Monitoring_MP!$AK$1:$EZ$55,Points_MP!$C19,FALSE)=$L19,$AC19,IF(HLOOKUP(CK$1,Monitoring_MP!$AK$1:$EZ$55,Points_MP!$C19,FALSE)=$N19,$AD19,IF(HLOOKUP(CK$1,Monitoring_MP!$AK$1:$EZ$55,Points_MP!$C19,FALSE)=$P19,$AE19,IF(HLOOKUP(CK$1,Monitoring_MP!$AK$1:$EZ$55,Points_MP!$C19,FALSE)=$R19,$AF19,IF(HLOOKUP(CK$1,Monitoring_MP!$AK$1:$EZ$55,Points_MP!$C19,FALSE)=$T19,$AG19,IF(HLOOKUP(CK$1,Monitoring_MP!$AK$1:$EZ$55,Points_MP!$C19,FALSE)=$V19,$AH19,IF(HLOOKUP(CK$1,Monitoring_MP!$AK$1:$EZ$55,Points_MP!$C19,FALSE)=$X19,$AI19,"ERROR")))))))))</f>
        <v>0</v>
      </c>
      <c r="CL19" s="142">
        <f>IF(ISBLANK(HLOOKUP(CL$1,Monitoring_MP!$AK$1:$EZ$55,Points_MP!$C19,FALSE)),"",IF(HLOOKUP(CL$1,Monitoring_MP!$AK$1:$EZ$55,Points_MP!$C19,FALSE)=$J19,$AB19,IF(HLOOKUP(CL$1,Monitoring_MP!$AK$1:$EZ$55,Points_MP!$C19,FALSE)=$L19,$AC19,IF(HLOOKUP(CL$1,Monitoring_MP!$AK$1:$EZ$55,Points_MP!$C19,FALSE)=$N19,$AD19,IF(HLOOKUP(CL$1,Monitoring_MP!$AK$1:$EZ$55,Points_MP!$C19,FALSE)=$P19,$AE19,IF(HLOOKUP(CL$1,Monitoring_MP!$AK$1:$EZ$55,Points_MP!$C19,FALSE)=$R19,$AF19,IF(HLOOKUP(CL$1,Monitoring_MP!$AK$1:$EZ$55,Points_MP!$C19,FALSE)=$T19,$AG19,IF(HLOOKUP(CL$1,Monitoring_MP!$AK$1:$EZ$55,Points_MP!$C19,FALSE)=$V19,$AH19,IF(HLOOKUP(CL$1,Monitoring_MP!$AK$1:$EZ$55,Points_MP!$C19,FALSE)=$X19,$AI19,"ERROR")))))))))</f>
        <v>0</v>
      </c>
      <c r="CM19" s="142">
        <f>IF(ISBLANK(HLOOKUP(CM$1,Monitoring_MP!$AK$1:$EZ$55,Points_MP!$C19,FALSE)),"",IF(HLOOKUP(CM$1,Monitoring_MP!$AK$1:$EZ$55,Points_MP!$C19,FALSE)=$J19,$AB19,IF(HLOOKUP(CM$1,Monitoring_MP!$AK$1:$EZ$55,Points_MP!$C19,FALSE)=$L19,$AC19,IF(HLOOKUP(CM$1,Monitoring_MP!$AK$1:$EZ$55,Points_MP!$C19,FALSE)=$N19,$AD19,IF(HLOOKUP(CM$1,Monitoring_MP!$AK$1:$EZ$55,Points_MP!$C19,FALSE)=$P19,$AE19,IF(HLOOKUP(CM$1,Monitoring_MP!$AK$1:$EZ$55,Points_MP!$C19,FALSE)=$R19,$AF19,IF(HLOOKUP(CM$1,Monitoring_MP!$AK$1:$EZ$55,Points_MP!$C19,FALSE)=$T19,$AG19,IF(HLOOKUP(CM$1,Monitoring_MP!$AK$1:$EZ$55,Points_MP!$C19,FALSE)=$V19,$AH19,IF(HLOOKUP(CM$1,Monitoring_MP!$AK$1:$EZ$55,Points_MP!$C19,FALSE)=$X19,$AI19,"ERROR")))))))))</f>
        <v>0</v>
      </c>
      <c r="CN19" s="142">
        <f>IF(ISBLANK(HLOOKUP(CN$1,Monitoring_MP!$AK$1:$EZ$55,Points_MP!$C19,FALSE)),"",IF(HLOOKUP(CN$1,Monitoring_MP!$AK$1:$EZ$55,Points_MP!$C19,FALSE)=$J19,$AB19,IF(HLOOKUP(CN$1,Monitoring_MP!$AK$1:$EZ$55,Points_MP!$C19,FALSE)=$L19,$AC19,IF(HLOOKUP(CN$1,Monitoring_MP!$AK$1:$EZ$55,Points_MP!$C19,FALSE)=$N19,$AD19,IF(HLOOKUP(CN$1,Monitoring_MP!$AK$1:$EZ$55,Points_MP!$C19,FALSE)=$P19,$AE19,IF(HLOOKUP(CN$1,Monitoring_MP!$AK$1:$EZ$55,Points_MP!$C19,FALSE)=$R19,$AF19,IF(HLOOKUP(CN$1,Monitoring_MP!$AK$1:$EZ$55,Points_MP!$C19,FALSE)=$T19,$AG19,IF(HLOOKUP(CN$1,Monitoring_MP!$AK$1:$EZ$55,Points_MP!$C19,FALSE)=$V19,$AH19,IF(HLOOKUP(CN$1,Monitoring_MP!$AK$1:$EZ$55,Points_MP!$C19,FALSE)=$X19,$AI19,"ERROR")))))))))</f>
        <v>0</v>
      </c>
      <c r="CO19" s="142">
        <f>IF(ISBLANK(HLOOKUP(CO$1,Monitoring_MP!$AK$1:$EZ$55,Points_MP!$C19,FALSE)),"",IF(HLOOKUP(CO$1,Monitoring_MP!$AK$1:$EZ$55,Points_MP!$C19,FALSE)=$J19,$AB19,IF(HLOOKUP(CO$1,Monitoring_MP!$AK$1:$EZ$55,Points_MP!$C19,FALSE)=$L19,$AC19,IF(HLOOKUP(CO$1,Monitoring_MP!$AK$1:$EZ$55,Points_MP!$C19,FALSE)=$N19,$AD19,IF(HLOOKUP(CO$1,Monitoring_MP!$AK$1:$EZ$55,Points_MP!$C19,FALSE)=$P19,$AE19,IF(HLOOKUP(CO$1,Monitoring_MP!$AK$1:$EZ$55,Points_MP!$C19,FALSE)=$R19,$AF19,IF(HLOOKUP(CO$1,Monitoring_MP!$AK$1:$EZ$55,Points_MP!$C19,FALSE)=$T19,$AG19,IF(HLOOKUP(CO$1,Monitoring_MP!$AK$1:$EZ$55,Points_MP!$C19,FALSE)=$V19,$AH19,IF(HLOOKUP(CO$1,Monitoring_MP!$AK$1:$EZ$55,Points_MP!$C19,FALSE)=$X19,$AI19,"ERROR")))))))))</f>
        <v>0</v>
      </c>
      <c r="CP19" s="142">
        <f>IF(ISBLANK(HLOOKUP(CP$1,Monitoring_MP!$AK$1:$EZ$55,Points_MP!$C19,FALSE)),"",IF(HLOOKUP(CP$1,Monitoring_MP!$AK$1:$EZ$55,Points_MP!$C19,FALSE)=$J19,$AB19,IF(HLOOKUP(CP$1,Monitoring_MP!$AK$1:$EZ$55,Points_MP!$C19,FALSE)=$L19,$AC19,IF(HLOOKUP(CP$1,Monitoring_MP!$AK$1:$EZ$55,Points_MP!$C19,FALSE)=$N19,$AD19,IF(HLOOKUP(CP$1,Monitoring_MP!$AK$1:$EZ$55,Points_MP!$C19,FALSE)=$P19,$AE19,IF(HLOOKUP(CP$1,Monitoring_MP!$AK$1:$EZ$55,Points_MP!$C19,FALSE)=$R19,$AF19,IF(HLOOKUP(CP$1,Monitoring_MP!$AK$1:$EZ$55,Points_MP!$C19,FALSE)=$T19,$AG19,IF(HLOOKUP(CP$1,Monitoring_MP!$AK$1:$EZ$55,Points_MP!$C19,FALSE)=$V19,$AH19,IF(HLOOKUP(CP$1,Monitoring_MP!$AK$1:$EZ$55,Points_MP!$C19,FALSE)=$X19,$AI19,"ERROR")))))))))</f>
        <v>0</v>
      </c>
      <c r="CQ19" s="142">
        <f>IF(ISBLANK(HLOOKUP(CQ$1,Monitoring_MP!$AK$1:$EZ$55,Points_MP!$C19,FALSE)),"",IF(HLOOKUP(CQ$1,Monitoring_MP!$AK$1:$EZ$55,Points_MP!$C19,FALSE)=$J19,$AB19,IF(HLOOKUP(CQ$1,Monitoring_MP!$AK$1:$EZ$55,Points_MP!$C19,FALSE)=$L19,$AC19,IF(HLOOKUP(CQ$1,Monitoring_MP!$AK$1:$EZ$55,Points_MP!$C19,FALSE)=$N19,$AD19,IF(HLOOKUP(CQ$1,Monitoring_MP!$AK$1:$EZ$55,Points_MP!$C19,FALSE)=$P19,$AE19,IF(HLOOKUP(CQ$1,Monitoring_MP!$AK$1:$EZ$55,Points_MP!$C19,FALSE)=$R19,$AF19,IF(HLOOKUP(CQ$1,Monitoring_MP!$AK$1:$EZ$55,Points_MP!$C19,FALSE)=$T19,$AG19,IF(HLOOKUP(CQ$1,Monitoring_MP!$AK$1:$EZ$55,Points_MP!$C19,FALSE)=$V19,$AH19,IF(HLOOKUP(CQ$1,Monitoring_MP!$AK$1:$EZ$55,Points_MP!$C19,FALSE)=$X19,$AI19,"ERROR")))))))))</f>
        <v>0</v>
      </c>
      <c r="CR19" s="142">
        <f>IF(ISBLANK(HLOOKUP(CR$1,Monitoring_MP!$AK$1:$EZ$55,Points_MP!$C19,FALSE)),"",IF(HLOOKUP(CR$1,Monitoring_MP!$AK$1:$EZ$55,Points_MP!$C19,FALSE)=$J19,$AB19,IF(HLOOKUP(CR$1,Monitoring_MP!$AK$1:$EZ$55,Points_MP!$C19,FALSE)=$L19,$AC19,IF(HLOOKUP(CR$1,Monitoring_MP!$AK$1:$EZ$55,Points_MP!$C19,FALSE)=$N19,$AD19,IF(HLOOKUP(CR$1,Monitoring_MP!$AK$1:$EZ$55,Points_MP!$C19,FALSE)=$P19,$AE19,IF(HLOOKUP(CR$1,Monitoring_MP!$AK$1:$EZ$55,Points_MP!$C19,FALSE)=$R19,$AF19,IF(HLOOKUP(CR$1,Monitoring_MP!$AK$1:$EZ$55,Points_MP!$C19,FALSE)=$T19,$AG19,IF(HLOOKUP(CR$1,Monitoring_MP!$AK$1:$EZ$55,Points_MP!$C19,FALSE)=$V19,$AH19,IF(HLOOKUP(CR$1,Monitoring_MP!$AK$1:$EZ$55,Points_MP!$C19,FALSE)=$X19,$AI19,"ERROR")))))))))</f>
        <v>0</v>
      </c>
    </row>
    <row r="20" spans="1:96" ht="15" customHeight="1" x14ac:dyDescent="0.35">
      <c r="A20" s="27" t="str">
        <f>IF(ISBLANK(Monitoring_MP!A20),"",Monitoring_MP!A20)</f>
        <v>Q18</v>
      </c>
      <c r="B20" s="23" t="str">
        <f>IF(ISBLANK(Monitoring_MP!B20),"",Monitoring_MP!B20)</f>
        <v>C20018</v>
      </c>
      <c r="C20" s="27">
        <f>IF(ISBLANK(Monitoring_MP!C20),"",Monitoring_MP!C20)</f>
        <v>20</v>
      </c>
      <c r="D20" s="26" t="str">
        <f>IF(ISBLANK(Monitoring_MP!D20),"",Monitoring_MP!D20)</f>
        <v>Poate publicul participa la toate ședințele comisiilor de specialitate ale consiliului local ?</v>
      </c>
      <c r="E20" s="26" t="str">
        <f>IF(ISBLANK(Monitoring_MP!E20),"",Monitoring_MP!E20)</f>
        <v>Can the public participate at all meetings of the special committees of the local council?</v>
      </c>
      <c r="F20" s="26" t="str">
        <f>IF(ISBLANK(Monitoring_MP!F20),"",Monitoring_MP!F20)</f>
        <v>par</v>
      </c>
      <c r="G20" s="47" t="str">
        <f>IF(ISBLANK(Monitoring_MP!G20),"",Monitoring_MP!G20)</f>
        <v>par10</v>
      </c>
      <c r="H20" s="54" t="str">
        <f>IF(ISBLANK(Monitoring_MP!H20),"",Monitoring_MP!H20)</f>
        <v>par10k</v>
      </c>
      <c r="I20" s="47">
        <f>IF(ISBLANK(Monitoring_MP!I20),"",Monitoring_MP!I20)</f>
        <v>2</v>
      </c>
      <c r="J20" s="47" t="str">
        <f>IF(ISBLANK(Monitoring_MP!J20),"",Monitoring_MP!J20)</f>
        <v>da</v>
      </c>
      <c r="K20" s="47" t="str">
        <f>IF(ISBLANK(Monitoring_MP!K20),"",Monitoring_MP!K20)</f>
        <v>yes</v>
      </c>
      <c r="L20" s="47" t="str">
        <f>IF(ISBLANK(Monitoring_MP!L20),"",Monitoring_MP!L20)</f>
        <v>nu</v>
      </c>
      <c r="M20" s="24" t="str">
        <f>IF(ISBLANK(Monitoring_MP!M20),"",Monitoring_MP!M20)</f>
        <v>no</v>
      </c>
      <c r="N20" s="24" t="str">
        <f>IF(ISBLANK(Monitoring_MP!N20),"",Monitoring_MP!N20)</f>
        <v>partial</v>
      </c>
      <c r="O20" s="47" t="str">
        <f>IF(ISBLANK(Monitoring_MP!O20),"",Monitoring_MP!O20)</f>
        <v>partially</v>
      </c>
      <c r="P20" s="47" t="str">
        <f>IF(ISBLANK(Monitoring_MP!P20),"",Monitoring_MP!P20)</f>
        <v>--------</v>
      </c>
      <c r="Q20" s="47" t="str">
        <f>IF(ISBLANK(Monitoring_MP!Q20),"",Monitoring_MP!Q20)</f>
        <v>--------</v>
      </c>
      <c r="R20" s="47" t="str">
        <f>IF(ISBLANK(Monitoring_MP!R20),"",Monitoring_MP!R20)</f>
        <v>--------</v>
      </c>
      <c r="S20" s="47" t="str">
        <f>IF(ISBLANK(Monitoring_MP!S20),"",Monitoring_MP!S20)</f>
        <v>--------</v>
      </c>
      <c r="T20" s="47" t="str">
        <f>IF(ISBLANK(Monitoring_MP!T20),"",Monitoring_MP!T20)</f>
        <v>--------</v>
      </c>
      <c r="U20" s="47" t="str">
        <f>IF(ISBLANK(Monitoring_MP!U20),"",Monitoring_MP!U20)</f>
        <v>--------</v>
      </c>
      <c r="V20" s="47" t="str">
        <f>IF(ISBLANK(Monitoring_MP!V20),"",Monitoring_MP!V20)</f>
        <v>--------</v>
      </c>
      <c r="W20" s="47" t="str">
        <f>IF(ISBLANK(Monitoring_MP!W20),"",Monitoring_MP!W20)</f>
        <v>--------</v>
      </c>
      <c r="X20" s="47" t="str">
        <f>IF(ISBLANK(Monitoring_MP!X20),"",Monitoring_MP!X20)</f>
        <v>N/A</v>
      </c>
      <c r="Y20" s="47" t="str">
        <f>IF(ISBLANK(Monitoring_MP!Y20),"",Monitoring_MP!Y20)</f>
        <v>N/A</v>
      </c>
      <c r="Z20" s="47" t="str">
        <f>IF(ISBLANK(Monitoring_MP!Z20),"",Monitoring_MP!Z20)</f>
        <v>--------</v>
      </c>
      <c r="AA20" s="77" t="str">
        <f>IF(ISBLANK(Monitoring_MP!AA20),"",Monitoring_MP!AA20)</f>
        <v>--------</v>
      </c>
      <c r="AB20" s="65">
        <f>IF(ISBLANK(Monitoring_MP!AB20),"",Monitoring_MP!AB20)</f>
        <v>2</v>
      </c>
      <c r="AC20" s="47">
        <f>IF(ISBLANK(Monitoring_MP!AC20),"",Monitoring_MP!AC20)</f>
        <v>0</v>
      </c>
      <c r="AD20" s="65">
        <f>IF(ISBLANK(Monitoring_MP!AD20),"",Monitoring_MP!AD20)</f>
        <v>1</v>
      </c>
      <c r="AE20" s="65" t="str">
        <f>IF(ISBLANK(Monitoring_MP!AE20),"",Monitoring_MP!AE20)</f>
        <v/>
      </c>
      <c r="AF20" s="65" t="str">
        <f>IF(ISBLANK(Monitoring_MP!AF20),"",Monitoring_MP!AF20)</f>
        <v/>
      </c>
      <c r="AG20" s="65" t="str">
        <f>IF(ISBLANK(Monitoring_MP!AG20),"",Monitoring_MP!AG20)</f>
        <v/>
      </c>
      <c r="AH20" s="65" t="str">
        <f>IF(ISBLANK(Monitoring_MP!AH20),"",Monitoring_MP!AH20)</f>
        <v/>
      </c>
      <c r="AI20" s="47" t="str">
        <f>IF(ISBLANK(Monitoring_MP!AI20),"",Monitoring_MP!AI20)</f>
        <v>N/A</v>
      </c>
      <c r="AJ20" s="26" t="str">
        <f>IF(ISBLANK(Monitoring_MP!AJ20),"",Monitoring_MP!AJ20)</f>
        <v/>
      </c>
      <c r="AK20" s="142">
        <f>IF(ISBLANK(HLOOKUP(AK$1,Monitoring_MP!$AK$1:$EZ$55,Points_MP!$C20,FALSE)),"",IF(HLOOKUP(AK$1,Monitoring_MP!$AK$1:$EZ$55,Points_MP!$C20,FALSE)=$J20,$AB20,IF(HLOOKUP(AK$1,Monitoring_MP!$AK$1:$EZ$55,Points_MP!$C20,FALSE)=$L20,$AC20,IF(HLOOKUP(AK$1,Monitoring_MP!$AK$1:$EZ$55,Points_MP!$C20,FALSE)=$N20,$AD20,IF(HLOOKUP(AK$1,Monitoring_MP!$AK$1:$EZ$55,Points_MP!$C20,FALSE)=$P20,$AE20,IF(HLOOKUP(AK$1,Monitoring_MP!$AK$1:$EZ$55,Points_MP!$C20,FALSE)=$R20,$AF20,IF(HLOOKUP(AK$1,Monitoring_MP!$AK$1:$EZ$55,Points_MP!$C20,FALSE)=$T20,$AG20,IF(HLOOKUP(AK$1,Monitoring_MP!$AK$1:$EZ$55,Points_MP!$C20,FALSE)=$V20,$AH20,IF(HLOOKUP(AK$1,Monitoring_MP!$AK$1:$EZ$55,Points_MP!$C20,FALSE)=$X20,$AI20,"ERROR")))))))))</f>
        <v>2</v>
      </c>
      <c r="AL20" s="142">
        <f>IF(ISBLANK(HLOOKUP(AL$1,Monitoring_MP!$AK$1:$EZ$55,Points_MP!$C20,FALSE)),"",IF(HLOOKUP(AL$1,Monitoring_MP!$AK$1:$EZ$55,Points_MP!$C20,FALSE)=$J20,$AB20,IF(HLOOKUP(AL$1,Monitoring_MP!$AK$1:$EZ$55,Points_MP!$C20,FALSE)=$L20,$AC20,IF(HLOOKUP(AL$1,Monitoring_MP!$AK$1:$EZ$55,Points_MP!$C20,FALSE)=$N20,$AD20,IF(HLOOKUP(AL$1,Monitoring_MP!$AK$1:$EZ$55,Points_MP!$C20,FALSE)=$P20,$AE20,IF(HLOOKUP(AL$1,Monitoring_MP!$AK$1:$EZ$55,Points_MP!$C20,FALSE)=$R20,$AF20,IF(HLOOKUP(AL$1,Monitoring_MP!$AK$1:$EZ$55,Points_MP!$C20,FALSE)=$T20,$AG20,IF(HLOOKUP(AL$1,Monitoring_MP!$AK$1:$EZ$55,Points_MP!$C20,FALSE)=$V20,$AH20,IF(HLOOKUP(AL$1,Monitoring_MP!$AK$1:$EZ$55,Points_MP!$C20,FALSE)=$X20,$AI20,"ERROR")))))))))</f>
        <v>2</v>
      </c>
      <c r="AM20" s="142">
        <f>IF(ISBLANK(HLOOKUP(AM$1,Monitoring_MP!$AK$1:$EZ$55,Points_MP!$C20,FALSE)),"",IF(HLOOKUP(AM$1,Monitoring_MP!$AK$1:$EZ$55,Points_MP!$C20,FALSE)=$J20,$AB20,IF(HLOOKUP(AM$1,Monitoring_MP!$AK$1:$EZ$55,Points_MP!$C20,FALSE)=$L20,$AC20,IF(HLOOKUP(AM$1,Monitoring_MP!$AK$1:$EZ$55,Points_MP!$C20,FALSE)=$N20,$AD20,IF(HLOOKUP(AM$1,Monitoring_MP!$AK$1:$EZ$55,Points_MP!$C20,FALSE)=$P20,$AE20,IF(HLOOKUP(AM$1,Monitoring_MP!$AK$1:$EZ$55,Points_MP!$C20,FALSE)=$R20,$AF20,IF(HLOOKUP(AM$1,Monitoring_MP!$AK$1:$EZ$55,Points_MP!$C20,FALSE)=$T20,$AG20,IF(HLOOKUP(AM$1,Monitoring_MP!$AK$1:$EZ$55,Points_MP!$C20,FALSE)=$V20,$AH20,IF(HLOOKUP(AM$1,Monitoring_MP!$AK$1:$EZ$55,Points_MP!$C20,FALSE)=$X20,$AI20,"ERROR")))))))))</f>
        <v>0</v>
      </c>
      <c r="AN20" s="142">
        <f>IF(ISBLANK(HLOOKUP(AN$1,Monitoring_MP!$AK$1:$EZ$55,Points_MP!$C20,FALSE)),"",IF(HLOOKUP(AN$1,Monitoring_MP!$AK$1:$EZ$55,Points_MP!$C20,FALSE)=$J20,$AB20,IF(HLOOKUP(AN$1,Monitoring_MP!$AK$1:$EZ$55,Points_MP!$C20,FALSE)=$L20,$AC20,IF(HLOOKUP(AN$1,Monitoring_MP!$AK$1:$EZ$55,Points_MP!$C20,FALSE)=$N20,$AD20,IF(HLOOKUP(AN$1,Monitoring_MP!$AK$1:$EZ$55,Points_MP!$C20,FALSE)=$P20,$AE20,IF(HLOOKUP(AN$1,Monitoring_MP!$AK$1:$EZ$55,Points_MP!$C20,FALSE)=$R20,$AF20,IF(HLOOKUP(AN$1,Monitoring_MP!$AK$1:$EZ$55,Points_MP!$C20,FALSE)=$T20,$AG20,IF(HLOOKUP(AN$1,Monitoring_MP!$AK$1:$EZ$55,Points_MP!$C20,FALSE)=$V20,$AH20,IF(HLOOKUP(AN$1,Monitoring_MP!$AK$1:$EZ$55,Points_MP!$C20,FALSE)=$X20,$AI20,"ERROR")))))))))</f>
        <v>0</v>
      </c>
      <c r="AO20" s="142">
        <f>IF(ISBLANK(HLOOKUP(AO$1,Monitoring_MP!$AK$1:$EZ$55,Points_MP!$C20,FALSE)),"",IF(HLOOKUP(AO$1,Monitoring_MP!$AK$1:$EZ$55,Points_MP!$C20,FALSE)=$J20,$AB20,IF(HLOOKUP(AO$1,Monitoring_MP!$AK$1:$EZ$55,Points_MP!$C20,FALSE)=$L20,$AC20,IF(HLOOKUP(AO$1,Monitoring_MP!$AK$1:$EZ$55,Points_MP!$C20,FALSE)=$N20,$AD20,IF(HLOOKUP(AO$1,Monitoring_MP!$AK$1:$EZ$55,Points_MP!$C20,FALSE)=$P20,$AE20,IF(HLOOKUP(AO$1,Monitoring_MP!$AK$1:$EZ$55,Points_MP!$C20,FALSE)=$R20,$AF20,IF(HLOOKUP(AO$1,Monitoring_MP!$AK$1:$EZ$55,Points_MP!$C20,FALSE)=$T20,$AG20,IF(HLOOKUP(AO$1,Monitoring_MP!$AK$1:$EZ$55,Points_MP!$C20,FALSE)=$V20,$AH20,IF(HLOOKUP(AO$1,Monitoring_MP!$AK$1:$EZ$55,Points_MP!$C20,FALSE)=$X20,$AI20,"ERROR")))))))))</f>
        <v>0</v>
      </c>
      <c r="AP20" s="142">
        <f>IF(ISBLANK(HLOOKUP(AP$1,Monitoring_MP!$AK$1:$EZ$55,Points_MP!$C20,FALSE)),"",IF(HLOOKUP(AP$1,Monitoring_MP!$AK$1:$EZ$55,Points_MP!$C20,FALSE)=$J20,$AB20,IF(HLOOKUP(AP$1,Monitoring_MP!$AK$1:$EZ$55,Points_MP!$C20,FALSE)=$L20,$AC20,IF(HLOOKUP(AP$1,Monitoring_MP!$AK$1:$EZ$55,Points_MP!$C20,FALSE)=$N20,$AD20,IF(HLOOKUP(AP$1,Monitoring_MP!$AK$1:$EZ$55,Points_MP!$C20,FALSE)=$P20,$AE20,IF(HLOOKUP(AP$1,Monitoring_MP!$AK$1:$EZ$55,Points_MP!$C20,FALSE)=$R20,$AF20,IF(HLOOKUP(AP$1,Monitoring_MP!$AK$1:$EZ$55,Points_MP!$C20,FALSE)=$T20,$AG20,IF(HLOOKUP(AP$1,Monitoring_MP!$AK$1:$EZ$55,Points_MP!$C20,FALSE)=$V20,$AH20,IF(HLOOKUP(AP$1,Monitoring_MP!$AK$1:$EZ$55,Points_MP!$C20,FALSE)=$X20,$AI20,"ERROR")))))))))</f>
        <v>2</v>
      </c>
      <c r="AQ20" s="142">
        <f>IF(ISBLANK(HLOOKUP(AQ$1,Monitoring_MP!$AK$1:$EZ$55,Points_MP!$C20,FALSE)),"",IF(HLOOKUP(AQ$1,Monitoring_MP!$AK$1:$EZ$55,Points_MP!$C20,FALSE)=$J20,$AB20,IF(HLOOKUP(AQ$1,Monitoring_MP!$AK$1:$EZ$55,Points_MP!$C20,FALSE)=$L20,$AC20,IF(HLOOKUP(AQ$1,Monitoring_MP!$AK$1:$EZ$55,Points_MP!$C20,FALSE)=$N20,$AD20,IF(HLOOKUP(AQ$1,Monitoring_MP!$AK$1:$EZ$55,Points_MP!$C20,FALSE)=$P20,$AE20,IF(HLOOKUP(AQ$1,Monitoring_MP!$AK$1:$EZ$55,Points_MP!$C20,FALSE)=$R20,$AF20,IF(HLOOKUP(AQ$1,Monitoring_MP!$AK$1:$EZ$55,Points_MP!$C20,FALSE)=$T20,$AG20,IF(HLOOKUP(AQ$1,Monitoring_MP!$AK$1:$EZ$55,Points_MP!$C20,FALSE)=$V20,$AH20,IF(HLOOKUP(AQ$1,Monitoring_MP!$AK$1:$EZ$55,Points_MP!$C20,FALSE)=$X20,$AI20,"ERROR")))))))))</f>
        <v>0</v>
      </c>
      <c r="AR20" s="142">
        <f>IF(ISBLANK(HLOOKUP(AR$1,Monitoring_MP!$AK$1:$EZ$55,Points_MP!$C20,FALSE)),"",IF(HLOOKUP(AR$1,Monitoring_MP!$AK$1:$EZ$55,Points_MP!$C20,FALSE)=$J20,$AB20,IF(HLOOKUP(AR$1,Monitoring_MP!$AK$1:$EZ$55,Points_MP!$C20,FALSE)=$L20,$AC20,IF(HLOOKUP(AR$1,Monitoring_MP!$AK$1:$EZ$55,Points_MP!$C20,FALSE)=$N20,$AD20,IF(HLOOKUP(AR$1,Monitoring_MP!$AK$1:$EZ$55,Points_MP!$C20,FALSE)=$P20,$AE20,IF(HLOOKUP(AR$1,Monitoring_MP!$AK$1:$EZ$55,Points_MP!$C20,FALSE)=$R20,$AF20,IF(HLOOKUP(AR$1,Monitoring_MP!$AK$1:$EZ$55,Points_MP!$C20,FALSE)=$T20,$AG20,IF(HLOOKUP(AR$1,Monitoring_MP!$AK$1:$EZ$55,Points_MP!$C20,FALSE)=$V20,$AH20,IF(HLOOKUP(AR$1,Monitoring_MP!$AK$1:$EZ$55,Points_MP!$C20,FALSE)=$X20,$AI20,"ERROR")))))))))</f>
        <v>2</v>
      </c>
      <c r="AS20" s="142">
        <f>IF(ISBLANK(HLOOKUP(AS$1,Monitoring_MP!$AK$1:$EZ$55,Points_MP!$C20,FALSE)),"",IF(HLOOKUP(AS$1,Monitoring_MP!$AK$1:$EZ$55,Points_MP!$C20,FALSE)=$J20,$AB20,IF(HLOOKUP(AS$1,Monitoring_MP!$AK$1:$EZ$55,Points_MP!$C20,FALSE)=$L20,$AC20,IF(HLOOKUP(AS$1,Monitoring_MP!$AK$1:$EZ$55,Points_MP!$C20,FALSE)=$N20,$AD20,IF(HLOOKUP(AS$1,Monitoring_MP!$AK$1:$EZ$55,Points_MP!$C20,FALSE)=$P20,$AE20,IF(HLOOKUP(AS$1,Monitoring_MP!$AK$1:$EZ$55,Points_MP!$C20,FALSE)=$R20,$AF20,IF(HLOOKUP(AS$1,Monitoring_MP!$AK$1:$EZ$55,Points_MP!$C20,FALSE)=$T20,$AG20,IF(HLOOKUP(AS$1,Monitoring_MP!$AK$1:$EZ$55,Points_MP!$C20,FALSE)=$V20,$AH20,IF(HLOOKUP(AS$1,Monitoring_MP!$AK$1:$EZ$55,Points_MP!$C20,FALSE)=$X20,$AI20,"ERROR")))))))))</f>
        <v>0</v>
      </c>
      <c r="AT20" s="142">
        <f>IF(ISBLANK(HLOOKUP(AT$1,Monitoring_MP!$AK$1:$EZ$55,Points_MP!$C20,FALSE)),"",IF(HLOOKUP(AT$1,Monitoring_MP!$AK$1:$EZ$55,Points_MP!$C20,FALSE)=$J20,$AB20,IF(HLOOKUP(AT$1,Monitoring_MP!$AK$1:$EZ$55,Points_MP!$C20,FALSE)=$L20,$AC20,IF(HLOOKUP(AT$1,Monitoring_MP!$AK$1:$EZ$55,Points_MP!$C20,FALSE)=$N20,$AD20,IF(HLOOKUP(AT$1,Monitoring_MP!$AK$1:$EZ$55,Points_MP!$C20,FALSE)=$P20,$AE20,IF(HLOOKUP(AT$1,Monitoring_MP!$AK$1:$EZ$55,Points_MP!$C20,FALSE)=$R20,$AF20,IF(HLOOKUP(AT$1,Monitoring_MP!$AK$1:$EZ$55,Points_MP!$C20,FALSE)=$T20,$AG20,IF(HLOOKUP(AT$1,Monitoring_MP!$AK$1:$EZ$55,Points_MP!$C20,FALSE)=$V20,$AH20,IF(HLOOKUP(AT$1,Monitoring_MP!$AK$1:$EZ$55,Points_MP!$C20,FALSE)=$X20,$AI20,"ERROR")))))))))</f>
        <v>2</v>
      </c>
      <c r="AU20" s="142">
        <f>IF(ISBLANK(HLOOKUP(AU$1,Monitoring_MP!$AK$1:$EZ$55,Points_MP!$C20,FALSE)),"",IF(HLOOKUP(AU$1,Monitoring_MP!$AK$1:$EZ$55,Points_MP!$C20,FALSE)=$J20,$AB20,IF(HLOOKUP(AU$1,Monitoring_MP!$AK$1:$EZ$55,Points_MP!$C20,FALSE)=$L20,$AC20,IF(HLOOKUP(AU$1,Monitoring_MP!$AK$1:$EZ$55,Points_MP!$C20,FALSE)=$N20,$AD20,IF(HLOOKUP(AU$1,Monitoring_MP!$AK$1:$EZ$55,Points_MP!$C20,FALSE)=$P20,$AE20,IF(HLOOKUP(AU$1,Monitoring_MP!$AK$1:$EZ$55,Points_MP!$C20,FALSE)=$R20,$AF20,IF(HLOOKUP(AU$1,Monitoring_MP!$AK$1:$EZ$55,Points_MP!$C20,FALSE)=$T20,$AG20,IF(HLOOKUP(AU$1,Monitoring_MP!$AK$1:$EZ$55,Points_MP!$C20,FALSE)=$V20,$AH20,IF(HLOOKUP(AU$1,Monitoring_MP!$AK$1:$EZ$55,Points_MP!$C20,FALSE)=$X20,$AI20,"ERROR")))))))))</f>
        <v>0</v>
      </c>
      <c r="AV20" s="142">
        <f>IF(ISBLANK(HLOOKUP(AV$1,Monitoring_MP!$AK$1:$EZ$55,Points_MP!$C20,FALSE)),"",IF(HLOOKUP(AV$1,Monitoring_MP!$AK$1:$EZ$55,Points_MP!$C20,FALSE)=$J20,$AB20,IF(HLOOKUP(AV$1,Monitoring_MP!$AK$1:$EZ$55,Points_MP!$C20,FALSE)=$L20,$AC20,IF(HLOOKUP(AV$1,Monitoring_MP!$AK$1:$EZ$55,Points_MP!$C20,FALSE)=$N20,$AD20,IF(HLOOKUP(AV$1,Monitoring_MP!$AK$1:$EZ$55,Points_MP!$C20,FALSE)=$P20,$AE20,IF(HLOOKUP(AV$1,Monitoring_MP!$AK$1:$EZ$55,Points_MP!$C20,FALSE)=$R20,$AF20,IF(HLOOKUP(AV$1,Monitoring_MP!$AK$1:$EZ$55,Points_MP!$C20,FALSE)=$T20,$AG20,IF(HLOOKUP(AV$1,Monitoring_MP!$AK$1:$EZ$55,Points_MP!$C20,FALSE)=$V20,$AH20,IF(HLOOKUP(AV$1,Monitoring_MP!$AK$1:$EZ$55,Points_MP!$C20,FALSE)=$X20,$AI20,"ERROR")))))))))</f>
        <v>0</v>
      </c>
      <c r="AW20" s="142">
        <f>IF(ISBLANK(HLOOKUP(AW$1,Monitoring_MP!$AK$1:$EZ$55,Points_MP!$C20,FALSE)),"",IF(HLOOKUP(AW$1,Monitoring_MP!$AK$1:$EZ$55,Points_MP!$C20,FALSE)=$J20,$AB20,IF(HLOOKUP(AW$1,Monitoring_MP!$AK$1:$EZ$55,Points_MP!$C20,FALSE)=$L20,$AC20,IF(HLOOKUP(AW$1,Monitoring_MP!$AK$1:$EZ$55,Points_MP!$C20,FALSE)=$N20,$AD20,IF(HLOOKUP(AW$1,Monitoring_MP!$AK$1:$EZ$55,Points_MP!$C20,FALSE)=$P20,$AE20,IF(HLOOKUP(AW$1,Monitoring_MP!$AK$1:$EZ$55,Points_MP!$C20,FALSE)=$R20,$AF20,IF(HLOOKUP(AW$1,Monitoring_MP!$AK$1:$EZ$55,Points_MP!$C20,FALSE)=$T20,$AG20,IF(HLOOKUP(AW$1,Monitoring_MP!$AK$1:$EZ$55,Points_MP!$C20,FALSE)=$V20,$AH20,IF(HLOOKUP(AW$1,Monitoring_MP!$AK$1:$EZ$55,Points_MP!$C20,FALSE)=$X20,$AI20,"ERROR")))))))))</f>
        <v>0</v>
      </c>
      <c r="AX20" s="142">
        <f>IF(ISBLANK(HLOOKUP(AX$1,Monitoring_MP!$AK$1:$EZ$55,Points_MP!$C20,FALSE)),"",IF(HLOOKUP(AX$1,Monitoring_MP!$AK$1:$EZ$55,Points_MP!$C20,FALSE)=$J20,$AB20,IF(HLOOKUP(AX$1,Monitoring_MP!$AK$1:$EZ$55,Points_MP!$C20,FALSE)=$L20,$AC20,IF(HLOOKUP(AX$1,Monitoring_MP!$AK$1:$EZ$55,Points_MP!$C20,FALSE)=$N20,$AD20,IF(HLOOKUP(AX$1,Monitoring_MP!$AK$1:$EZ$55,Points_MP!$C20,FALSE)=$P20,$AE20,IF(HLOOKUP(AX$1,Monitoring_MP!$AK$1:$EZ$55,Points_MP!$C20,FALSE)=$R20,$AF20,IF(HLOOKUP(AX$1,Monitoring_MP!$AK$1:$EZ$55,Points_MP!$C20,FALSE)=$T20,$AG20,IF(HLOOKUP(AX$1,Monitoring_MP!$AK$1:$EZ$55,Points_MP!$C20,FALSE)=$V20,$AH20,IF(HLOOKUP(AX$1,Monitoring_MP!$AK$1:$EZ$55,Points_MP!$C20,FALSE)=$X20,$AI20,"ERROR")))))))))</f>
        <v>0</v>
      </c>
      <c r="AY20" s="142">
        <f>IF(ISBLANK(HLOOKUP(AY$1,Monitoring_MP!$AK$1:$EZ$55,Points_MP!$C20,FALSE)),"",IF(HLOOKUP(AY$1,Monitoring_MP!$AK$1:$EZ$55,Points_MP!$C20,FALSE)=$J20,$AB20,IF(HLOOKUP(AY$1,Monitoring_MP!$AK$1:$EZ$55,Points_MP!$C20,FALSE)=$L20,$AC20,IF(HLOOKUP(AY$1,Monitoring_MP!$AK$1:$EZ$55,Points_MP!$C20,FALSE)=$N20,$AD20,IF(HLOOKUP(AY$1,Monitoring_MP!$AK$1:$EZ$55,Points_MP!$C20,FALSE)=$P20,$AE20,IF(HLOOKUP(AY$1,Monitoring_MP!$AK$1:$EZ$55,Points_MP!$C20,FALSE)=$R20,$AF20,IF(HLOOKUP(AY$1,Monitoring_MP!$AK$1:$EZ$55,Points_MP!$C20,FALSE)=$T20,$AG20,IF(HLOOKUP(AY$1,Monitoring_MP!$AK$1:$EZ$55,Points_MP!$C20,FALSE)=$V20,$AH20,IF(HLOOKUP(AY$1,Monitoring_MP!$AK$1:$EZ$55,Points_MP!$C20,FALSE)=$X20,$AI20,"ERROR")))))))))</f>
        <v>2</v>
      </c>
      <c r="AZ20" s="142">
        <f>IF(ISBLANK(HLOOKUP(AZ$1,Monitoring_MP!$AK$1:$EZ$55,Points_MP!$C20,FALSE)),"",IF(HLOOKUP(AZ$1,Monitoring_MP!$AK$1:$EZ$55,Points_MP!$C20,FALSE)=$J20,$AB20,IF(HLOOKUP(AZ$1,Monitoring_MP!$AK$1:$EZ$55,Points_MP!$C20,FALSE)=$L20,$AC20,IF(HLOOKUP(AZ$1,Monitoring_MP!$AK$1:$EZ$55,Points_MP!$C20,FALSE)=$N20,$AD20,IF(HLOOKUP(AZ$1,Monitoring_MP!$AK$1:$EZ$55,Points_MP!$C20,FALSE)=$P20,$AE20,IF(HLOOKUP(AZ$1,Monitoring_MP!$AK$1:$EZ$55,Points_MP!$C20,FALSE)=$R20,$AF20,IF(HLOOKUP(AZ$1,Monitoring_MP!$AK$1:$EZ$55,Points_MP!$C20,FALSE)=$T20,$AG20,IF(HLOOKUP(AZ$1,Monitoring_MP!$AK$1:$EZ$55,Points_MP!$C20,FALSE)=$V20,$AH20,IF(HLOOKUP(AZ$1,Monitoring_MP!$AK$1:$EZ$55,Points_MP!$C20,FALSE)=$X20,$AI20,"ERROR")))))))))</f>
        <v>0</v>
      </c>
      <c r="BA20" s="142">
        <f>IF(ISBLANK(HLOOKUP(BA$1,Monitoring_MP!$AK$1:$EZ$55,Points_MP!$C20,FALSE)),"",IF(HLOOKUP(BA$1,Monitoring_MP!$AK$1:$EZ$55,Points_MP!$C20,FALSE)=$J20,$AB20,IF(HLOOKUP(BA$1,Monitoring_MP!$AK$1:$EZ$55,Points_MP!$C20,FALSE)=$L20,$AC20,IF(HLOOKUP(BA$1,Monitoring_MP!$AK$1:$EZ$55,Points_MP!$C20,FALSE)=$N20,$AD20,IF(HLOOKUP(BA$1,Monitoring_MP!$AK$1:$EZ$55,Points_MP!$C20,FALSE)=$P20,$AE20,IF(HLOOKUP(BA$1,Monitoring_MP!$AK$1:$EZ$55,Points_MP!$C20,FALSE)=$R20,$AF20,IF(HLOOKUP(BA$1,Monitoring_MP!$AK$1:$EZ$55,Points_MP!$C20,FALSE)=$T20,$AG20,IF(HLOOKUP(BA$1,Monitoring_MP!$AK$1:$EZ$55,Points_MP!$C20,FALSE)=$V20,$AH20,IF(HLOOKUP(BA$1,Monitoring_MP!$AK$1:$EZ$55,Points_MP!$C20,FALSE)=$X20,$AI20,"ERROR")))))))))</f>
        <v>0</v>
      </c>
      <c r="BB20" s="142">
        <f>IF(ISBLANK(HLOOKUP(BB$1,Monitoring_MP!$AK$1:$EZ$55,Points_MP!$C20,FALSE)),"",IF(HLOOKUP(BB$1,Monitoring_MP!$AK$1:$EZ$55,Points_MP!$C20,FALSE)=$J20,$AB20,IF(HLOOKUP(BB$1,Monitoring_MP!$AK$1:$EZ$55,Points_MP!$C20,FALSE)=$L20,$AC20,IF(HLOOKUP(BB$1,Monitoring_MP!$AK$1:$EZ$55,Points_MP!$C20,FALSE)=$N20,$AD20,IF(HLOOKUP(BB$1,Monitoring_MP!$AK$1:$EZ$55,Points_MP!$C20,FALSE)=$P20,$AE20,IF(HLOOKUP(BB$1,Monitoring_MP!$AK$1:$EZ$55,Points_MP!$C20,FALSE)=$R20,$AF20,IF(HLOOKUP(BB$1,Monitoring_MP!$AK$1:$EZ$55,Points_MP!$C20,FALSE)=$T20,$AG20,IF(HLOOKUP(BB$1,Monitoring_MP!$AK$1:$EZ$55,Points_MP!$C20,FALSE)=$V20,$AH20,IF(HLOOKUP(BB$1,Monitoring_MP!$AK$1:$EZ$55,Points_MP!$C20,FALSE)=$X20,$AI20,"ERROR")))))))))</f>
        <v>0</v>
      </c>
      <c r="BC20" s="142">
        <f>IF(ISBLANK(HLOOKUP(BC$1,Monitoring_MP!$AK$1:$EZ$55,Points_MP!$C20,FALSE)),"",IF(HLOOKUP(BC$1,Monitoring_MP!$AK$1:$EZ$55,Points_MP!$C20,FALSE)=$J20,$AB20,IF(HLOOKUP(BC$1,Monitoring_MP!$AK$1:$EZ$55,Points_MP!$C20,FALSE)=$L20,$AC20,IF(HLOOKUP(BC$1,Monitoring_MP!$AK$1:$EZ$55,Points_MP!$C20,FALSE)=$N20,$AD20,IF(HLOOKUP(BC$1,Monitoring_MP!$AK$1:$EZ$55,Points_MP!$C20,FALSE)=$P20,$AE20,IF(HLOOKUP(BC$1,Monitoring_MP!$AK$1:$EZ$55,Points_MP!$C20,FALSE)=$R20,$AF20,IF(HLOOKUP(BC$1,Monitoring_MP!$AK$1:$EZ$55,Points_MP!$C20,FALSE)=$T20,$AG20,IF(HLOOKUP(BC$1,Monitoring_MP!$AK$1:$EZ$55,Points_MP!$C20,FALSE)=$V20,$AH20,IF(HLOOKUP(BC$1,Monitoring_MP!$AK$1:$EZ$55,Points_MP!$C20,FALSE)=$X20,$AI20,"ERROR")))))))))</f>
        <v>2</v>
      </c>
      <c r="BD20" s="142">
        <f>IF(ISBLANK(HLOOKUP(BD$1,Monitoring_MP!$AK$1:$EZ$55,Points_MP!$C20,FALSE)),"",IF(HLOOKUP(BD$1,Monitoring_MP!$AK$1:$EZ$55,Points_MP!$C20,FALSE)=$J20,$AB20,IF(HLOOKUP(BD$1,Monitoring_MP!$AK$1:$EZ$55,Points_MP!$C20,FALSE)=$L20,$AC20,IF(HLOOKUP(BD$1,Monitoring_MP!$AK$1:$EZ$55,Points_MP!$C20,FALSE)=$N20,$AD20,IF(HLOOKUP(BD$1,Monitoring_MP!$AK$1:$EZ$55,Points_MP!$C20,FALSE)=$P20,$AE20,IF(HLOOKUP(BD$1,Monitoring_MP!$AK$1:$EZ$55,Points_MP!$C20,FALSE)=$R20,$AF20,IF(HLOOKUP(BD$1,Monitoring_MP!$AK$1:$EZ$55,Points_MP!$C20,FALSE)=$T20,$AG20,IF(HLOOKUP(BD$1,Monitoring_MP!$AK$1:$EZ$55,Points_MP!$C20,FALSE)=$V20,$AH20,IF(HLOOKUP(BD$1,Monitoring_MP!$AK$1:$EZ$55,Points_MP!$C20,FALSE)=$X20,$AI20,"ERROR")))))))))</f>
        <v>0</v>
      </c>
      <c r="BE20" s="142">
        <f>IF(ISBLANK(HLOOKUP(BE$1,Monitoring_MP!$AK$1:$EZ$55,Points_MP!$C20,FALSE)),"",IF(HLOOKUP(BE$1,Monitoring_MP!$AK$1:$EZ$55,Points_MP!$C20,FALSE)=$J20,$AB20,IF(HLOOKUP(BE$1,Monitoring_MP!$AK$1:$EZ$55,Points_MP!$C20,FALSE)=$L20,$AC20,IF(HLOOKUP(BE$1,Monitoring_MP!$AK$1:$EZ$55,Points_MP!$C20,FALSE)=$N20,$AD20,IF(HLOOKUP(BE$1,Monitoring_MP!$AK$1:$EZ$55,Points_MP!$C20,FALSE)=$P20,$AE20,IF(HLOOKUP(BE$1,Monitoring_MP!$AK$1:$EZ$55,Points_MP!$C20,FALSE)=$R20,$AF20,IF(HLOOKUP(BE$1,Monitoring_MP!$AK$1:$EZ$55,Points_MP!$C20,FALSE)=$T20,$AG20,IF(HLOOKUP(BE$1,Monitoring_MP!$AK$1:$EZ$55,Points_MP!$C20,FALSE)=$V20,$AH20,IF(HLOOKUP(BE$1,Monitoring_MP!$AK$1:$EZ$55,Points_MP!$C20,FALSE)=$X20,$AI20,"ERROR")))))))))</f>
        <v>0</v>
      </c>
      <c r="BF20" s="142">
        <f>IF(ISBLANK(HLOOKUP(BF$1,Monitoring_MP!$AK$1:$EZ$55,Points_MP!$C20,FALSE)),"",IF(HLOOKUP(BF$1,Monitoring_MP!$AK$1:$EZ$55,Points_MP!$C20,FALSE)=$J20,$AB20,IF(HLOOKUP(BF$1,Monitoring_MP!$AK$1:$EZ$55,Points_MP!$C20,FALSE)=$L20,$AC20,IF(HLOOKUP(BF$1,Monitoring_MP!$AK$1:$EZ$55,Points_MP!$C20,FALSE)=$N20,$AD20,IF(HLOOKUP(BF$1,Monitoring_MP!$AK$1:$EZ$55,Points_MP!$C20,FALSE)=$P20,$AE20,IF(HLOOKUP(BF$1,Monitoring_MP!$AK$1:$EZ$55,Points_MP!$C20,FALSE)=$R20,$AF20,IF(HLOOKUP(BF$1,Monitoring_MP!$AK$1:$EZ$55,Points_MP!$C20,FALSE)=$T20,$AG20,IF(HLOOKUP(BF$1,Monitoring_MP!$AK$1:$EZ$55,Points_MP!$C20,FALSE)=$V20,$AH20,IF(HLOOKUP(BF$1,Monitoring_MP!$AK$1:$EZ$55,Points_MP!$C20,FALSE)=$X20,$AI20,"ERROR")))))))))</f>
        <v>2</v>
      </c>
      <c r="BG20" s="142">
        <f>IF(ISBLANK(HLOOKUP(BG$1,Monitoring_MP!$AK$1:$EZ$55,Points_MP!$C20,FALSE)),"",IF(HLOOKUP(BG$1,Monitoring_MP!$AK$1:$EZ$55,Points_MP!$C20,FALSE)=$J20,$AB20,IF(HLOOKUP(BG$1,Monitoring_MP!$AK$1:$EZ$55,Points_MP!$C20,FALSE)=$L20,$AC20,IF(HLOOKUP(BG$1,Monitoring_MP!$AK$1:$EZ$55,Points_MP!$C20,FALSE)=$N20,$AD20,IF(HLOOKUP(BG$1,Monitoring_MP!$AK$1:$EZ$55,Points_MP!$C20,FALSE)=$P20,$AE20,IF(HLOOKUP(BG$1,Monitoring_MP!$AK$1:$EZ$55,Points_MP!$C20,FALSE)=$R20,$AF20,IF(HLOOKUP(BG$1,Monitoring_MP!$AK$1:$EZ$55,Points_MP!$C20,FALSE)=$T20,$AG20,IF(HLOOKUP(BG$1,Monitoring_MP!$AK$1:$EZ$55,Points_MP!$C20,FALSE)=$V20,$AH20,IF(HLOOKUP(BG$1,Monitoring_MP!$AK$1:$EZ$55,Points_MP!$C20,FALSE)=$X20,$AI20,"ERROR")))))))))</f>
        <v>0</v>
      </c>
      <c r="BH20" s="142">
        <f>IF(ISBLANK(HLOOKUP(BH$1,Monitoring_MP!$AK$1:$EZ$55,Points_MP!$C20,FALSE)),"",IF(HLOOKUP(BH$1,Monitoring_MP!$AK$1:$EZ$55,Points_MP!$C20,FALSE)=$J20,$AB20,IF(HLOOKUP(BH$1,Monitoring_MP!$AK$1:$EZ$55,Points_MP!$C20,FALSE)=$L20,$AC20,IF(HLOOKUP(BH$1,Monitoring_MP!$AK$1:$EZ$55,Points_MP!$C20,FALSE)=$N20,$AD20,IF(HLOOKUP(BH$1,Monitoring_MP!$AK$1:$EZ$55,Points_MP!$C20,FALSE)=$P20,$AE20,IF(HLOOKUP(BH$1,Monitoring_MP!$AK$1:$EZ$55,Points_MP!$C20,FALSE)=$R20,$AF20,IF(HLOOKUP(BH$1,Monitoring_MP!$AK$1:$EZ$55,Points_MP!$C20,FALSE)=$T20,$AG20,IF(HLOOKUP(BH$1,Monitoring_MP!$AK$1:$EZ$55,Points_MP!$C20,FALSE)=$V20,$AH20,IF(HLOOKUP(BH$1,Monitoring_MP!$AK$1:$EZ$55,Points_MP!$C20,FALSE)=$X20,$AI20,"ERROR")))))))))</f>
        <v>2</v>
      </c>
      <c r="BI20" s="142">
        <f>IF(ISBLANK(HLOOKUP(BI$1,Monitoring_MP!$AK$1:$EZ$55,Points_MP!$C20,FALSE)),"",IF(HLOOKUP(BI$1,Monitoring_MP!$AK$1:$EZ$55,Points_MP!$C20,FALSE)=$J20,$AB20,IF(HLOOKUP(BI$1,Monitoring_MP!$AK$1:$EZ$55,Points_MP!$C20,FALSE)=$L20,$AC20,IF(HLOOKUP(BI$1,Monitoring_MP!$AK$1:$EZ$55,Points_MP!$C20,FALSE)=$N20,$AD20,IF(HLOOKUP(BI$1,Monitoring_MP!$AK$1:$EZ$55,Points_MP!$C20,FALSE)=$P20,$AE20,IF(HLOOKUP(BI$1,Monitoring_MP!$AK$1:$EZ$55,Points_MP!$C20,FALSE)=$R20,$AF20,IF(HLOOKUP(BI$1,Monitoring_MP!$AK$1:$EZ$55,Points_MP!$C20,FALSE)=$T20,$AG20,IF(HLOOKUP(BI$1,Monitoring_MP!$AK$1:$EZ$55,Points_MP!$C20,FALSE)=$V20,$AH20,IF(HLOOKUP(BI$1,Monitoring_MP!$AK$1:$EZ$55,Points_MP!$C20,FALSE)=$X20,$AI20,"ERROR")))))))))</f>
        <v>0</v>
      </c>
      <c r="BJ20" s="142">
        <f>IF(ISBLANK(HLOOKUP(BJ$1,Monitoring_MP!$AK$1:$EZ$55,Points_MP!$C20,FALSE)),"",IF(HLOOKUP(BJ$1,Monitoring_MP!$AK$1:$EZ$55,Points_MP!$C20,FALSE)=$J20,$AB20,IF(HLOOKUP(BJ$1,Monitoring_MP!$AK$1:$EZ$55,Points_MP!$C20,FALSE)=$L20,$AC20,IF(HLOOKUP(BJ$1,Monitoring_MP!$AK$1:$EZ$55,Points_MP!$C20,FALSE)=$N20,$AD20,IF(HLOOKUP(BJ$1,Monitoring_MP!$AK$1:$EZ$55,Points_MP!$C20,FALSE)=$P20,$AE20,IF(HLOOKUP(BJ$1,Monitoring_MP!$AK$1:$EZ$55,Points_MP!$C20,FALSE)=$R20,$AF20,IF(HLOOKUP(BJ$1,Monitoring_MP!$AK$1:$EZ$55,Points_MP!$C20,FALSE)=$T20,$AG20,IF(HLOOKUP(BJ$1,Monitoring_MP!$AK$1:$EZ$55,Points_MP!$C20,FALSE)=$V20,$AH20,IF(HLOOKUP(BJ$1,Monitoring_MP!$AK$1:$EZ$55,Points_MP!$C20,FALSE)=$X20,$AI20,"ERROR")))))))))</f>
        <v>0</v>
      </c>
      <c r="BK20" s="142">
        <f>IF(ISBLANK(HLOOKUP(BK$1,Monitoring_MP!$AK$1:$EZ$55,Points_MP!$C20,FALSE)),"",IF(HLOOKUP(BK$1,Monitoring_MP!$AK$1:$EZ$55,Points_MP!$C20,FALSE)=$J20,$AB20,IF(HLOOKUP(BK$1,Monitoring_MP!$AK$1:$EZ$55,Points_MP!$C20,FALSE)=$L20,$AC20,IF(HLOOKUP(BK$1,Monitoring_MP!$AK$1:$EZ$55,Points_MP!$C20,FALSE)=$N20,$AD20,IF(HLOOKUP(BK$1,Monitoring_MP!$AK$1:$EZ$55,Points_MP!$C20,FALSE)=$P20,$AE20,IF(HLOOKUP(BK$1,Monitoring_MP!$AK$1:$EZ$55,Points_MP!$C20,FALSE)=$R20,$AF20,IF(HLOOKUP(BK$1,Monitoring_MP!$AK$1:$EZ$55,Points_MP!$C20,FALSE)=$T20,$AG20,IF(HLOOKUP(BK$1,Monitoring_MP!$AK$1:$EZ$55,Points_MP!$C20,FALSE)=$V20,$AH20,IF(HLOOKUP(BK$1,Monitoring_MP!$AK$1:$EZ$55,Points_MP!$C20,FALSE)=$X20,$AI20,"ERROR")))))))))</f>
        <v>0</v>
      </c>
      <c r="BL20" s="142">
        <f>IF(ISBLANK(HLOOKUP(BL$1,Monitoring_MP!$AK$1:$EZ$55,Points_MP!$C20,FALSE)),"",IF(HLOOKUP(BL$1,Monitoring_MP!$AK$1:$EZ$55,Points_MP!$C20,FALSE)=$J20,$AB20,IF(HLOOKUP(BL$1,Monitoring_MP!$AK$1:$EZ$55,Points_MP!$C20,FALSE)=$L20,$AC20,IF(HLOOKUP(BL$1,Monitoring_MP!$AK$1:$EZ$55,Points_MP!$C20,FALSE)=$N20,$AD20,IF(HLOOKUP(BL$1,Monitoring_MP!$AK$1:$EZ$55,Points_MP!$C20,FALSE)=$P20,$AE20,IF(HLOOKUP(BL$1,Monitoring_MP!$AK$1:$EZ$55,Points_MP!$C20,FALSE)=$R20,$AF20,IF(HLOOKUP(BL$1,Monitoring_MP!$AK$1:$EZ$55,Points_MP!$C20,FALSE)=$T20,$AG20,IF(HLOOKUP(BL$1,Monitoring_MP!$AK$1:$EZ$55,Points_MP!$C20,FALSE)=$V20,$AH20,IF(HLOOKUP(BL$1,Monitoring_MP!$AK$1:$EZ$55,Points_MP!$C20,FALSE)=$X20,$AI20,"ERROR")))))))))</f>
        <v>2</v>
      </c>
      <c r="BM20" s="142">
        <f>IF(ISBLANK(HLOOKUP(BM$1,Monitoring_MP!$AK$1:$EZ$55,Points_MP!$C20,FALSE)),"",IF(HLOOKUP(BM$1,Monitoring_MP!$AK$1:$EZ$55,Points_MP!$C20,FALSE)=$J20,$AB20,IF(HLOOKUP(BM$1,Monitoring_MP!$AK$1:$EZ$55,Points_MP!$C20,FALSE)=$L20,$AC20,IF(HLOOKUP(BM$1,Monitoring_MP!$AK$1:$EZ$55,Points_MP!$C20,FALSE)=$N20,$AD20,IF(HLOOKUP(BM$1,Monitoring_MP!$AK$1:$EZ$55,Points_MP!$C20,FALSE)=$P20,$AE20,IF(HLOOKUP(BM$1,Monitoring_MP!$AK$1:$EZ$55,Points_MP!$C20,FALSE)=$R20,$AF20,IF(HLOOKUP(BM$1,Monitoring_MP!$AK$1:$EZ$55,Points_MP!$C20,FALSE)=$T20,$AG20,IF(HLOOKUP(BM$1,Monitoring_MP!$AK$1:$EZ$55,Points_MP!$C20,FALSE)=$V20,$AH20,IF(HLOOKUP(BM$1,Monitoring_MP!$AK$1:$EZ$55,Points_MP!$C20,FALSE)=$X20,$AI20,"ERROR")))))))))</f>
        <v>0</v>
      </c>
      <c r="BN20" s="142">
        <f>IF(ISBLANK(HLOOKUP(BN$1,Monitoring_MP!$AK$1:$EZ$55,Points_MP!$C20,FALSE)),"",IF(HLOOKUP(BN$1,Monitoring_MP!$AK$1:$EZ$55,Points_MP!$C20,FALSE)=$J20,$AB20,IF(HLOOKUP(BN$1,Monitoring_MP!$AK$1:$EZ$55,Points_MP!$C20,FALSE)=$L20,$AC20,IF(HLOOKUP(BN$1,Monitoring_MP!$AK$1:$EZ$55,Points_MP!$C20,FALSE)=$N20,$AD20,IF(HLOOKUP(BN$1,Monitoring_MP!$AK$1:$EZ$55,Points_MP!$C20,FALSE)=$P20,$AE20,IF(HLOOKUP(BN$1,Monitoring_MP!$AK$1:$EZ$55,Points_MP!$C20,FALSE)=$R20,$AF20,IF(HLOOKUP(BN$1,Monitoring_MP!$AK$1:$EZ$55,Points_MP!$C20,FALSE)=$T20,$AG20,IF(HLOOKUP(BN$1,Monitoring_MP!$AK$1:$EZ$55,Points_MP!$C20,FALSE)=$V20,$AH20,IF(HLOOKUP(BN$1,Monitoring_MP!$AK$1:$EZ$55,Points_MP!$C20,FALSE)=$X20,$AI20,"ERROR")))))))))</f>
        <v>2</v>
      </c>
      <c r="BO20" s="142">
        <f>IF(ISBLANK(HLOOKUP(BO$1,Monitoring_MP!$AK$1:$EZ$55,Points_MP!$C20,FALSE)),"",IF(HLOOKUP(BO$1,Monitoring_MP!$AK$1:$EZ$55,Points_MP!$C20,FALSE)=$J20,$AB20,IF(HLOOKUP(BO$1,Monitoring_MP!$AK$1:$EZ$55,Points_MP!$C20,FALSE)=$L20,$AC20,IF(HLOOKUP(BO$1,Monitoring_MP!$AK$1:$EZ$55,Points_MP!$C20,FALSE)=$N20,$AD20,IF(HLOOKUP(BO$1,Monitoring_MP!$AK$1:$EZ$55,Points_MP!$C20,FALSE)=$P20,$AE20,IF(HLOOKUP(BO$1,Monitoring_MP!$AK$1:$EZ$55,Points_MP!$C20,FALSE)=$R20,$AF20,IF(HLOOKUP(BO$1,Monitoring_MP!$AK$1:$EZ$55,Points_MP!$C20,FALSE)=$T20,$AG20,IF(HLOOKUP(BO$1,Monitoring_MP!$AK$1:$EZ$55,Points_MP!$C20,FALSE)=$V20,$AH20,IF(HLOOKUP(BO$1,Monitoring_MP!$AK$1:$EZ$55,Points_MP!$C20,FALSE)=$X20,$AI20,"ERROR")))))))))</f>
        <v>2</v>
      </c>
      <c r="BP20" s="142">
        <f>IF(ISBLANK(HLOOKUP(BP$1,Monitoring_MP!$AK$1:$EZ$55,Points_MP!$C20,FALSE)),"",IF(HLOOKUP(BP$1,Monitoring_MP!$AK$1:$EZ$55,Points_MP!$C20,FALSE)=$J20,$AB20,IF(HLOOKUP(BP$1,Monitoring_MP!$AK$1:$EZ$55,Points_MP!$C20,FALSE)=$L20,$AC20,IF(HLOOKUP(BP$1,Monitoring_MP!$AK$1:$EZ$55,Points_MP!$C20,FALSE)=$N20,$AD20,IF(HLOOKUP(BP$1,Monitoring_MP!$AK$1:$EZ$55,Points_MP!$C20,FALSE)=$P20,$AE20,IF(HLOOKUP(BP$1,Monitoring_MP!$AK$1:$EZ$55,Points_MP!$C20,FALSE)=$R20,$AF20,IF(HLOOKUP(BP$1,Monitoring_MP!$AK$1:$EZ$55,Points_MP!$C20,FALSE)=$T20,$AG20,IF(HLOOKUP(BP$1,Monitoring_MP!$AK$1:$EZ$55,Points_MP!$C20,FALSE)=$V20,$AH20,IF(HLOOKUP(BP$1,Monitoring_MP!$AK$1:$EZ$55,Points_MP!$C20,FALSE)=$X20,$AI20,"ERROR")))))))))</f>
        <v>2</v>
      </c>
      <c r="BQ20" s="142">
        <f>IF(ISBLANK(HLOOKUP(BQ$1,Monitoring_MP!$AK$1:$EZ$55,Points_MP!$C20,FALSE)),"",IF(HLOOKUP(BQ$1,Monitoring_MP!$AK$1:$EZ$55,Points_MP!$C20,FALSE)=$J20,$AB20,IF(HLOOKUP(BQ$1,Monitoring_MP!$AK$1:$EZ$55,Points_MP!$C20,FALSE)=$L20,$AC20,IF(HLOOKUP(BQ$1,Monitoring_MP!$AK$1:$EZ$55,Points_MP!$C20,FALSE)=$N20,$AD20,IF(HLOOKUP(BQ$1,Monitoring_MP!$AK$1:$EZ$55,Points_MP!$C20,FALSE)=$P20,$AE20,IF(HLOOKUP(BQ$1,Monitoring_MP!$AK$1:$EZ$55,Points_MP!$C20,FALSE)=$R20,$AF20,IF(HLOOKUP(BQ$1,Monitoring_MP!$AK$1:$EZ$55,Points_MP!$C20,FALSE)=$T20,$AG20,IF(HLOOKUP(BQ$1,Monitoring_MP!$AK$1:$EZ$55,Points_MP!$C20,FALSE)=$V20,$AH20,IF(HLOOKUP(BQ$1,Monitoring_MP!$AK$1:$EZ$55,Points_MP!$C20,FALSE)=$X20,$AI20,"ERROR")))))))))</f>
        <v>0</v>
      </c>
      <c r="BR20" s="142">
        <f>IF(ISBLANK(HLOOKUP(BR$1,Monitoring_MP!$AK$1:$EZ$55,Points_MP!$C20,FALSE)),"",IF(HLOOKUP(BR$1,Monitoring_MP!$AK$1:$EZ$55,Points_MP!$C20,FALSE)=$J20,$AB20,IF(HLOOKUP(BR$1,Monitoring_MP!$AK$1:$EZ$55,Points_MP!$C20,FALSE)=$L20,$AC20,IF(HLOOKUP(BR$1,Monitoring_MP!$AK$1:$EZ$55,Points_MP!$C20,FALSE)=$N20,$AD20,IF(HLOOKUP(BR$1,Monitoring_MP!$AK$1:$EZ$55,Points_MP!$C20,FALSE)=$P20,$AE20,IF(HLOOKUP(BR$1,Monitoring_MP!$AK$1:$EZ$55,Points_MP!$C20,FALSE)=$R20,$AF20,IF(HLOOKUP(BR$1,Monitoring_MP!$AK$1:$EZ$55,Points_MP!$C20,FALSE)=$T20,$AG20,IF(HLOOKUP(BR$1,Monitoring_MP!$AK$1:$EZ$55,Points_MP!$C20,FALSE)=$V20,$AH20,IF(HLOOKUP(BR$1,Monitoring_MP!$AK$1:$EZ$55,Points_MP!$C20,FALSE)=$X20,$AI20,"ERROR")))))))))</f>
        <v>2</v>
      </c>
      <c r="BS20" s="142">
        <f>IF(ISBLANK(HLOOKUP(BS$1,Monitoring_MP!$AK$1:$EZ$55,Points_MP!$C20,FALSE)),"",IF(HLOOKUP(BS$1,Monitoring_MP!$AK$1:$EZ$55,Points_MP!$C20,FALSE)=$J20,$AB20,IF(HLOOKUP(BS$1,Monitoring_MP!$AK$1:$EZ$55,Points_MP!$C20,FALSE)=$L20,$AC20,IF(HLOOKUP(BS$1,Monitoring_MP!$AK$1:$EZ$55,Points_MP!$C20,FALSE)=$N20,$AD20,IF(HLOOKUP(BS$1,Monitoring_MP!$AK$1:$EZ$55,Points_MP!$C20,FALSE)=$P20,$AE20,IF(HLOOKUP(BS$1,Monitoring_MP!$AK$1:$EZ$55,Points_MP!$C20,FALSE)=$R20,$AF20,IF(HLOOKUP(BS$1,Monitoring_MP!$AK$1:$EZ$55,Points_MP!$C20,FALSE)=$T20,$AG20,IF(HLOOKUP(BS$1,Monitoring_MP!$AK$1:$EZ$55,Points_MP!$C20,FALSE)=$V20,$AH20,IF(HLOOKUP(BS$1,Monitoring_MP!$AK$1:$EZ$55,Points_MP!$C20,FALSE)=$X20,$AI20,"ERROR")))))))))</f>
        <v>0</v>
      </c>
      <c r="BT20" s="142">
        <f>IF(ISBLANK(HLOOKUP(BT$1,Monitoring_MP!$AK$1:$EZ$55,Points_MP!$C20,FALSE)),"",IF(HLOOKUP(BT$1,Monitoring_MP!$AK$1:$EZ$55,Points_MP!$C20,FALSE)=$J20,$AB20,IF(HLOOKUP(BT$1,Monitoring_MP!$AK$1:$EZ$55,Points_MP!$C20,FALSE)=$L20,$AC20,IF(HLOOKUP(BT$1,Monitoring_MP!$AK$1:$EZ$55,Points_MP!$C20,FALSE)=$N20,$AD20,IF(HLOOKUP(BT$1,Monitoring_MP!$AK$1:$EZ$55,Points_MP!$C20,FALSE)=$P20,$AE20,IF(HLOOKUP(BT$1,Monitoring_MP!$AK$1:$EZ$55,Points_MP!$C20,FALSE)=$R20,$AF20,IF(HLOOKUP(BT$1,Monitoring_MP!$AK$1:$EZ$55,Points_MP!$C20,FALSE)=$T20,$AG20,IF(HLOOKUP(BT$1,Monitoring_MP!$AK$1:$EZ$55,Points_MP!$C20,FALSE)=$V20,$AH20,IF(HLOOKUP(BT$1,Monitoring_MP!$AK$1:$EZ$55,Points_MP!$C20,FALSE)=$X20,$AI20,"ERROR")))))))))</f>
        <v>2</v>
      </c>
      <c r="BU20" s="142">
        <f>IF(ISBLANK(HLOOKUP(BU$1,Monitoring_MP!$AK$1:$EZ$55,Points_MP!$C20,FALSE)),"",IF(HLOOKUP(BU$1,Monitoring_MP!$AK$1:$EZ$55,Points_MP!$C20,FALSE)=$J20,$AB20,IF(HLOOKUP(BU$1,Monitoring_MP!$AK$1:$EZ$55,Points_MP!$C20,FALSE)=$L20,$AC20,IF(HLOOKUP(BU$1,Monitoring_MP!$AK$1:$EZ$55,Points_MP!$C20,FALSE)=$N20,$AD20,IF(HLOOKUP(BU$1,Monitoring_MP!$AK$1:$EZ$55,Points_MP!$C20,FALSE)=$P20,$AE20,IF(HLOOKUP(BU$1,Monitoring_MP!$AK$1:$EZ$55,Points_MP!$C20,FALSE)=$R20,$AF20,IF(HLOOKUP(BU$1,Monitoring_MP!$AK$1:$EZ$55,Points_MP!$C20,FALSE)=$T20,$AG20,IF(HLOOKUP(BU$1,Monitoring_MP!$AK$1:$EZ$55,Points_MP!$C20,FALSE)=$V20,$AH20,IF(HLOOKUP(BU$1,Monitoring_MP!$AK$1:$EZ$55,Points_MP!$C20,FALSE)=$X20,$AI20,"ERROR")))))))))</f>
        <v>0</v>
      </c>
      <c r="BV20" s="142">
        <f>IF(ISBLANK(HLOOKUP(BV$1,Monitoring_MP!$AK$1:$EZ$55,Points_MP!$C20,FALSE)),"",IF(HLOOKUP(BV$1,Monitoring_MP!$AK$1:$EZ$55,Points_MP!$C20,FALSE)=$J20,$AB20,IF(HLOOKUP(BV$1,Monitoring_MP!$AK$1:$EZ$55,Points_MP!$C20,FALSE)=$L20,$AC20,IF(HLOOKUP(BV$1,Monitoring_MP!$AK$1:$EZ$55,Points_MP!$C20,FALSE)=$N20,$AD20,IF(HLOOKUP(BV$1,Monitoring_MP!$AK$1:$EZ$55,Points_MP!$C20,FALSE)=$P20,$AE20,IF(HLOOKUP(BV$1,Monitoring_MP!$AK$1:$EZ$55,Points_MP!$C20,FALSE)=$R20,$AF20,IF(HLOOKUP(BV$1,Monitoring_MP!$AK$1:$EZ$55,Points_MP!$C20,FALSE)=$T20,$AG20,IF(HLOOKUP(BV$1,Monitoring_MP!$AK$1:$EZ$55,Points_MP!$C20,FALSE)=$V20,$AH20,IF(HLOOKUP(BV$1,Monitoring_MP!$AK$1:$EZ$55,Points_MP!$C20,FALSE)=$X20,$AI20,"ERROR")))))))))</f>
        <v>2</v>
      </c>
      <c r="BW20" s="142">
        <f>IF(ISBLANK(HLOOKUP(BW$1,Monitoring_MP!$AK$1:$EZ$55,Points_MP!$C20,FALSE)),"",IF(HLOOKUP(BW$1,Monitoring_MP!$AK$1:$EZ$55,Points_MP!$C20,FALSE)=$J20,$AB20,IF(HLOOKUP(BW$1,Monitoring_MP!$AK$1:$EZ$55,Points_MP!$C20,FALSE)=$L20,$AC20,IF(HLOOKUP(BW$1,Monitoring_MP!$AK$1:$EZ$55,Points_MP!$C20,FALSE)=$N20,$AD20,IF(HLOOKUP(BW$1,Monitoring_MP!$AK$1:$EZ$55,Points_MP!$C20,FALSE)=$P20,$AE20,IF(HLOOKUP(BW$1,Monitoring_MP!$AK$1:$EZ$55,Points_MP!$C20,FALSE)=$R20,$AF20,IF(HLOOKUP(BW$1,Monitoring_MP!$AK$1:$EZ$55,Points_MP!$C20,FALSE)=$T20,$AG20,IF(HLOOKUP(BW$1,Monitoring_MP!$AK$1:$EZ$55,Points_MP!$C20,FALSE)=$V20,$AH20,IF(HLOOKUP(BW$1,Monitoring_MP!$AK$1:$EZ$55,Points_MP!$C20,FALSE)=$X20,$AI20,"ERROR")))))))))</f>
        <v>0</v>
      </c>
      <c r="BX20" s="142">
        <f>IF(ISBLANK(HLOOKUP(BX$1,Monitoring_MP!$AK$1:$EZ$55,Points_MP!$C20,FALSE)),"",IF(HLOOKUP(BX$1,Monitoring_MP!$AK$1:$EZ$55,Points_MP!$C20,FALSE)=$J20,$AB20,IF(HLOOKUP(BX$1,Monitoring_MP!$AK$1:$EZ$55,Points_MP!$C20,FALSE)=$L20,$AC20,IF(HLOOKUP(BX$1,Monitoring_MP!$AK$1:$EZ$55,Points_MP!$C20,FALSE)=$N20,$AD20,IF(HLOOKUP(BX$1,Monitoring_MP!$AK$1:$EZ$55,Points_MP!$C20,FALSE)=$P20,$AE20,IF(HLOOKUP(BX$1,Monitoring_MP!$AK$1:$EZ$55,Points_MP!$C20,FALSE)=$R20,$AF20,IF(HLOOKUP(BX$1,Monitoring_MP!$AK$1:$EZ$55,Points_MP!$C20,FALSE)=$T20,$AG20,IF(HLOOKUP(BX$1,Monitoring_MP!$AK$1:$EZ$55,Points_MP!$C20,FALSE)=$V20,$AH20,IF(HLOOKUP(BX$1,Monitoring_MP!$AK$1:$EZ$55,Points_MP!$C20,FALSE)=$X20,$AI20,"ERROR")))))))))</f>
        <v>0</v>
      </c>
      <c r="BY20" s="142">
        <f>IF(ISBLANK(HLOOKUP(BY$1,Monitoring_MP!$AK$1:$EZ$55,Points_MP!$C20,FALSE)),"",IF(HLOOKUP(BY$1,Monitoring_MP!$AK$1:$EZ$55,Points_MP!$C20,FALSE)=$J20,$AB20,IF(HLOOKUP(BY$1,Monitoring_MP!$AK$1:$EZ$55,Points_MP!$C20,FALSE)=$L20,$AC20,IF(HLOOKUP(BY$1,Monitoring_MP!$AK$1:$EZ$55,Points_MP!$C20,FALSE)=$N20,$AD20,IF(HLOOKUP(BY$1,Monitoring_MP!$AK$1:$EZ$55,Points_MP!$C20,FALSE)=$P20,$AE20,IF(HLOOKUP(BY$1,Monitoring_MP!$AK$1:$EZ$55,Points_MP!$C20,FALSE)=$R20,$AF20,IF(HLOOKUP(BY$1,Monitoring_MP!$AK$1:$EZ$55,Points_MP!$C20,FALSE)=$T20,$AG20,IF(HLOOKUP(BY$1,Monitoring_MP!$AK$1:$EZ$55,Points_MP!$C20,FALSE)=$V20,$AH20,IF(HLOOKUP(BY$1,Monitoring_MP!$AK$1:$EZ$55,Points_MP!$C20,FALSE)=$X20,$AI20,"ERROR")))))))))</f>
        <v>0</v>
      </c>
      <c r="BZ20" s="142">
        <f>IF(ISBLANK(HLOOKUP(BZ$1,Monitoring_MP!$AK$1:$EZ$55,Points_MP!$C20,FALSE)),"",IF(HLOOKUP(BZ$1,Monitoring_MP!$AK$1:$EZ$55,Points_MP!$C20,FALSE)=$J20,$AB20,IF(HLOOKUP(BZ$1,Monitoring_MP!$AK$1:$EZ$55,Points_MP!$C20,FALSE)=$L20,$AC20,IF(HLOOKUP(BZ$1,Monitoring_MP!$AK$1:$EZ$55,Points_MP!$C20,FALSE)=$N20,$AD20,IF(HLOOKUP(BZ$1,Monitoring_MP!$AK$1:$EZ$55,Points_MP!$C20,FALSE)=$P20,$AE20,IF(HLOOKUP(BZ$1,Monitoring_MP!$AK$1:$EZ$55,Points_MP!$C20,FALSE)=$R20,$AF20,IF(HLOOKUP(BZ$1,Monitoring_MP!$AK$1:$EZ$55,Points_MP!$C20,FALSE)=$T20,$AG20,IF(HLOOKUP(BZ$1,Monitoring_MP!$AK$1:$EZ$55,Points_MP!$C20,FALSE)=$V20,$AH20,IF(HLOOKUP(BZ$1,Monitoring_MP!$AK$1:$EZ$55,Points_MP!$C20,FALSE)=$X20,$AI20,"ERROR")))))))))</f>
        <v>0</v>
      </c>
      <c r="CA20" s="142">
        <f>IF(ISBLANK(HLOOKUP(CA$1,Monitoring_MP!$AK$1:$EZ$55,Points_MP!$C20,FALSE)),"",IF(HLOOKUP(CA$1,Monitoring_MP!$AK$1:$EZ$55,Points_MP!$C20,FALSE)=$J20,$AB20,IF(HLOOKUP(CA$1,Monitoring_MP!$AK$1:$EZ$55,Points_MP!$C20,FALSE)=$L20,$AC20,IF(HLOOKUP(CA$1,Monitoring_MP!$AK$1:$EZ$55,Points_MP!$C20,FALSE)=$N20,$AD20,IF(HLOOKUP(CA$1,Monitoring_MP!$AK$1:$EZ$55,Points_MP!$C20,FALSE)=$P20,$AE20,IF(HLOOKUP(CA$1,Monitoring_MP!$AK$1:$EZ$55,Points_MP!$C20,FALSE)=$R20,$AF20,IF(HLOOKUP(CA$1,Monitoring_MP!$AK$1:$EZ$55,Points_MP!$C20,FALSE)=$T20,$AG20,IF(HLOOKUP(CA$1,Monitoring_MP!$AK$1:$EZ$55,Points_MP!$C20,FALSE)=$V20,$AH20,IF(HLOOKUP(CA$1,Monitoring_MP!$AK$1:$EZ$55,Points_MP!$C20,FALSE)=$X20,$AI20,"ERROR")))))))))</f>
        <v>0</v>
      </c>
      <c r="CB20" s="142">
        <f>IF(ISBLANK(HLOOKUP(CB$1,Monitoring_MP!$AK$1:$EZ$55,Points_MP!$C20,FALSE)),"",IF(HLOOKUP(CB$1,Monitoring_MP!$AK$1:$EZ$55,Points_MP!$C20,FALSE)=$J20,$AB20,IF(HLOOKUP(CB$1,Monitoring_MP!$AK$1:$EZ$55,Points_MP!$C20,FALSE)=$L20,$AC20,IF(HLOOKUP(CB$1,Monitoring_MP!$AK$1:$EZ$55,Points_MP!$C20,FALSE)=$N20,$AD20,IF(HLOOKUP(CB$1,Monitoring_MP!$AK$1:$EZ$55,Points_MP!$C20,FALSE)=$P20,$AE20,IF(HLOOKUP(CB$1,Monitoring_MP!$AK$1:$EZ$55,Points_MP!$C20,FALSE)=$R20,$AF20,IF(HLOOKUP(CB$1,Monitoring_MP!$AK$1:$EZ$55,Points_MP!$C20,FALSE)=$T20,$AG20,IF(HLOOKUP(CB$1,Monitoring_MP!$AK$1:$EZ$55,Points_MP!$C20,FALSE)=$V20,$AH20,IF(HLOOKUP(CB$1,Monitoring_MP!$AK$1:$EZ$55,Points_MP!$C20,FALSE)=$X20,$AI20,"ERROR")))))))))</f>
        <v>0</v>
      </c>
      <c r="CC20" s="142">
        <f>IF(ISBLANK(HLOOKUP(CC$1,Monitoring_MP!$AK$1:$EZ$55,Points_MP!$C20,FALSE)),"",IF(HLOOKUP(CC$1,Monitoring_MP!$AK$1:$EZ$55,Points_MP!$C20,FALSE)=$J20,$AB20,IF(HLOOKUP(CC$1,Monitoring_MP!$AK$1:$EZ$55,Points_MP!$C20,FALSE)=$L20,$AC20,IF(HLOOKUP(CC$1,Monitoring_MP!$AK$1:$EZ$55,Points_MP!$C20,FALSE)=$N20,$AD20,IF(HLOOKUP(CC$1,Monitoring_MP!$AK$1:$EZ$55,Points_MP!$C20,FALSE)=$P20,$AE20,IF(HLOOKUP(CC$1,Monitoring_MP!$AK$1:$EZ$55,Points_MP!$C20,FALSE)=$R20,$AF20,IF(HLOOKUP(CC$1,Monitoring_MP!$AK$1:$EZ$55,Points_MP!$C20,FALSE)=$T20,$AG20,IF(HLOOKUP(CC$1,Monitoring_MP!$AK$1:$EZ$55,Points_MP!$C20,FALSE)=$V20,$AH20,IF(HLOOKUP(CC$1,Monitoring_MP!$AK$1:$EZ$55,Points_MP!$C20,FALSE)=$X20,$AI20,"ERROR")))))))))</f>
        <v>0</v>
      </c>
      <c r="CD20" s="142">
        <f>IF(ISBLANK(HLOOKUP(CD$1,Monitoring_MP!$AK$1:$EZ$55,Points_MP!$C20,FALSE)),"",IF(HLOOKUP(CD$1,Monitoring_MP!$AK$1:$EZ$55,Points_MP!$C20,FALSE)=$J20,$AB20,IF(HLOOKUP(CD$1,Monitoring_MP!$AK$1:$EZ$55,Points_MP!$C20,FALSE)=$L20,$AC20,IF(HLOOKUP(CD$1,Monitoring_MP!$AK$1:$EZ$55,Points_MP!$C20,FALSE)=$N20,$AD20,IF(HLOOKUP(CD$1,Monitoring_MP!$AK$1:$EZ$55,Points_MP!$C20,FALSE)=$P20,$AE20,IF(HLOOKUP(CD$1,Monitoring_MP!$AK$1:$EZ$55,Points_MP!$C20,FALSE)=$R20,$AF20,IF(HLOOKUP(CD$1,Monitoring_MP!$AK$1:$EZ$55,Points_MP!$C20,FALSE)=$T20,$AG20,IF(HLOOKUP(CD$1,Monitoring_MP!$AK$1:$EZ$55,Points_MP!$C20,FALSE)=$V20,$AH20,IF(HLOOKUP(CD$1,Monitoring_MP!$AK$1:$EZ$55,Points_MP!$C20,FALSE)=$X20,$AI20,"ERROR")))))))))</f>
        <v>2</v>
      </c>
      <c r="CE20" s="142">
        <f>IF(ISBLANK(HLOOKUP(CE$1,Monitoring_MP!$AK$1:$EZ$55,Points_MP!$C20,FALSE)),"",IF(HLOOKUP(CE$1,Monitoring_MP!$AK$1:$EZ$55,Points_MP!$C20,FALSE)=$J20,$AB20,IF(HLOOKUP(CE$1,Monitoring_MP!$AK$1:$EZ$55,Points_MP!$C20,FALSE)=$L20,$AC20,IF(HLOOKUP(CE$1,Monitoring_MP!$AK$1:$EZ$55,Points_MP!$C20,FALSE)=$N20,$AD20,IF(HLOOKUP(CE$1,Monitoring_MP!$AK$1:$EZ$55,Points_MP!$C20,FALSE)=$P20,$AE20,IF(HLOOKUP(CE$1,Monitoring_MP!$AK$1:$EZ$55,Points_MP!$C20,FALSE)=$R20,$AF20,IF(HLOOKUP(CE$1,Monitoring_MP!$AK$1:$EZ$55,Points_MP!$C20,FALSE)=$T20,$AG20,IF(HLOOKUP(CE$1,Monitoring_MP!$AK$1:$EZ$55,Points_MP!$C20,FALSE)=$V20,$AH20,IF(HLOOKUP(CE$1,Monitoring_MP!$AK$1:$EZ$55,Points_MP!$C20,FALSE)=$X20,$AI20,"ERROR")))))))))</f>
        <v>0</v>
      </c>
      <c r="CF20" s="142">
        <f>IF(ISBLANK(HLOOKUP(CF$1,Monitoring_MP!$AK$1:$EZ$55,Points_MP!$C20,FALSE)),"",IF(HLOOKUP(CF$1,Monitoring_MP!$AK$1:$EZ$55,Points_MP!$C20,FALSE)=$J20,$AB20,IF(HLOOKUP(CF$1,Monitoring_MP!$AK$1:$EZ$55,Points_MP!$C20,FALSE)=$L20,$AC20,IF(HLOOKUP(CF$1,Monitoring_MP!$AK$1:$EZ$55,Points_MP!$C20,FALSE)=$N20,$AD20,IF(HLOOKUP(CF$1,Monitoring_MP!$AK$1:$EZ$55,Points_MP!$C20,FALSE)=$P20,$AE20,IF(HLOOKUP(CF$1,Monitoring_MP!$AK$1:$EZ$55,Points_MP!$C20,FALSE)=$R20,$AF20,IF(HLOOKUP(CF$1,Monitoring_MP!$AK$1:$EZ$55,Points_MP!$C20,FALSE)=$T20,$AG20,IF(HLOOKUP(CF$1,Monitoring_MP!$AK$1:$EZ$55,Points_MP!$C20,FALSE)=$V20,$AH20,IF(HLOOKUP(CF$1,Monitoring_MP!$AK$1:$EZ$55,Points_MP!$C20,FALSE)=$X20,$AI20,"ERROR")))))))))</f>
        <v>2</v>
      </c>
      <c r="CG20" s="142">
        <f>IF(ISBLANK(HLOOKUP(CG$1,Monitoring_MP!$AK$1:$EZ$55,Points_MP!$C20,FALSE)),"",IF(HLOOKUP(CG$1,Monitoring_MP!$AK$1:$EZ$55,Points_MP!$C20,FALSE)=$J20,$AB20,IF(HLOOKUP(CG$1,Monitoring_MP!$AK$1:$EZ$55,Points_MP!$C20,FALSE)=$L20,$AC20,IF(HLOOKUP(CG$1,Monitoring_MP!$AK$1:$EZ$55,Points_MP!$C20,FALSE)=$N20,$AD20,IF(HLOOKUP(CG$1,Monitoring_MP!$AK$1:$EZ$55,Points_MP!$C20,FALSE)=$P20,$AE20,IF(HLOOKUP(CG$1,Monitoring_MP!$AK$1:$EZ$55,Points_MP!$C20,FALSE)=$R20,$AF20,IF(HLOOKUP(CG$1,Monitoring_MP!$AK$1:$EZ$55,Points_MP!$C20,FALSE)=$T20,$AG20,IF(HLOOKUP(CG$1,Monitoring_MP!$AK$1:$EZ$55,Points_MP!$C20,FALSE)=$V20,$AH20,IF(HLOOKUP(CG$1,Monitoring_MP!$AK$1:$EZ$55,Points_MP!$C20,FALSE)=$X20,$AI20,"ERROR")))))))))</f>
        <v>0</v>
      </c>
      <c r="CH20" s="142">
        <f>IF(ISBLANK(HLOOKUP(CH$1,Monitoring_MP!$AK$1:$EZ$55,Points_MP!$C20,FALSE)),"",IF(HLOOKUP(CH$1,Monitoring_MP!$AK$1:$EZ$55,Points_MP!$C20,FALSE)=$J20,$AB20,IF(HLOOKUP(CH$1,Monitoring_MP!$AK$1:$EZ$55,Points_MP!$C20,FALSE)=$L20,$AC20,IF(HLOOKUP(CH$1,Monitoring_MP!$AK$1:$EZ$55,Points_MP!$C20,FALSE)=$N20,$AD20,IF(HLOOKUP(CH$1,Monitoring_MP!$AK$1:$EZ$55,Points_MP!$C20,FALSE)=$P20,$AE20,IF(HLOOKUP(CH$1,Monitoring_MP!$AK$1:$EZ$55,Points_MP!$C20,FALSE)=$R20,$AF20,IF(HLOOKUP(CH$1,Monitoring_MP!$AK$1:$EZ$55,Points_MP!$C20,FALSE)=$T20,$AG20,IF(HLOOKUP(CH$1,Monitoring_MP!$AK$1:$EZ$55,Points_MP!$C20,FALSE)=$V20,$AH20,IF(HLOOKUP(CH$1,Monitoring_MP!$AK$1:$EZ$55,Points_MP!$C20,FALSE)=$X20,$AI20,"ERROR")))))))))</f>
        <v>2</v>
      </c>
      <c r="CI20" s="142">
        <f>IF(ISBLANK(HLOOKUP(CI$1,Monitoring_MP!$AK$1:$EZ$55,Points_MP!$C20,FALSE)),"",IF(HLOOKUP(CI$1,Monitoring_MP!$AK$1:$EZ$55,Points_MP!$C20,FALSE)=$J20,$AB20,IF(HLOOKUP(CI$1,Monitoring_MP!$AK$1:$EZ$55,Points_MP!$C20,FALSE)=$L20,$AC20,IF(HLOOKUP(CI$1,Monitoring_MP!$AK$1:$EZ$55,Points_MP!$C20,FALSE)=$N20,$AD20,IF(HLOOKUP(CI$1,Monitoring_MP!$AK$1:$EZ$55,Points_MP!$C20,FALSE)=$P20,$AE20,IF(HLOOKUP(CI$1,Monitoring_MP!$AK$1:$EZ$55,Points_MP!$C20,FALSE)=$R20,$AF20,IF(HLOOKUP(CI$1,Monitoring_MP!$AK$1:$EZ$55,Points_MP!$C20,FALSE)=$T20,$AG20,IF(HLOOKUP(CI$1,Monitoring_MP!$AK$1:$EZ$55,Points_MP!$C20,FALSE)=$V20,$AH20,IF(HLOOKUP(CI$1,Monitoring_MP!$AK$1:$EZ$55,Points_MP!$C20,FALSE)=$X20,$AI20,"ERROR")))))))))</f>
        <v>0</v>
      </c>
      <c r="CJ20" s="142">
        <f>IF(ISBLANK(HLOOKUP(CJ$1,Monitoring_MP!$AK$1:$EZ$55,Points_MP!$C20,FALSE)),"",IF(HLOOKUP(CJ$1,Monitoring_MP!$AK$1:$EZ$55,Points_MP!$C20,FALSE)=$J20,$AB20,IF(HLOOKUP(CJ$1,Monitoring_MP!$AK$1:$EZ$55,Points_MP!$C20,FALSE)=$L20,$AC20,IF(HLOOKUP(CJ$1,Monitoring_MP!$AK$1:$EZ$55,Points_MP!$C20,FALSE)=$N20,$AD20,IF(HLOOKUP(CJ$1,Monitoring_MP!$AK$1:$EZ$55,Points_MP!$C20,FALSE)=$P20,$AE20,IF(HLOOKUP(CJ$1,Monitoring_MP!$AK$1:$EZ$55,Points_MP!$C20,FALSE)=$R20,$AF20,IF(HLOOKUP(CJ$1,Monitoring_MP!$AK$1:$EZ$55,Points_MP!$C20,FALSE)=$T20,$AG20,IF(HLOOKUP(CJ$1,Monitoring_MP!$AK$1:$EZ$55,Points_MP!$C20,FALSE)=$V20,$AH20,IF(HLOOKUP(CJ$1,Monitoring_MP!$AK$1:$EZ$55,Points_MP!$C20,FALSE)=$X20,$AI20,"ERROR")))))))))</f>
        <v>2</v>
      </c>
      <c r="CK20" s="142">
        <f>IF(ISBLANK(HLOOKUP(CK$1,Monitoring_MP!$AK$1:$EZ$55,Points_MP!$C20,FALSE)),"",IF(HLOOKUP(CK$1,Monitoring_MP!$AK$1:$EZ$55,Points_MP!$C20,FALSE)=$J20,$AB20,IF(HLOOKUP(CK$1,Monitoring_MP!$AK$1:$EZ$55,Points_MP!$C20,FALSE)=$L20,$AC20,IF(HLOOKUP(CK$1,Monitoring_MP!$AK$1:$EZ$55,Points_MP!$C20,FALSE)=$N20,$AD20,IF(HLOOKUP(CK$1,Monitoring_MP!$AK$1:$EZ$55,Points_MP!$C20,FALSE)=$P20,$AE20,IF(HLOOKUP(CK$1,Monitoring_MP!$AK$1:$EZ$55,Points_MP!$C20,FALSE)=$R20,$AF20,IF(HLOOKUP(CK$1,Monitoring_MP!$AK$1:$EZ$55,Points_MP!$C20,FALSE)=$T20,$AG20,IF(HLOOKUP(CK$1,Monitoring_MP!$AK$1:$EZ$55,Points_MP!$C20,FALSE)=$V20,$AH20,IF(HLOOKUP(CK$1,Monitoring_MP!$AK$1:$EZ$55,Points_MP!$C20,FALSE)=$X20,$AI20,"ERROR")))))))))</f>
        <v>0</v>
      </c>
      <c r="CL20" s="142">
        <f>IF(ISBLANK(HLOOKUP(CL$1,Monitoring_MP!$AK$1:$EZ$55,Points_MP!$C20,FALSE)),"",IF(HLOOKUP(CL$1,Monitoring_MP!$AK$1:$EZ$55,Points_MP!$C20,FALSE)=$J20,$AB20,IF(HLOOKUP(CL$1,Monitoring_MP!$AK$1:$EZ$55,Points_MP!$C20,FALSE)=$L20,$AC20,IF(HLOOKUP(CL$1,Monitoring_MP!$AK$1:$EZ$55,Points_MP!$C20,FALSE)=$N20,$AD20,IF(HLOOKUP(CL$1,Monitoring_MP!$AK$1:$EZ$55,Points_MP!$C20,FALSE)=$P20,$AE20,IF(HLOOKUP(CL$1,Monitoring_MP!$AK$1:$EZ$55,Points_MP!$C20,FALSE)=$R20,$AF20,IF(HLOOKUP(CL$1,Monitoring_MP!$AK$1:$EZ$55,Points_MP!$C20,FALSE)=$T20,$AG20,IF(HLOOKUP(CL$1,Monitoring_MP!$AK$1:$EZ$55,Points_MP!$C20,FALSE)=$V20,$AH20,IF(HLOOKUP(CL$1,Monitoring_MP!$AK$1:$EZ$55,Points_MP!$C20,FALSE)=$X20,$AI20,"ERROR")))))))))</f>
        <v>2</v>
      </c>
      <c r="CM20" s="142">
        <f>IF(ISBLANK(HLOOKUP(CM$1,Monitoring_MP!$AK$1:$EZ$55,Points_MP!$C20,FALSE)),"",IF(HLOOKUP(CM$1,Monitoring_MP!$AK$1:$EZ$55,Points_MP!$C20,FALSE)=$J20,$AB20,IF(HLOOKUP(CM$1,Monitoring_MP!$AK$1:$EZ$55,Points_MP!$C20,FALSE)=$L20,$AC20,IF(HLOOKUP(CM$1,Monitoring_MP!$AK$1:$EZ$55,Points_MP!$C20,FALSE)=$N20,$AD20,IF(HLOOKUP(CM$1,Monitoring_MP!$AK$1:$EZ$55,Points_MP!$C20,FALSE)=$P20,$AE20,IF(HLOOKUP(CM$1,Monitoring_MP!$AK$1:$EZ$55,Points_MP!$C20,FALSE)=$R20,$AF20,IF(HLOOKUP(CM$1,Monitoring_MP!$AK$1:$EZ$55,Points_MP!$C20,FALSE)=$T20,$AG20,IF(HLOOKUP(CM$1,Monitoring_MP!$AK$1:$EZ$55,Points_MP!$C20,FALSE)=$V20,$AH20,IF(HLOOKUP(CM$1,Monitoring_MP!$AK$1:$EZ$55,Points_MP!$C20,FALSE)=$X20,$AI20,"ERROR")))))))))</f>
        <v>0</v>
      </c>
      <c r="CN20" s="142">
        <f>IF(ISBLANK(HLOOKUP(CN$1,Monitoring_MP!$AK$1:$EZ$55,Points_MP!$C20,FALSE)),"",IF(HLOOKUP(CN$1,Monitoring_MP!$AK$1:$EZ$55,Points_MP!$C20,FALSE)=$J20,$AB20,IF(HLOOKUP(CN$1,Monitoring_MP!$AK$1:$EZ$55,Points_MP!$C20,FALSE)=$L20,$AC20,IF(HLOOKUP(CN$1,Monitoring_MP!$AK$1:$EZ$55,Points_MP!$C20,FALSE)=$N20,$AD20,IF(HLOOKUP(CN$1,Monitoring_MP!$AK$1:$EZ$55,Points_MP!$C20,FALSE)=$P20,$AE20,IF(HLOOKUP(CN$1,Monitoring_MP!$AK$1:$EZ$55,Points_MP!$C20,FALSE)=$R20,$AF20,IF(HLOOKUP(CN$1,Monitoring_MP!$AK$1:$EZ$55,Points_MP!$C20,FALSE)=$T20,$AG20,IF(HLOOKUP(CN$1,Monitoring_MP!$AK$1:$EZ$55,Points_MP!$C20,FALSE)=$V20,$AH20,IF(HLOOKUP(CN$1,Monitoring_MP!$AK$1:$EZ$55,Points_MP!$C20,FALSE)=$X20,$AI20,"ERROR")))))))))</f>
        <v>0</v>
      </c>
      <c r="CO20" s="142">
        <f>IF(ISBLANK(HLOOKUP(CO$1,Monitoring_MP!$AK$1:$EZ$55,Points_MP!$C20,FALSE)),"",IF(HLOOKUP(CO$1,Monitoring_MP!$AK$1:$EZ$55,Points_MP!$C20,FALSE)=$J20,$AB20,IF(HLOOKUP(CO$1,Monitoring_MP!$AK$1:$EZ$55,Points_MP!$C20,FALSE)=$L20,$AC20,IF(HLOOKUP(CO$1,Monitoring_MP!$AK$1:$EZ$55,Points_MP!$C20,FALSE)=$N20,$AD20,IF(HLOOKUP(CO$1,Monitoring_MP!$AK$1:$EZ$55,Points_MP!$C20,FALSE)=$P20,$AE20,IF(HLOOKUP(CO$1,Monitoring_MP!$AK$1:$EZ$55,Points_MP!$C20,FALSE)=$R20,$AF20,IF(HLOOKUP(CO$1,Monitoring_MP!$AK$1:$EZ$55,Points_MP!$C20,FALSE)=$T20,$AG20,IF(HLOOKUP(CO$1,Monitoring_MP!$AK$1:$EZ$55,Points_MP!$C20,FALSE)=$V20,$AH20,IF(HLOOKUP(CO$1,Monitoring_MP!$AK$1:$EZ$55,Points_MP!$C20,FALSE)=$X20,$AI20,"ERROR")))))))))</f>
        <v>0</v>
      </c>
      <c r="CP20" s="142">
        <f>IF(ISBLANK(HLOOKUP(CP$1,Monitoring_MP!$AK$1:$EZ$55,Points_MP!$C20,FALSE)),"",IF(HLOOKUP(CP$1,Monitoring_MP!$AK$1:$EZ$55,Points_MP!$C20,FALSE)=$J20,$AB20,IF(HLOOKUP(CP$1,Monitoring_MP!$AK$1:$EZ$55,Points_MP!$C20,FALSE)=$L20,$AC20,IF(HLOOKUP(CP$1,Monitoring_MP!$AK$1:$EZ$55,Points_MP!$C20,FALSE)=$N20,$AD20,IF(HLOOKUP(CP$1,Monitoring_MP!$AK$1:$EZ$55,Points_MP!$C20,FALSE)=$P20,$AE20,IF(HLOOKUP(CP$1,Monitoring_MP!$AK$1:$EZ$55,Points_MP!$C20,FALSE)=$R20,$AF20,IF(HLOOKUP(CP$1,Monitoring_MP!$AK$1:$EZ$55,Points_MP!$C20,FALSE)=$T20,$AG20,IF(HLOOKUP(CP$1,Monitoring_MP!$AK$1:$EZ$55,Points_MP!$C20,FALSE)=$V20,$AH20,IF(HLOOKUP(CP$1,Monitoring_MP!$AK$1:$EZ$55,Points_MP!$C20,FALSE)=$X20,$AI20,"ERROR")))))))))</f>
        <v>0</v>
      </c>
      <c r="CQ20" s="142">
        <f>IF(ISBLANK(HLOOKUP(CQ$1,Monitoring_MP!$AK$1:$EZ$55,Points_MP!$C20,FALSE)),"",IF(HLOOKUP(CQ$1,Monitoring_MP!$AK$1:$EZ$55,Points_MP!$C20,FALSE)=$J20,$AB20,IF(HLOOKUP(CQ$1,Monitoring_MP!$AK$1:$EZ$55,Points_MP!$C20,FALSE)=$L20,$AC20,IF(HLOOKUP(CQ$1,Monitoring_MP!$AK$1:$EZ$55,Points_MP!$C20,FALSE)=$N20,$AD20,IF(HLOOKUP(CQ$1,Monitoring_MP!$AK$1:$EZ$55,Points_MP!$C20,FALSE)=$P20,$AE20,IF(HLOOKUP(CQ$1,Monitoring_MP!$AK$1:$EZ$55,Points_MP!$C20,FALSE)=$R20,$AF20,IF(HLOOKUP(CQ$1,Monitoring_MP!$AK$1:$EZ$55,Points_MP!$C20,FALSE)=$T20,$AG20,IF(HLOOKUP(CQ$1,Monitoring_MP!$AK$1:$EZ$55,Points_MP!$C20,FALSE)=$V20,$AH20,IF(HLOOKUP(CQ$1,Monitoring_MP!$AK$1:$EZ$55,Points_MP!$C20,FALSE)=$X20,$AI20,"ERROR")))))))))</f>
        <v>0</v>
      </c>
      <c r="CR20" s="142">
        <f>IF(ISBLANK(HLOOKUP(CR$1,Monitoring_MP!$AK$1:$EZ$55,Points_MP!$C20,FALSE)),"",IF(HLOOKUP(CR$1,Monitoring_MP!$AK$1:$EZ$55,Points_MP!$C20,FALSE)=$J20,$AB20,IF(HLOOKUP(CR$1,Monitoring_MP!$AK$1:$EZ$55,Points_MP!$C20,FALSE)=$L20,$AC20,IF(HLOOKUP(CR$1,Monitoring_MP!$AK$1:$EZ$55,Points_MP!$C20,FALSE)=$N20,$AD20,IF(HLOOKUP(CR$1,Monitoring_MP!$AK$1:$EZ$55,Points_MP!$C20,FALSE)=$P20,$AE20,IF(HLOOKUP(CR$1,Monitoring_MP!$AK$1:$EZ$55,Points_MP!$C20,FALSE)=$R20,$AF20,IF(HLOOKUP(CR$1,Monitoring_MP!$AK$1:$EZ$55,Points_MP!$C20,FALSE)=$T20,$AG20,IF(HLOOKUP(CR$1,Monitoring_MP!$AK$1:$EZ$55,Points_MP!$C20,FALSE)=$V20,$AH20,IF(HLOOKUP(CR$1,Monitoring_MP!$AK$1:$EZ$55,Points_MP!$C20,FALSE)=$X20,$AI20,"ERROR")))))))))</f>
        <v>0</v>
      </c>
    </row>
    <row r="21" spans="1:96" ht="15" customHeight="1" x14ac:dyDescent="0.35">
      <c r="A21" s="27" t="str">
        <f>IF(ISBLANK(Monitoring_MP!A21),"",Monitoring_MP!A21)</f>
        <v>Q19</v>
      </c>
      <c r="B21" s="23" t="str">
        <f>IF(ISBLANK(Monitoring_MP!B21),"",Monitoring_MP!B21)</f>
        <v>C20019</v>
      </c>
      <c r="C21" s="27">
        <f>IF(ISBLANK(Monitoring_MP!C21),"",Monitoring_MP!C21)</f>
        <v>21</v>
      </c>
      <c r="D21" s="26" t="str">
        <f>IF(ISBLANK(Monitoring_MP!D21),"",Monitoring_MP!D21)</f>
        <v>Poate publicul participa la toate ședințele consiliului local ?</v>
      </c>
      <c r="E21" s="26" t="str">
        <f>IF(ISBLANK(Monitoring_MP!E21),"",Monitoring_MP!E21)</f>
        <v>Can the public participate at all meetings of the local council?</v>
      </c>
      <c r="F21" s="26" t="str">
        <f>IF(ISBLANK(Monitoring_MP!F21),"",Monitoring_MP!F21)</f>
        <v>par</v>
      </c>
      <c r="G21" s="47" t="str">
        <f>IF(ISBLANK(Monitoring_MP!G21),"",Monitoring_MP!G21)</f>
        <v>par11</v>
      </c>
      <c r="H21" s="54" t="str">
        <f>IF(ISBLANK(Monitoring_MP!H21),"",Monitoring_MP!H21)</f>
        <v>par11k</v>
      </c>
      <c r="I21" s="47">
        <f>IF(ISBLANK(Monitoring_MP!I21),"",Monitoring_MP!I21)</f>
        <v>2</v>
      </c>
      <c r="J21" s="47" t="str">
        <f>IF(ISBLANK(Monitoring_MP!J21),"",Monitoring_MP!J21)</f>
        <v>da</v>
      </c>
      <c r="K21" s="47" t="str">
        <f>IF(ISBLANK(Monitoring_MP!K21),"",Monitoring_MP!K21)</f>
        <v>yes</v>
      </c>
      <c r="L21" s="47" t="str">
        <f>IF(ISBLANK(Monitoring_MP!L21),"",Monitoring_MP!L21)</f>
        <v>nu</v>
      </c>
      <c r="M21" s="24" t="str">
        <f>IF(ISBLANK(Monitoring_MP!M21),"",Monitoring_MP!M21)</f>
        <v>no</v>
      </c>
      <c r="N21" s="24" t="str">
        <f>IF(ISBLANK(Monitoring_MP!N21),"",Monitoring_MP!N21)</f>
        <v>partial</v>
      </c>
      <c r="O21" s="47" t="str">
        <f>IF(ISBLANK(Monitoring_MP!O21),"",Monitoring_MP!O21)</f>
        <v>partially</v>
      </c>
      <c r="P21" s="47" t="str">
        <f>IF(ISBLANK(Monitoring_MP!P21),"",Monitoring_MP!P21)</f>
        <v>--------</v>
      </c>
      <c r="Q21" s="47" t="str">
        <f>IF(ISBLANK(Monitoring_MP!Q21),"",Monitoring_MP!Q21)</f>
        <v>--------</v>
      </c>
      <c r="R21" s="47" t="str">
        <f>IF(ISBLANK(Monitoring_MP!R21),"",Monitoring_MP!R21)</f>
        <v>--------</v>
      </c>
      <c r="S21" s="47" t="str">
        <f>IF(ISBLANK(Monitoring_MP!S21),"",Monitoring_MP!S21)</f>
        <v>--------</v>
      </c>
      <c r="T21" s="47" t="str">
        <f>IF(ISBLANK(Monitoring_MP!T21),"",Monitoring_MP!T21)</f>
        <v>--------</v>
      </c>
      <c r="U21" s="47" t="str">
        <f>IF(ISBLANK(Monitoring_MP!U21),"",Monitoring_MP!U21)</f>
        <v>--------</v>
      </c>
      <c r="V21" s="47" t="str">
        <f>IF(ISBLANK(Monitoring_MP!V21),"",Monitoring_MP!V21)</f>
        <v>--------</v>
      </c>
      <c r="W21" s="47" t="str">
        <f>IF(ISBLANK(Monitoring_MP!W21),"",Monitoring_MP!W21)</f>
        <v>--------</v>
      </c>
      <c r="X21" s="47" t="str">
        <f>IF(ISBLANK(Monitoring_MP!X21),"",Monitoring_MP!X21)</f>
        <v>N/A</v>
      </c>
      <c r="Y21" s="47" t="str">
        <f>IF(ISBLANK(Monitoring_MP!Y21),"",Monitoring_MP!Y21)</f>
        <v>N/A</v>
      </c>
      <c r="Z21" s="47" t="str">
        <f>IF(ISBLANK(Monitoring_MP!Z21),"",Monitoring_MP!Z21)</f>
        <v>--------</v>
      </c>
      <c r="AA21" s="77" t="str">
        <f>IF(ISBLANK(Monitoring_MP!AA21),"",Monitoring_MP!AA21)</f>
        <v>--------</v>
      </c>
      <c r="AB21" s="65">
        <f>IF(ISBLANK(Monitoring_MP!AB21),"",Monitoring_MP!AB21)</f>
        <v>2</v>
      </c>
      <c r="AC21" s="47">
        <f>IF(ISBLANK(Monitoring_MP!AC21),"",Monitoring_MP!AC21)</f>
        <v>0</v>
      </c>
      <c r="AD21" s="65">
        <f>IF(ISBLANK(Monitoring_MP!AD21),"",Monitoring_MP!AD21)</f>
        <v>1</v>
      </c>
      <c r="AE21" s="65" t="str">
        <f>IF(ISBLANK(Monitoring_MP!AE21),"",Monitoring_MP!AE21)</f>
        <v/>
      </c>
      <c r="AF21" s="65" t="str">
        <f>IF(ISBLANK(Monitoring_MP!AF21),"",Monitoring_MP!AF21)</f>
        <v/>
      </c>
      <c r="AG21" s="65" t="str">
        <f>IF(ISBLANK(Monitoring_MP!AG21),"",Monitoring_MP!AG21)</f>
        <v/>
      </c>
      <c r="AH21" s="65" t="str">
        <f>IF(ISBLANK(Monitoring_MP!AH21),"",Monitoring_MP!AH21)</f>
        <v/>
      </c>
      <c r="AI21" s="47" t="str">
        <f>IF(ISBLANK(Monitoring_MP!AI21),"",Monitoring_MP!AI21)</f>
        <v>N/A</v>
      </c>
      <c r="AJ21" s="26" t="str">
        <f>IF(ISBLANK(Monitoring_MP!AJ21),"",Monitoring_MP!AJ21)</f>
        <v/>
      </c>
      <c r="AK21" s="142">
        <f>IF(ISBLANK(HLOOKUP(AK$1,Monitoring_MP!$AK$1:$EZ$55,Points_MP!$C21,FALSE)),"",IF(HLOOKUP(AK$1,Monitoring_MP!$AK$1:$EZ$55,Points_MP!$C21,FALSE)=$J21,$AB21,IF(HLOOKUP(AK$1,Monitoring_MP!$AK$1:$EZ$55,Points_MP!$C21,FALSE)=$L21,$AC21,IF(HLOOKUP(AK$1,Monitoring_MP!$AK$1:$EZ$55,Points_MP!$C21,FALSE)=$N21,$AD21,IF(HLOOKUP(AK$1,Monitoring_MP!$AK$1:$EZ$55,Points_MP!$C21,FALSE)=$P21,$AE21,IF(HLOOKUP(AK$1,Monitoring_MP!$AK$1:$EZ$55,Points_MP!$C21,FALSE)=$R21,$AF21,IF(HLOOKUP(AK$1,Monitoring_MP!$AK$1:$EZ$55,Points_MP!$C21,FALSE)=$T21,$AG21,IF(HLOOKUP(AK$1,Monitoring_MP!$AK$1:$EZ$55,Points_MP!$C21,FALSE)=$V21,$AH21,IF(HLOOKUP(AK$1,Monitoring_MP!$AK$1:$EZ$55,Points_MP!$C21,FALSE)=$X21,$AI21,"ERROR")))))))))</f>
        <v>2</v>
      </c>
      <c r="AL21" s="142">
        <f>IF(ISBLANK(HLOOKUP(AL$1,Monitoring_MP!$AK$1:$EZ$55,Points_MP!$C21,FALSE)),"",IF(HLOOKUP(AL$1,Monitoring_MP!$AK$1:$EZ$55,Points_MP!$C21,FALSE)=$J21,$AB21,IF(HLOOKUP(AL$1,Monitoring_MP!$AK$1:$EZ$55,Points_MP!$C21,FALSE)=$L21,$AC21,IF(HLOOKUP(AL$1,Monitoring_MP!$AK$1:$EZ$55,Points_MP!$C21,FALSE)=$N21,$AD21,IF(HLOOKUP(AL$1,Monitoring_MP!$AK$1:$EZ$55,Points_MP!$C21,FALSE)=$P21,$AE21,IF(HLOOKUP(AL$1,Monitoring_MP!$AK$1:$EZ$55,Points_MP!$C21,FALSE)=$R21,$AF21,IF(HLOOKUP(AL$1,Monitoring_MP!$AK$1:$EZ$55,Points_MP!$C21,FALSE)=$T21,$AG21,IF(HLOOKUP(AL$1,Monitoring_MP!$AK$1:$EZ$55,Points_MP!$C21,FALSE)=$V21,$AH21,IF(HLOOKUP(AL$1,Monitoring_MP!$AK$1:$EZ$55,Points_MP!$C21,FALSE)=$X21,$AI21,"ERROR")))))))))</f>
        <v>2</v>
      </c>
      <c r="AM21" s="142">
        <f>IF(ISBLANK(HLOOKUP(AM$1,Monitoring_MP!$AK$1:$EZ$55,Points_MP!$C21,FALSE)),"",IF(HLOOKUP(AM$1,Monitoring_MP!$AK$1:$EZ$55,Points_MP!$C21,FALSE)=$J21,$AB21,IF(HLOOKUP(AM$1,Monitoring_MP!$AK$1:$EZ$55,Points_MP!$C21,FALSE)=$L21,$AC21,IF(HLOOKUP(AM$1,Monitoring_MP!$AK$1:$EZ$55,Points_MP!$C21,FALSE)=$N21,$AD21,IF(HLOOKUP(AM$1,Monitoring_MP!$AK$1:$EZ$55,Points_MP!$C21,FALSE)=$P21,$AE21,IF(HLOOKUP(AM$1,Monitoring_MP!$AK$1:$EZ$55,Points_MP!$C21,FALSE)=$R21,$AF21,IF(HLOOKUP(AM$1,Monitoring_MP!$AK$1:$EZ$55,Points_MP!$C21,FALSE)=$T21,$AG21,IF(HLOOKUP(AM$1,Monitoring_MP!$AK$1:$EZ$55,Points_MP!$C21,FALSE)=$V21,$AH21,IF(HLOOKUP(AM$1,Monitoring_MP!$AK$1:$EZ$55,Points_MP!$C21,FALSE)=$X21,$AI21,"ERROR")))))))))</f>
        <v>1</v>
      </c>
      <c r="AN21" s="142">
        <f>IF(ISBLANK(HLOOKUP(AN$1,Monitoring_MP!$AK$1:$EZ$55,Points_MP!$C21,FALSE)),"",IF(HLOOKUP(AN$1,Monitoring_MP!$AK$1:$EZ$55,Points_MP!$C21,FALSE)=$J21,$AB21,IF(HLOOKUP(AN$1,Monitoring_MP!$AK$1:$EZ$55,Points_MP!$C21,FALSE)=$L21,$AC21,IF(HLOOKUP(AN$1,Monitoring_MP!$AK$1:$EZ$55,Points_MP!$C21,FALSE)=$N21,$AD21,IF(HLOOKUP(AN$1,Monitoring_MP!$AK$1:$EZ$55,Points_MP!$C21,FALSE)=$P21,$AE21,IF(HLOOKUP(AN$1,Monitoring_MP!$AK$1:$EZ$55,Points_MP!$C21,FALSE)=$R21,$AF21,IF(HLOOKUP(AN$1,Monitoring_MP!$AK$1:$EZ$55,Points_MP!$C21,FALSE)=$T21,$AG21,IF(HLOOKUP(AN$1,Monitoring_MP!$AK$1:$EZ$55,Points_MP!$C21,FALSE)=$V21,$AH21,IF(HLOOKUP(AN$1,Monitoring_MP!$AK$1:$EZ$55,Points_MP!$C21,FALSE)=$X21,$AI21,"ERROR")))))))))</f>
        <v>0</v>
      </c>
      <c r="AO21" s="142">
        <f>IF(ISBLANK(HLOOKUP(AO$1,Monitoring_MP!$AK$1:$EZ$55,Points_MP!$C21,FALSE)),"",IF(HLOOKUP(AO$1,Monitoring_MP!$AK$1:$EZ$55,Points_MP!$C21,FALSE)=$J21,$AB21,IF(HLOOKUP(AO$1,Monitoring_MP!$AK$1:$EZ$55,Points_MP!$C21,FALSE)=$L21,$AC21,IF(HLOOKUP(AO$1,Monitoring_MP!$AK$1:$EZ$55,Points_MP!$C21,FALSE)=$N21,$AD21,IF(HLOOKUP(AO$1,Monitoring_MP!$AK$1:$EZ$55,Points_MP!$C21,FALSE)=$P21,$AE21,IF(HLOOKUP(AO$1,Monitoring_MP!$AK$1:$EZ$55,Points_MP!$C21,FALSE)=$R21,$AF21,IF(HLOOKUP(AO$1,Monitoring_MP!$AK$1:$EZ$55,Points_MP!$C21,FALSE)=$T21,$AG21,IF(HLOOKUP(AO$1,Monitoring_MP!$AK$1:$EZ$55,Points_MP!$C21,FALSE)=$V21,$AH21,IF(HLOOKUP(AO$1,Monitoring_MP!$AK$1:$EZ$55,Points_MP!$C21,FALSE)=$X21,$AI21,"ERROR")))))))))</f>
        <v>1</v>
      </c>
      <c r="AP21" s="142">
        <f>IF(ISBLANK(HLOOKUP(AP$1,Monitoring_MP!$AK$1:$EZ$55,Points_MP!$C21,FALSE)),"",IF(HLOOKUP(AP$1,Monitoring_MP!$AK$1:$EZ$55,Points_MP!$C21,FALSE)=$J21,$AB21,IF(HLOOKUP(AP$1,Monitoring_MP!$AK$1:$EZ$55,Points_MP!$C21,FALSE)=$L21,$AC21,IF(HLOOKUP(AP$1,Monitoring_MP!$AK$1:$EZ$55,Points_MP!$C21,FALSE)=$N21,$AD21,IF(HLOOKUP(AP$1,Monitoring_MP!$AK$1:$EZ$55,Points_MP!$C21,FALSE)=$P21,$AE21,IF(HLOOKUP(AP$1,Monitoring_MP!$AK$1:$EZ$55,Points_MP!$C21,FALSE)=$R21,$AF21,IF(HLOOKUP(AP$1,Monitoring_MP!$AK$1:$EZ$55,Points_MP!$C21,FALSE)=$T21,$AG21,IF(HLOOKUP(AP$1,Monitoring_MP!$AK$1:$EZ$55,Points_MP!$C21,FALSE)=$V21,$AH21,IF(HLOOKUP(AP$1,Monitoring_MP!$AK$1:$EZ$55,Points_MP!$C21,FALSE)=$X21,$AI21,"ERROR")))))))))</f>
        <v>2</v>
      </c>
      <c r="AQ21" s="142">
        <f>IF(ISBLANK(HLOOKUP(AQ$1,Monitoring_MP!$AK$1:$EZ$55,Points_MP!$C21,FALSE)),"",IF(HLOOKUP(AQ$1,Monitoring_MP!$AK$1:$EZ$55,Points_MP!$C21,FALSE)=$J21,$AB21,IF(HLOOKUP(AQ$1,Monitoring_MP!$AK$1:$EZ$55,Points_MP!$C21,FALSE)=$L21,$AC21,IF(HLOOKUP(AQ$1,Monitoring_MP!$AK$1:$EZ$55,Points_MP!$C21,FALSE)=$N21,$AD21,IF(HLOOKUP(AQ$1,Monitoring_MP!$AK$1:$EZ$55,Points_MP!$C21,FALSE)=$P21,$AE21,IF(HLOOKUP(AQ$1,Monitoring_MP!$AK$1:$EZ$55,Points_MP!$C21,FALSE)=$R21,$AF21,IF(HLOOKUP(AQ$1,Monitoring_MP!$AK$1:$EZ$55,Points_MP!$C21,FALSE)=$T21,$AG21,IF(HLOOKUP(AQ$1,Monitoring_MP!$AK$1:$EZ$55,Points_MP!$C21,FALSE)=$V21,$AH21,IF(HLOOKUP(AQ$1,Monitoring_MP!$AK$1:$EZ$55,Points_MP!$C21,FALSE)=$X21,$AI21,"ERROR")))))))))</f>
        <v>1</v>
      </c>
      <c r="AR21" s="142">
        <f>IF(ISBLANK(HLOOKUP(AR$1,Monitoring_MP!$AK$1:$EZ$55,Points_MP!$C21,FALSE)),"",IF(HLOOKUP(AR$1,Monitoring_MP!$AK$1:$EZ$55,Points_MP!$C21,FALSE)=$J21,$AB21,IF(HLOOKUP(AR$1,Monitoring_MP!$AK$1:$EZ$55,Points_MP!$C21,FALSE)=$L21,$AC21,IF(HLOOKUP(AR$1,Monitoring_MP!$AK$1:$EZ$55,Points_MP!$C21,FALSE)=$N21,$AD21,IF(HLOOKUP(AR$1,Monitoring_MP!$AK$1:$EZ$55,Points_MP!$C21,FALSE)=$P21,$AE21,IF(HLOOKUP(AR$1,Monitoring_MP!$AK$1:$EZ$55,Points_MP!$C21,FALSE)=$R21,$AF21,IF(HLOOKUP(AR$1,Monitoring_MP!$AK$1:$EZ$55,Points_MP!$C21,FALSE)=$T21,$AG21,IF(HLOOKUP(AR$1,Monitoring_MP!$AK$1:$EZ$55,Points_MP!$C21,FALSE)=$V21,$AH21,IF(HLOOKUP(AR$1,Monitoring_MP!$AK$1:$EZ$55,Points_MP!$C21,FALSE)=$X21,$AI21,"ERROR")))))))))</f>
        <v>2</v>
      </c>
      <c r="AS21" s="142">
        <f>IF(ISBLANK(HLOOKUP(AS$1,Monitoring_MP!$AK$1:$EZ$55,Points_MP!$C21,FALSE)),"",IF(HLOOKUP(AS$1,Monitoring_MP!$AK$1:$EZ$55,Points_MP!$C21,FALSE)=$J21,$AB21,IF(HLOOKUP(AS$1,Monitoring_MP!$AK$1:$EZ$55,Points_MP!$C21,FALSE)=$L21,$AC21,IF(HLOOKUP(AS$1,Monitoring_MP!$AK$1:$EZ$55,Points_MP!$C21,FALSE)=$N21,$AD21,IF(HLOOKUP(AS$1,Monitoring_MP!$AK$1:$EZ$55,Points_MP!$C21,FALSE)=$P21,$AE21,IF(HLOOKUP(AS$1,Monitoring_MP!$AK$1:$EZ$55,Points_MP!$C21,FALSE)=$R21,$AF21,IF(HLOOKUP(AS$1,Monitoring_MP!$AK$1:$EZ$55,Points_MP!$C21,FALSE)=$T21,$AG21,IF(HLOOKUP(AS$1,Monitoring_MP!$AK$1:$EZ$55,Points_MP!$C21,FALSE)=$V21,$AH21,IF(HLOOKUP(AS$1,Monitoring_MP!$AK$1:$EZ$55,Points_MP!$C21,FALSE)=$X21,$AI21,"ERROR")))))))))</f>
        <v>1</v>
      </c>
      <c r="AT21" s="142">
        <f>IF(ISBLANK(HLOOKUP(AT$1,Monitoring_MP!$AK$1:$EZ$55,Points_MP!$C21,FALSE)),"",IF(HLOOKUP(AT$1,Monitoring_MP!$AK$1:$EZ$55,Points_MP!$C21,FALSE)=$J21,$AB21,IF(HLOOKUP(AT$1,Monitoring_MP!$AK$1:$EZ$55,Points_MP!$C21,FALSE)=$L21,$AC21,IF(HLOOKUP(AT$1,Monitoring_MP!$AK$1:$EZ$55,Points_MP!$C21,FALSE)=$N21,$AD21,IF(HLOOKUP(AT$1,Monitoring_MP!$AK$1:$EZ$55,Points_MP!$C21,FALSE)=$P21,$AE21,IF(HLOOKUP(AT$1,Monitoring_MP!$AK$1:$EZ$55,Points_MP!$C21,FALSE)=$R21,$AF21,IF(HLOOKUP(AT$1,Monitoring_MP!$AK$1:$EZ$55,Points_MP!$C21,FALSE)=$T21,$AG21,IF(HLOOKUP(AT$1,Monitoring_MP!$AK$1:$EZ$55,Points_MP!$C21,FALSE)=$V21,$AH21,IF(HLOOKUP(AT$1,Monitoring_MP!$AK$1:$EZ$55,Points_MP!$C21,FALSE)=$X21,$AI21,"ERROR")))))))))</f>
        <v>2</v>
      </c>
      <c r="AU21" s="142">
        <f>IF(ISBLANK(HLOOKUP(AU$1,Monitoring_MP!$AK$1:$EZ$55,Points_MP!$C21,FALSE)),"",IF(HLOOKUP(AU$1,Monitoring_MP!$AK$1:$EZ$55,Points_MP!$C21,FALSE)=$J21,$AB21,IF(HLOOKUP(AU$1,Monitoring_MP!$AK$1:$EZ$55,Points_MP!$C21,FALSE)=$L21,$AC21,IF(HLOOKUP(AU$1,Monitoring_MP!$AK$1:$EZ$55,Points_MP!$C21,FALSE)=$N21,$AD21,IF(HLOOKUP(AU$1,Monitoring_MP!$AK$1:$EZ$55,Points_MP!$C21,FALSE)=$P21,$AE21,IF(HLOOKUP(AU$1,Monitoring_MP!$AK$1:$EZ$55,Points_MP!$C21,FALSE)=$R21,$AF21,IF(HLOOKUP(AU$1,Monitoring_MP!$AK$1:$EZ$55,Points_MP!$C21,FALSE)=$T21,$AG21,IF(HLOOKUP(AU$1,Monitoring_MP!$AK$1:$EZ$55,Points_MP!$C21,FALSE)=$V21,$AH21,IF(HLOOKUP(AU$1,Monitoring_MP!$AK$1:$EZ$55,Points_MP!$C21,FALSE)=$X21,$AI21,"ERROR")))))))))</f>
        <v>1</v>
      </c>
      <c r="AV21" s="142">
        <f>IF(ISBLANK(HLOOKUP(AV$1,Monitoring_MP!$AK$1:$EZ$55,Points_MP!$C21,FALSE)),"",IF(HLOOKUP(AV$1,Monitoring_MP!$AK$1:$EZ$55,Points_MP!$C21,FALSE)=$J21,$AB21,IF(HLOOKUP(AV$1,Monitoring_MP!$AK$1:$EZ$55,Points_MP!$C21,FALSE)=$L21,$AC21,IF(HLOOKUP(AV$1,Monitoring_MP!$AK$1:$EZ$55,Points_MP!$C21,FALSE)=$N21,$AD21,IF(HLOOKUP(AV$1,Monitoring_MP!$AK$1:$EZ$55,Points_MP!$C21,FALSE)=$P21,$AE21,IF(HLOOKUP(AV$1,Monitoring_MP!$AK$1:$EZ$55,Points_MP!$C21,FALSE)=$R21,$AF21,IF(HLOOKUP(AV$1,Monitoring_MP!$AK$1:$EZ$55,Points_MP!$C21,FALSE)=$T21,$AG21,IF(HLOOKUP(AV$1,Monitoring_MP!$AK$1:$EZ$55,Points_MP!$C21,FALSE)=$V21,$AH21,IF(HLOOKUP(AV$1,Monitoring_MP!$AK$1:$EZ$55,Points_MP!$C21,FALSE)=$X21,$AI21,"ERROR")))))))))</f>
        <v>1</v>
      </c>
      <c r="AW21" s="142">
        <f>IF(ISBLANK(HLOOKUP(AW$1,Monitoring_MP!$AK$1:$EZ$55,Points_MP!$C21,FALSE)),"",IF(HLOOKUP(AW$1,Monitoring_MP!$AK$1:$EZ$55,Points_MP!$C21,FALSE)=$J21,$AB21,IF(HLOOKUP(AW$1,Monitoring_MP!$AK$1:$EZ$55,Points_MP!$C21,FALSE)=$L21,$AC21,IF(HLOOKUP(AW$1,Monitoring_MP!$AK$1:$EZ$55,Points_MP!$C21,FALSE)=$N21,$AD21,IF(HLOOKUP(AW$1,Monitoring_MP!$AK$1:$EZ$55,Points_MP!$C21,FALSE)=$P21,$AE21,IF(HLOOKUP(AW$1,Monitoring_MP!$AK$1:$EZ$55,Points_MP!$C21,FALSE)=$R21,$AF21,IF(HLOOKUP(AW$1,Monitoring_MP!$AK$1:$EZ$55,Points_MP!$C21,FALSE)=$T21,$AG21,IF(HLOOKUP(AW$1,Monitoring_MP!$AK$1:$EZ$55,Points_MP!$C21,FALSE)=$V21,$AH21,IF(HLOOKUP(AW$1,Monitoring_MP!$AK$1:$EZ$55,Points_MP!$C21,FALSE)=$X21,$AI21,"ERROR")))))))))</f>
        <v>1</v>
      </c>
      <c r="AX21" s="142">
        <f>IF(ISBLANK(HLOOKUP(AX$1,Monitoring_MP!$AK$1:$EZ$55,Points_MP!$C21,FALSE)),"",IF(HLOOKUP(AX$1,Monitoring_MP!$AK$1:$EZ$55,Points_MP!$C21,FALSE)=$J21,$AB21,IF(HLOOKUP(AX$1,Monitoring_MP!$AK$1:$EZ$55,Points_MP!$C21,FALSE)=$L21,$AC21,IF(HLOOKUP(AX$1,Monitoring_MP!$AK$1:$EZ$55,Points_MP!$C21,FALSE)=$N21,$AD21,IF(HLOOKUP(AX$1,Monitoring_MP!$AK$1:$EZ$55,Points_MP!$C21,FALSE)=$P21,$AE21,IF(HLOOKUP(AX$1,Monitoring_MP!$AK$1:$EZ$55,Points_MP!$C21,FALSE)=$R21,$AF21,IF(HLOOKUP(AX$1,Monitoring_MP!$AK$1:$EZ$55,Points_MP!$C21,FALSE)=$T21,$AG21,IF(HLOOKUP(AX$1,Monitoring_MP!$AK$1:$EZ$55,Points_MP!$C21,FALSE)=$V21,$AH21,IF(HLOOKUP(AX$1,Monitoring_MP!$AK$1:$EZ$55,Points_MP!$C21,FALSE)=$X21,$AI21,"ERROR")))))))))</f>
        <v>1</v>
      </c>
      <c r="AY21" s="142">
        <f>IF(ISBLANK(HLOOKUP(AY$1,Monitoring_MP!$AK$1:$EZ$55,Points_MP!$C21,FALSE)),"",IF(HLOOKUP(AY$1,Monitoring_MP!$AK$1:$EZ$55,Points_MP!$C21,FALSE)=$J21,$AB21,IF(HLOOKUP(AY$1,Monitoring_MP!$AK$1:$EZ$55,Points_MP!$C21,FALSE)=$L21,$AC21,IF(HLOOKUP(AY$1,Monitoring_MP!$AK$1:$EZ$55,Points_MP!$C21,FALSE)=$N21,$AD21,IF(HLOOKUP(AY$1,Monitoring_MP!$AK$1:$EZ$55,Points_MP!$C21,FALSE)=$P21,$AE21,IF(HLOOKUP(AY$1,Monitoring_MP!$AK$1:$EZ$55,Points_MP!$C21,FALSE)=$R21,$AF21,IF(HLOOKUP(AY$1,Monitoring_MP!$AK$1:$EZ$55,Points_MP!$C21,FALSE)=$T21,$AG21,IF(HLOOKUP(AY$1,Monitoring_MP!$AK$1:$EZ$55,Points_MP!$C21,FALSE)=$V21,$AH21,IF(HLOOKUP(AY$1,Monitoring_MP!$AK$1:$EZ$55,Points_MP!$C21,FALSE)=$X21,$AI21,"ERROR")))))))))</f>
        <v>2</v>
      </c>
      <c r="AZ21" s="142">
        <f>IF(ISBLANK(HLOOKUP(AZ$1,Monitoring_MP!$AK$1:$EZ$55,Points_MP!$C21,FALSE)),"",IF(HLOOKUP(AZ$1,Monitoring_MP!$AK$1:$EZ$55,Points_MP!$C21,FALSE)=$J21,$AB21,IF(HLOOKUP(AZ$1,Monitoring_MP!$AK$1:$EZ$55,Points_MP!$C21,FALSE)=$L21,$AC21,IF(HLOOKUP(AZ$1,Monitoring_MP!$AK$1:$EZ$55,Points_MP!$C21,FALSE)=$N21,$AD21,IF(HLOOKUP(AZ$1,Monitoring_MP!$AK$1:$EZ$55,Points_MP!$C21,FALSE)=$P21,$AE21,IF(HLOOKUP(AZ$1,Monitoring_MP!$AK$1:$EZ$55,Points_MP!$C21,FALSE)=$R21,$AF21,IF(HLOOKUP(AZ$1,Monitoring_MP!$AK$1:$EZ$55,Points_MP!$C21,FALSE)=$T21,$AG21,IF(HLOOKUP(AZ$1,Monitoring_MP!$AK$1:$EZ$55,Points_MP!$C21,FALSE)=$V21,$AH21,IF(HLOOKUP(AZ$1,Monitoring_MP!$AK$1:$EZ$55,Points_MP!$C21,FALSE)=$X21,$AI21,"ERROR")))))))))</f>
        <v>1</v>
      </c>
      <c r="BA21" s="142">
        <f>IF(ISBLANK(HLOOKUP(BA$1,Monitoring_MP!$AK$1:$EZ$55,Points_MP!$C21,FALSE)),"",IF(HLOOKUP(BA$1,Monitoring_MP!$AK$1:$EZ$55,Points_MP!$C21,FALSE)=$J21,$AB21,IF(HLOOKUP(BA$1,Monitoring_MP!$AK$1:$EZ$55,Points_MP!$C21,FALSE)=$L21,$AC21,IF(HLOOKUP(BA$1,Monitoring_MP!$AK$1:$EZ$55,Points_MP!$C21,FALSE)=$N21,$AD21,IF(HLOOKUP(BA$1,Monitoring_MP!$AK$1:$EZ$55,Points_MP!$C21,FALSE)=$P21,$AE21,IF(HLOOKUP(BA$1,Monitoring_MP!$AK$1:$EZ$55,Points_MP!$C21,FALSE)=$R21,$AF21,IF(HLOOKUP(BA$1,Monitoring_MP!$AK$1:$EZ$55,Points_MP!$C21,FALSE)=$T21,$AG21,IF(HLOOKUP(BA$1,Monitoring_MP!$AK$1:$EZ$55,Points_MP!$C21,FALSE)=$V21,$AH21,IF(HLOOKUP(BA$1,Monitoring_MP!$AK$1:$EZ$55,Points_MP!$C21,FALSE)=$X21,$AI21,"ERROR")))))))))</f>
        <v>1</v>
      </c>
      <c r="BB21" s="142">
        <f>IF(ISBLANK(HLOOKUP(BB$1,Monitoring_MP!$AK$1:$EZ$55,Points_MP!$C21,FALSE)),"",IF(HLOOKUP(BB$1,Monitoring_MP!$AK$1:$EZ$55,Points_MP!$C21,FALSE)=$J21,$AB21,IF(HLOOKUP(BB$1,Monitoring_MP!$AK$1:$EZ$55,Points_MP!$C21,FALSE)=$L21,$AC21,IF(HLOOKUP(BB$1,Monitoring_MP!$AK$1:$EZ$55,Points_MP!$C21,FALSE)=$N21,$AD21,IF(HLOOKUP(BB$1,Monitoring_MP!$AK$1:$EZ$55,Points_MP!$C21,FALSE)=$P21,$AE21,IF(HLOOKUP(BB$1,Monitoring_MP!$AK$1:$EZ$55,Points_MP!$C21,FALSE)=$R21,$AF21,IF(HLOOKUP(BB$1,Monitoring_MP!$AK$1:$EZ$55,Points_MP!$C21,FALSE)=$T21,$AG21,IF(HLOOKUP(BB$1,Monitoring_MP!$AK$1:$EZ$55,Points_MP!$C21,FALSE)=$V21,$AH21,IF(HLOOKUP(BB$1,Monitoring_MP!$AK$1:$EZ$55,Points_MP!$C21,FALSE)=$X21,$AI21,"ERROR")))))))))</f>
        <v>1</v>
      </c>
      <c r="BC21" s="142">
        <f>IF(ISBLANK(HLOOKUP(BC$1,Monitoring_MP!$AK$1:$EZ$55,Points_MP!$C21,FALSE)),"",IF(HLOOKUP(BC$1,Monitoring_MP!$AK$1:$EZ$55,Points_MP!$C21,FALSE)=$J21,$AB21,IF(HLOOKUP(BC$1,Monitoring_MP!$AK$1:$EZ$55,Points_MP!$C21,FALSE)=$L21,$AC21,IF(HLOOKUP(BC$1,Monitoring_MP!$AK$1:$EZ$55,Points_MP!$C21,FALSE)=$N21,$AD21,IF(HLOOKUP(BC$1,Monitoring_MP!$AK$1:$EZ$55,Points_MP!$C21,FALSE)=$P21,$AE21,IF(HLOOKUP(BC$1,Monitoring_MP!$AK$1:$EZ$55,Points_MP!$C21,FALSE)=$R21,$AF21,IF(HLOOKUP(BC$1,Monitoring_MP!$AK$1:$EZ$55,Points_MP!$C21,FALSE)=$T21,$AG21,IF(HLOOKUP(BC$1,Monitoring_MP!$AK$1:$EZ$55,Points_MP!$C21,FALSE)=$V21,$AH21,IF(HLOOKUP(BC$1,Monitoring_MP!$AK$1:$EZ$55,Points_MP!$C21,FALSE)=$X21,$AI21,"ERROR")))))))))</f>
        <v>2</v>
      </c>
      <c r="BD21" s="142">
        <f>IF(ISBLANK(HLOOKUP(BD$1,Monitoring_MP!$AK$1:$EZ$55,Points_MP!$C21,FALSE)),"",IF(HLOOKUP(BD$1,Monitoring_MP!$AK$1:$EZ$55,Points_MP!$C21,FALSE)=$J21,$AB21,IF(HLOOKUP(BD$1,Monitoring_MP!$AK$1:$EZ$55,Points_MP!$C21,FALSE)=$L21,$AC21,IF(HLOOKUP(BD$1,Monitoring_MP!$AK$1:$EZ$55,Points_MP!$C21,FALSE)=$N21,$AD21,IF(HLOOKUP(BD$1,Monitoring_MP!$AK$1:$EZ$55,Points_MP!$C21,FALSE)=$P21,$AE21,IF(HLOOKUP(BD$1,Monitoring_MP!$AK$1:$EZ$55,Points_MP!$C21,FALSE)=$R21,$AF21,IF(HLOOKUP(BD$1,Monitoring_MP!$AK$1:$EZ$55,Points_MP!$C21,FALSE)=$T21,$AG21,IF(HLOOKUP(BD$1,Monitoring_MP!$AK$1:$EZ$55,Points_MP!$C21,FALSE)=$V21,$AH21,IF(HLOOKUP(BD$1,Monitoring_MP!$AK$1:$EZ$55,Points_MP!$C21,FALSE)=$X21,$AI21,"ERROR")))))))))</f>
        <v>1</v>
      </c>
      <c r="BE21" s="142">
        <f>IF(ISBLANK(HLOOKUP(BE$1,Monitoring_MP!$AK$1:$EZ$55,Points_MP!$C21,FALSE)),"",IF(HLOOKUP(BE$1,Monitoring_MP!$AK$1:$EZ$55,Points_MP!$C21,FALSE)=$J21,$AB21,IF(HLOOKUP(BE$1,Monitoring_MP!$AK$1:$EZ$55,Points_MP!$C21,FALSE)=$L21,$AC21,IF(HLOOKUP(BE$1,Monitoring_MP!$AK$1:$EZ$55,Points_MP!$C21,FALSE)=$N21,$AD21,IF(HLOOKUP(BE$1,Monitoring_MP!$AK$1:$EZ$55,Points_MP!$C21,FALSE)=$P21,$AE21,IF(HLOOKUP(BE$1,Monitoring_MP!$AK$1:$EZ$55,Points_MP!$C21,FALSE)=$R21,$AF21,IF(HLOOKUP(BE$1,Monitoring_MP!$AK$1:$EZ$55,Points_MP!$C21,FALSE)=$T21,$AG21,IF(HLOOKUP(BE$1,Monitoring_MP!$AK$1:$EZ$55,Points_MP!$C21,FALSE)=$V21,$AH21,IF(HLOOKUP(BE$1,Monitoring_MP!$AK$1:$EZ$55,Points_MP!$C21,FALSE)=$X21,$AI21,"ERROR")))))))))</f>
        <v>1</v>
      </c>
      <c r="BF21" s="142">
        <f>IF(ISBLANK(HLOOKUP(BF$1,Monitoring_MP!$AK$1:$EZ$55,Points_MP!$C21,FALSE)),"",IF(HLOOKUP(BF$1,Monitoring_MP!$AK$1:$EZ$55,Points_MP!$C21,FALSE)=$J21,$AB21,IF(HLOOKUP(BF$1,Monitoring_MP!$AK$1:$EZ$55,Points_MP!$C21,FALSE)=$L21,$AC21,IF(HLOOKUP(BF$1,Monitoring_MP!$AK$1:$EZ$55,Points_MP!$C21,FALSE)=$N21,$AD21,IF(HLOOKUP(BF$1,Monitoring_MP!$AK$1:$EZ$55,Points_MP!$C21,FALSE)=$P21,$AE21,IF(HLOOKUP(BF$1,Monitoring_MP!$AK$1:$EZ$55,Points_MP!$C21,FALSE)=$R21,$AF21,IF(HLOOKUP(BF$1,Monitoring_MP!$AK$1:$EZ$55,Points_MP!$C21,FALSE)=$T21,$AG21,IF(HLOOKUP(BF$1,Monitoring_MP!$AK$1:$EZ$55,Points_MP!$C21,FALSE)=$V21,$AH21,IF(HLOOKUP(BF$1,Monitoring_MP!$AK$1:$EZ$55,Points_MP!$C21,FALSE)=$X21,$AI21,"ERROR")))))))))</f>
        <v>2</v>
      </c>
      <c r="BG21" s="142">
        <f>IF(ISBLANK(HLOOKUP(BG$1,Monitoring_MP!$AK$1:$EZ$55,Points_MP!$C21,FALSE)),"",IF(HLOOKUP(BG$1,Monitoring_MP!$AK$1:$EZ$55,Points_MP!$C21,FALSE)=$J21,$AB21,IF(HLOOKUP(BG$1,Monitoring_MP!$AK$1:$EZ$55,Points_MP!$C21,FALSE)=$L21,$AC21,IF(HLOOKUP(BG$1,Monitoring_MP!$AK$1:$EZ$55,Points_MP!$C21,FALSE)=$N21,$AD21,IF(HLOOKUP(BG$1,Monitoring_MP!$AK$1:$EZ$55,Points_MP!$C21,FALSE)=$P21,$AE21,IF(HLOOKUP(BG$1,Monitoring_MP!$AK$1:$EZ$55,Points_MP!$C21,FALSE)=$R21,$AF21,IF(HLOOKUP(BG$1,Monitoring_MP!$AK$1:$EZ$55,Points_MP!$C21,FALSE)=$T21,$AG21,IF(HLOOKUP(BG$1,Monitoring_MP!$AK$1:$EZ$55,Points_MP!$C21,FALSE)=$V21,$AH21,IF(HLOOKUP(BG$1,Monitoring_MP!$AK$1:$EZ$55,Points_MP!$C21,FALSE)=$X21,$AI21,"ERROR")))))))))</f>
        <v>1</v>
      </c>
      <c r="BH21" s="142">
        <f>IF(ISBLANK(HLOOKUP(BH$1,Monitoring_MP!$AK$1:$EZ$55,Points_MP!$C21,FALSE)),"",IF(HLOOKUP(BH$1,Monitoring_MP!$AK$1:$EZ$55,Points_MP!$C21,FALSE)=$J21,$AB21,IF(HLOOKUP(BH$1,Monitoring_MP!$AK$1:$EZ$55,Points_MP!$C21,FALSE)=$L21,$AC21,IF(HLOOKUP(BH$1,Monitoring_MP!$AK$1:$EZ$55,Points_MP!$C21,FALSE)=$N21,$AD21,IF(HLOOKUP(BH$1,Monitoring_MP!$AK$1:$EZ$55,Points_MP!$C21,FALSE)=$P21,$AE21,IF(HLOOKUP(BH$1,Monitoring_MP!$AK$1:$EZ$55,Points_MP!$C21,FALSE)=$R21,$AF21,IF(HLOOKUP(BH$1,Monitoring_MP!$AK$1:$EZ$55,Points_MP!$C21,FALSE)=$T21,$AG21,IF(HLOOKUP(BH$1,Monitoring_MP!$AK$1:$EZ$55,Points_MP!$C21,FALSE)=$V21,$AH21,IF(HLOOKUP(BH$1,Monitoring_MP!$AK$1:$EZ$55,Points_MP!$C21,FALSE)=$X21,$AI21,"ERROR")))))))))</f>
        <v>2</v>
      </c>
      <c r="BI21" s="142">
        <f>IF(ISBLANK(HLOOKUP(BI$1,Monitoring_MP!$AK$1:$EZ$55,Points_MP!$C21,FALSE)),"",IF(HLOOKUP(BI$1,Monitoring_MP!$AK$1:$EZ$55,Points_MP!$C21,FALSE)=$J21,$AB21,IF(HLOOKUP(BI$1,Monitoring_MP!$AK$1:$EZ$55,Points_MP!$C21,FALSE)=$L21,$AC21,IF(HLOOKUP(BI$1,Monitoring_MP!$AK$1:$EZ$55,Points_MP!$C21,FALSE)=$N21,$AD21,IF(HLOOKUP(BI$1,Monitoring_MP!$AK$1:$EZ$55,Points_MP!$C21,FALSE)=$P21,$AE21,IF(HLOOKUP(BI$1,Monitoring_MP!$AK$1:$EZ$55,Points_MP!$C21,FALSE)=$R21,$AF21,IF(HLOOKUP(BI$1,Monitoring_MP!$AK$1:$EZ$55,Points_MP!$C21,FALSE)=$T21,$AG21,IF(HLOOKUP(BI$1,Monitoring_MP!$AK$1:$EZ$55,Points_MP!$C21,FALSE)=$V21,$AH21,IF(HLOOKUP(BI$1,Monitoring_MP!$AK$1:$EZ$55,Points_MP!$C21,FALSE)=$X21,$AI21,"ERROR")))))))))</f>
        <v>1</v>
      </c>
      <c r="BJ21" s="142">
        <f>IF(ISBLANK(HLOOKUP(BJ$1,Monitoring_MP!$AK$1:$EZ$55,Points_MP!$C21,FALSE)),"",IF(HLOOKUP(BJ$1,Monitoring_MP!$AK$1:$EZ$55,Points_MP!$C21,FALSE)=$J21,$AB21,IF(HLOOKUP(BJ$1,Monitoring_MP!$AK$1:$EZ$55,Points_MP!$C21,FALSE)=$L21,$AC21,IF(HLOOKUP(BJ$1,Monitoring_MP!$AK$1:$EZ$55,Points_MP!$C21,FALSE)=$N21,$AD21,IF(HLOOKUP(BJ$1,Monitoring_MP!$AK$1:$EZ$55,Points_MP!$C21,FALSE)=$P21,$AE21,IF(HLOOKUP(BJ$1,Monitoring_MP!$AK$1:$EZ$55,Points_MP!$C21,FALSE)=$R21,$AF21,IF(HLOOKUP(BJ$1,Monitoring_MP!$AK$1:$EZ$55,Points_MP!$C21,FALSE)=$T21,$AG21,IF(HLOOKUP(BJ$1,Monitoring_MP!$AK$1:$EZ$55,Points_MP!$C21,FALSE)=$V21,$AH21,IF(HLOOKUP(BJ$1,Monitoring_MP!$AK$1:$EZ$55,Points_MP!$C21,FALSE)=$X21,$AI21,"ERROR")))))))))</f>
        <v>1</v>
      </c>
      <c r="BK21" s="142">
        <f>IF(ISBLANK(HLOOKUP(BK$1,Monitoring_MP!$AK$1:$EZ$55,Points_MP!$C21,FALSE)),"",IF(HLOOKUP(BK$1,Monitoring_MP!$AK$1:$EZ$55,Points_MP!$C21,FALSE)=$J21,$AB21,IF(HLOOKUP(BK$1,Monitoring_MP!$AK$1:$EZ$55,Points_MP!$C21,FALSE)=$L21,$AC21,IF(HLOOKUP(BK$1,Monitoring_MP!$AK$1:$EZ$55,Points_MP!$C21,FALSE)=$N21,$AD21,IF(HLOOKUP(BK$1,Monitoring_MP!$AK$1:$EZ$55,Points_MP!$C21,FALSE)=$P21,$AE21,IF(HLOOKUP(BK$1,Monitoring_MP!$AK$1:$EZ$55,Points_MP!$C21,FALSE)=$R21,$AF21,IF(HLOOKUP(BK$1,Monitoring_MP!$AK$1:$EZ$55,Points_MP!$C21,FALSE)=$T21,$AG21,IF(HLOOKUP(BK$1,Monitoring_MP!$AK$1:$EZ$55,Points_MP!$C21,FALSE)=$V21,$AH21,IF(HLOOKUP(BK$1,Monitoring_MP!$AK$1:$EZ$55,Points_MP!$C21,FALSE)=$X21,$AI21,"ERROR")))))))))</f>
        <v>1</v>
      </c>
      <c r="BL21" s="142">
        <f>IF(ISBLANK(HLOOKUP(BL$1,Monitoring_MP!$AK$1:$EZ$55,Points_MP!$C21,FALSE)),"",IF(HLOOKUP(BL$1,Monitoring_MP!$AK$1:$EZ$55,Points_MP!$C21,FALSE)=$J21,$AB21,IF(HLOOKUP(BL$1,Monitoring_MP!$AK$1:$EZ$55,Points_MP!$C21,FALSE)=$L21,$AC21,IF(HLOOKUP(BL$1,Monitoring_MP!$AK$1:$EZ$55,Points_MP!$C21,FALSE)=$N21,$AD21,IF(HLOOKUP(BL$1,Monitoring_MP!$AK$1:$EZ$55,Points_MP!$C21,FALSE)=$P21,$AE21,IF(HLOOKUP(BL$1,Monitoring_MP!$AK$1:$EZ$55,Points_MP!$C21,FALSE)=$R21,$AF21,IF(HLOOKUP(BL$1,Monitoring_MP!$AK$1:$EZ$55,Points_MP!$C21,FALSE)=$T21,$AG21,IF(HLOOKUP(BL$1,Monitoring_MP!$AK$1:$EZ$55,Points_MP!$C21,FALSE)=$V21,$AH21,IF(HLOOKUP(BL$1,Monitoring_MP!$AK$1:$EZ$55,Points_MP!$C21,FALSE)=$X21,$AI21,"ERROR")))))))))</f>
        <v>2</v>
      </c>
      <c r="BM21" s="142">
        <f>IF(ISBLANK(HLOOKUP(BM$1,Monitoring_MP!$AK$1:$EZ$55,Points_MP!$C21,FALSE)),"",IF(HLOOKUP(BM$1,Monitoring_MP!$AK$1:$EZ$55,Points_MP!$C21,FALSE)=$J21,$AB21,IF(HLOOKUP(BM$1,Monitoring_MP!$AK$1:$EZ$55,Points_MP!$C21,FALSE)=$L21,$AC21,IF(HLOOKUP(BM$1,Monitoring_MP!$AK$1:$EZ$55,Points_MP!$C21,FALSE)=$N21,$AD21,IF(HLOOKUP(BM$1,Monitoring_MP!$AK$1:$EZ$55,Points_MP!$C21,FALSE)=$P21,$AE21,IF(HLOOKUP(BM$1,Monitoring_MP!$AK$1:$EZ$55,Points_MP!$C21,FALSE)=$R21,$AF21,IF(HLOOKUP(BM$1,Monitoring_MP!$AK$1:$EZ$55,Points_MP!$C21,FALSE)=$T21,$AG21,IF(HLOOKUP(BM$1,Monitoring_MP!$AK$1:$EZ$55,Points_MP!$C21,FALSE)=$V21,$AH21,IF(HLOOKUP(BM$1,Monitoring_MP!$AK$1:$EZ$55,Points_MP!$C21,FALSE)=$X21,$AI21,"ERROR")))))))))</f>
        <v>1</v>
      </c>
      <c r="BN21" s="142">
        <f>IF(ISBLANK(HLOOKUP(BN$1,Monitoring_MP!$AK$1:$EZ$55,Points_MP!$C21,FALSE)),"",IF(HLOOKUP(BN$1,Monitoring_MP!$AK$1:$EZ$55,Points_MP!$C21,FALSE)=$J21,$AB21,IF(HLOOKUP(BN$1,Monitoring_MP!$AK$1:$EZ$55,Points_MP!$C21,FALSE)=$L21,$AC21,IF(HLOOKUP(BN$1,Monitoring_MP!$AK$1:$EZ$55,Points_MP!$C21,FALSE)=$N21,$AD21,IF(HLOOKUP(BN$1,Monitoring_MP!$AK$1:$EZ$55,Points_MP!$C21,FALSE)=$P21,$AE21,IF(HLOOKUP(BN$1,Monitoring_MP!$AK$1:$EZ$55,Points_MP!$C21,FALSE)=$R21,$AF21,IF(HLOOKUP(BN$1,Monitoring_MP!$AK$1:$EZ$55,Points_MP!$C21,FALSE)=$T21,$AG21,IF(HLOOKUP(BN$1,Monitoring_MP!$AK$1:$EZ$55,Points_MP!$C21,FALSE)=$V21,$AH21,IF(HLOOKUP(BN$1,Monitoring_MP!$AK$1:$EZ$55,Points_MP!$C21,FALSE)=$X21,$AI21,"ERROR")))))))))</f>
        <v>2</v>
      </c>
      <c r="BO21" s="142">
        <f>IF(ISBLANK(HLOOKUP(BO$1,Monitoring_MP!$AK$1:$EZ$55,Points_MP!$C21,FALSE)),"",IF(HLOOKUP(BO$1,Monitoring_MP!$AK$1:$EZ$55,Points_MP!$C21,FALSE)=$J21,$AB21,IF(HLOOKUP(BO$1,Monitoring_MP!$AK$1:$EZ$55,Points_MP!$C21,FALSE)=$L21,$AC21,IF(HLOOKUP(BO$1,Monitoring_MP!$AK$1:$EZ$55,Points_MP!$C21,FALSE)=$N21,$AD21,IF(HLOOKUP(BO$1,Monitoring_MP!$AK$1:$EZ$55,Points_MP!$C21,FALSE)=$P21,$AE21,IF(HLOOKUP(BO$1,Monitoring_MP!$AK$1:$EZ$55,Points_MP!$C21,FALSE)=$R21,$AF21,IF(HLOOKUP(BO$1,Monitoring_MP!$AK$1:$EZ$55,Points_MP!$C21,FALSE)=$T21,$AG21,IF(HLOOKUP(BO$1,Monitoring_MP!$AK$1:$EZ$55,Points_MP!$C21,FALSE)=$V21,$AH21,IF(HLOOKUP(BO$1,Monitoring_MP!$AK$1:$EZ$55,Points_MP!$C21,FALSE)=$X21,$AI21,"ERROR")))))))))</f>
        <v>2</v>
      </c>
      <c r="BP21" s="142">
        <f>IF(ISBLANK(HLOOKUP(BP$1,Monitoring_MP!$AK$1:$EZ$55,Points_MP!$C21,FALSE)),"",IF(HLOOKUP(BP$1,Monitoring_MP!$AK$1:$EZ$55,Points_MP!$C21,FALSE)=$J21,$AB21,IF(HLOOKUP(BP$1,Monitoring_MP!$AK$1:$EZ$55,Points_MP!$C21,FALSE)=$L21,$AC21,IF(HLOOKUP(BP$1,Monitoring_MP!$AK$1:$EZ$55,Points_MP!$C21,FALSE)=$N21,$AD21,IF(HLOOKUP(BP$1,Monitoring_MP!$AK$1:$EZ$55,Points_MP!$C21,FALSE)=$P21,$AE21,IF(HLOOKUP(BP$1,Monitoring_MP!$AK$1:$EZ$55,Points_MP!$C21,FALSE)=$R21,$AF21,IF(HLOOKUP(BP$1,Monitoring_MP!$AK$1:$EZ$55,Points_MP!$C21,FALSE)=$T21,$AG21,IF(HLOOKUP(BP$1,Monitoring_MP!$AK$1:$EZ$55,Points_MP!$C21,FALSE)=$V21,$AH21,IF(HLOOKUP(BP$1,Monitoring_MP!$AK$1:$EZ$55,Points_MP!$C21,FALSE)=$X21,$AI21,"ERROR")))))))))</f>
        <v>2</v>
      </c>
      <c r="BQ21" s="142">
        <f>IF(ISBLANK(HLOOKUP(BQ$1,Monitoring_MP!$AK$1:$EZ$55,Points_MP!$C21,FALSE)),"",IF(HLOOKUP(BQ$1,Monitoring_MP!$AK$1:$EZ$55,Points_MP!$C21,FALSE)=$J21,$AB21,IF(HLOOKUP(BQ$1,Monitoring_MP!$AK$1:$EZ$55,Points_MP!$C21,FALSE)=$L21,$AC21,IF(HLOOKUP(BQ$1,Monitoring_MP!$AK$1:$EZ$55,Points_MP!$C21,FALSE)=$N21,$AD21,IF(HLOOKUP(BQ$1,Monitoring_MP!$AK$1:$EZ$55,Points_MP!$C21,FALSE)=$P21,$AE21,IF(HLOOKUP(BQ$1,Monitoring_MP!$AK$1:$EZ$55,Points_MP!$C21,FALSE)=$R21,$AF21,IF(HLOOKUP(BQ$1,Monitoring_MP!$AK$1:$EZ$55,Points_MP!$C21,FALSE)=$T21,$AG21,IF(HLOOKUP(BQ$1,Monitoring_MP!$AK$1:$EZ$55,Points_MP!$C21,FALSE)=$V21,$AH21,IF(HLOOKUP(BQ$1,Monitoring_MP!$AK$1:$EZ$55,Points_MP!$C21,FALSE)=$X21,$AI21,"ERROR")))))))))</f>
        <v>1</v>
      </c>
      <c r="BR21" s="142">
        <f>IF(ISBLANK(HLOOKUP(BR$1,Monitoring_MP!$AK$1:$EZ$55,Points_MP!$C21,FALSE)),"",IF(HLOOKUP(BR$1,Monitoring_MP!$AK$1:$EZ$55,Points_MP!$C21,FALSE)=$J21,$AB21,IF(HLOOKUP(BR$1,Monitoring_MP!$AK$1:$EZ$55,Points_MP!$C21,FALSE)=$L21,$AC21,IF(HLOOKUP(BR$1,Monitoring_MP!$AK$1:$EZ$55,Points_MP!$C21,FALSE)=$N21,$AD21,IF(HLOOKUP(BR$1,Monitoring_MP!$AK$1:$EZ$55,Points_MP!$C21,FALSE)=$P21,$AE21,IF(HLOOKUP(BR$1,Monitoring_MP!$AK$1:$EZ$55,Points_MP!$C21,FALSE)=$R21,$AF21,IF(HLOOKUP(BR$1,Monitoring_MP!$AK$1:$EZ$55,Points_MP!$C21,FALSE)=$T21,$AG21,IF(HLOOKUP(BR$1,Monitoring_MP!$AK$1:$EZ$55,Points_MP!$C21,FALSE)=$V21,$AH21,IF(HLOOKUP(BR$1,Monitoring_MP!$AK$1:$EZ$55,Points_MP!$C21,FALSE)=$X21,$AI21,"ERROR")))))))))</f>
        <v>2</v>
      </c>
      <c r="BS21" s="142">
        <f>IF(ISBLANK(HLOOKUP(BS$1,Monitoring_MP!$AK$1:$EZ$55,Points_MP!$C21,FALSE)),"",IF(HLOOKUP(BS$1,Monitoring_MP!$AK$1:$EZ$55,Points_MP!$C21,FALSE)=$J21,$AB21,IF(HLOOKUP(BS$1,Monitoring_MP!$AK$1:$EZ$55,Points_MP!$C21,FALSE)=$L21,$AC21,IF(HLOOKUP(BS$1,Monitoring_MP!$AK$1:$EZ$55,Points_MP!$C21,FALSE)=$N21,$AD21,IF(HLOOKUP(BS$1,Monitoring_MP!$AK$1:$EZ$55,Points_MP!$C21,FALSE)=$P21,$AE21,IF(HLOOKUP(BS$1,Monitoring_MP!$AK$1:$EZ$55,Points_MP!$C21,FALSE)=$R21,$AF21,IF(HLOOKUP(BS$1,Monitoring_MP!$AK$1:$EZ$55,Points_MP!$C21,FALSE)=$T21,$AG21,IF(HLOOKUP(BS$1,Monitoring_MP!$AK$1:$EZ$55,Points_MP!$C21,FALSE)=$V21,$AH21,IF(HLOOKUP(BS$1,Monitoring_MP!$AK$1:$EZ$55,Points_MP!$C21,FALSE)=$X21,$AI21,"ERROR")))))))))</f>
        <v>2</v>
      </c>
      <c r="BT21" s="142">
        <f>IF(ISBLANK(HLOOKUP(BT$1,Monitoring_MP!$AK$1:$EZ$55,Points_MP!$C21,FALSE)),"",IF(HLOOKUP(BT$1,Monitoring_MP!$AK$1:$EZ$55,Points_MP!$C21,FALSE)=$J21,$AB21,IF(HLOOKUP(BT$1,Monitoring_MP!$AK$1:$EZ$55,Points_MP!$C21,FALSE)=$L21,$AC21,IF(HLOOKUP(BT$1,Monitoring_MP!$AK$1:$EZ$55,Points_MP!$C21,FALSE)=$N21,$AD21,IF(HLOOKUP(BT$1,Monitoring_MP!$AK$1:$EZ$55,Points_MP!$C21,FALSE)=$P21,$AE21,IF(HLOOKUP(BT$1,Monitoring_MP!$AK$1:$EZ$55,Points_MP!$C21,FALSE)=$R21,$AF21,IF(HLOOKUP(BT$1,Monitoring_MP!$AK$1:$EZ$55,Points_MP!$C21,FALSE)=$T21,$AG21,IF(HLOOKUP(BT$1,Monitoring_MP!$AK$1:$EZ$55,Points_MP!$C21,FALSE)=$V21,$AH21,IF(HLOOKUP(BT$1,Monitoring_MP!$AK$1:$EZ$55,Points_MP!$C21,FALSE)=$X21,$AI21,"ERROR")))))))))</f>
        <v>2</v>
      </c>
      <c r="BU21" s="142">
        <f>IF(ISBLANK(HLOOKUP(BU$1,Monitoring_MP!$AK$1:$EZ$55,Points_MP!$C21,FALSE)),"",IF(HLOOKUP(BU$1,Monitoring_MP!$AK$1:$EZ$55,Points_MP!$C21,FALSE)=$J21,$AB21,IF(HLOOKUP(BU$1,Monitoring_MP!$AK$1:$EZ$55,Points_MP!$C21,FALSE)=$L21,$AC21,IF(HLOOKUP(BU$1,Monitoring_MP!$AK$1:$EZ$55,Points_MP!$C21,FALSE)=$N21,$AD21,IF(HLOOKUP(BU$1,Monitoring_MP!$AK$1:$EZ$55,Points_MP!$C21,FALSE)=$P21,$AE21,IF(HLOOKUP(BU$1,Monitoring_MP!$AK$1:$EZ$55,Points_MP!$C21,FALSE)=$R21,$AF21,IF(HLOOKUP(BU$1,Monitoring_MP!$AK$1:$EZ$55,Points_MP!$C21,FALSE)=$T21,$AG21,IF(HLOOKUP(BU$1,Monitoring_MP!$AK$1:$EZ$55,Points_MP!$C21,FALSE)=$V21,$AH21,IF(HLOOKUP(BU$1,Monitoring_MP!$AK$1:$EZ$55,Points_MP!$C21,FALSE)=$X21,$AI21,"ERROR")))))))))</f>
        <v>1</v>
      </c>
      <c r="BV21" s="142">
        <f>IF(ISBLANK(HLOOKUP(BV$1,Monitoring_MP!$AK$1:$EZ$55,Points_MP!$C21,FALSE)),"",IF(HLOOKUP(BV$1,Monitoring_MP!$AK$1:$EZ$55,Points_MP!$C21,FALSE)=$J21,$AB21,IF(HLOOKUP(BV$1,Monitoring_MP!$AK$1:$EZ$55,Points_MP!$C21,FALSE)=$L21,$AC21,IF(HLOOKUP(BV$1,Monitoring_MP!$AK$1:$EZ$55,Points_MP!$C21,FALSE)=$N21,$AD21,IF(HLOOKUP(BV$1,Monitoring_MP!$AK$1:$EZ$55,Points_MP!$C21,FALSE)=$P21,$AE21,IF(HLOOKUP(BV$1,Monitoring_MP!$AK$1:$EZ$55,Points_MP!$C21,FALSE)=$R21,$AF21,IF(HLOOKUP(BV$1,Monitoring_MP!$AK$1:$EZ$55,Points_MP!$C21,FALSE)=$T21,$AG21,IF(HLOOKUP(BV$1,Monitoring_MP!$AK$1:$EZ$55,Points_MP!$C21,FALSE)=$V21,$AH21,IF(HLOOKUP(BV$1,Monitoring_MP!$AK$1:$EZ$55,Points_MP!$C21,FALSE)=$X21,$AI21,"ERROR")))))))))</f>
        <v>2</v>
      </c>
      <c r="BW21" s="142">
        <f>IF(ISBLANK(HLOOKUP(BW$1,Monitoring_MP!$AK$1:$EZ$55,Points_MP!$C21,FALSE)),"",IF(HLOOKUP(BW$1,Monitoring_MP!$AK$1:$EZ$55,Points_MP!$C21,FALSE)=$J21,$AB21,IF(HLOOKUP(BW$1,Monitoring_MP!$AK$1:$EZ$55,Points_MP!$C21,FALSE)=$L21,$AC21,IF(HLOOKUP(BW$1,Monitoring_MP!$AK$1:$EZ$55,Points_MP!$C21,FALSE)=$N21,$AD21,IF(HLOOKUP(BW$1,Monitoring_MP!$AK$1:$EZ$55,Points_MP!$C21,FALSE)=$P21,$AE21,IF(HLOOKUP(BW$1,Monitoring_MP!$AK$1:$EZ$55,Points_MP!$C21,FALSE)=$R21,$AF21,IF(HLOOKUP(BW$1,Monitoring_MP!$AK$1:$EZ$55,Points_MP!$C21,FALSE)=$T21,$AG21,IF(HLOOKUP(BW$1,Monitoring_MP!$AK$1:$EZ$55,Points_MP!$C21,FALSE)=$V21,$AH21,IF(HLOOKUP(BW$1,Monitoring_MP!$AK$1:$EZ$55,Points_MP!$C21,FALSE)=$X21,$AI21,"ERROR")))))))))</f>
        <v>1</v>
      </c>
      <c r="BX21" s="142">
        <f>IF(ISBLANK(HLOOKUP(BX$1,Monitoring_MP!$AK$1:$EZ$55,Points_MP!$C21,FALSE)),"",IF(HLOOKUP(BX$1,Monitoring_MP!$AK$1:$EZ$55,Points_MP!$C21,FALSE)=$J21,$AB21,IF(HLOOKUP(BX$1,Monitoring_MP!$AK$1:$EZ$55,Points_MP!$C21,FALSE)=$L21,$AC21,IF(HLOOKUP(BX$1,Monitoring_MP!$AK$1:$EZ$55,Points_MP!$C21,FALSE)=$N21,$AD21,IF(HLOOKUP(BX$1,Monitoring_MP!$AK$1:$EZ$55,Points_MP!$C21,FALSE)=$P21,$AE21,IF(HLOOKUP(BX$1,Monitoring_MP!$AK$1:$EZ$55,Points_MP!$C21,FALSE)=$R21,$AF21,IF(HLOOKUP(BX$1,Monitoring_MP!$AK$1:$EZ$55,Points_MP!$C21,FALSE)=$T21,$AG21,IF(HLOOKUP(BX$1,Monitoring_MP!$AK$1:$EZ$55,Points_MP!$C21,FALSE)=$V21,$AH21,IF(HLOOKUP(BX$1,Monitoring_MP!$AK$1:$EZ$55,Points_MP!$C21,FALSE)=$X21,$AI21,"ERROR")))))))))</f>
        <v>1</v>
      </c>
      <c r="BY21" s="142">
        <f>IF(ISBLANK(HLOOKUP(BY$1,Monitoring_MP!$AK$1:$EZ$55,Points_MP!$C21,FALSE)),"",IF(HLOOKUP(BY$1,Monitoring_MP!$AK$1:$EZ$55,Points_MP!$C21,FALSE)=$J21,$AB21,IF(HLOOKUP(BY$1,Monitoring_MP!$AK$1:$EZ$55,Points_MP!$C21,FALSE)=$L21,$AC21,IF(HLOOKUP(BY$1,Monitoring_MP!$AK$1:$EZ$55,Points_MP!$C21,FALSE)=$N21,$AD21,IF(HLOOKUP(BY$1,Monitoring_MP!$AK$1:$EZ$55,Points_MP!$C21,FALSE)=$P21,$AE21,IF(HLOOKUP(BY$1,Monitoring_MP!$AK$1:$EZ$55,Points_MP!$C21,FALSE)=$R21,$AF21,IF(HLOOKUP(BY$1,Monitoring_MP!$AK$1:$EZ$55,Points_MP!$C21,FALSE)=$T21,$AG21,IF(HLOOKUP(BY$1,Monitoring_MP!$AK$1:$EZ$55,Points_MP!$C21,FALSE)=$V21,$AH21,IF(HLOOKUP(BY$1,Monitoring_MP!$AK$1:$EZ$55,Points_MP!$C21,FALSE)=$X21,$AI21,"ERROR")))))))))</f>
        <v>1</v>
      </c>
      <c r="BZ21" s="142">
        <f>IF(ISBLANK(HLOOKUP(BZ$1,Monitoring_MP!$AK$1:$EZ$55,Points_MP!$C21,FALSE)),"",IF(HLOOKUP(BZ$1,Monitoring_MP!$AK$1:$EZ$55,Points_MP!$C21,FALSE)=$J21,$AB21,IF(HLOOKUP(BZ$1,Monitoring_MP!$AK$1:$EZ$55,Points_MP!$C21,FALSE)=$L21,$AC21,IF(HLOOKUP(BZ$1,Monitoring_MP!$AK$1:$EZ$55,Points_MP!$C21,FALSE)=$N21,$AD21,IF(HLOOKUP(BZ$1,Monitoring_MP!$AK$1:$EZ$55,Points_MP!$C21,FALSE)=$P21,$AE21,IF(HLOOKUP(BZ$1,Monitoring_MP!$AK$1:$EZ$55,Points_MP!$C21,FALSE)=$R21,$AF21,IF(HLOOKUP(BZ$1,Monitoring_MP!$AK$1:$EZ$55,Points_MP!$C21,FALSE)=$T21,$AG21,IF(HLOOKUP(BZ$1,Monitoring_MP!$AK$1:$EZ$55,Points_MP!$C21,FALSE)=$V21,$AH21,IF(HLOOKUP(BZ$1,Monitoring_MP!$AK$1:$EZ$55,Points_MP!$C21,FALSE)=$X21,$AI21,"ERROR")))))))))</f>
        <v>1</v>
      </c>
      <c r="CA21" s="142">
        <f>IF(ISBLANK(HLOOKUP(CA$1,Monitoring_MP!$AK$1:$EZ$55,Points_MP!$C21,FALSE)),"",IF(HLOOKUP(CA$1,Monitoring_MP!$AK$1:$EZ$55,Points_MP!$C21,FALSE)=$J21,$AB21,IF(HLOOKUP(CA$1,Monitoring_MP!$AK$1:$EZ$55,Points_MP!$C21,FALSE)=$L21,$AC21,IF(HLOOKUP(CA$1,Monitoring_MP!$AK$1:$EZ$55,Points_MP!$C21,FALSE)=$N21,$AD21,IF(HLOOKUP(CA$1,Monitoring_MP!$AK$1:$EZ$55,Points_MP!$C21,FALSE)=$P21,$AE21,IF(HLOOKUP(CA$1,Monitoring_MP!$AK$1:$EZ$55,Points_MP!$C21,FALSE)=$R21,$AF21,IF(HLOOKUP(CA$1,Monitoring_MP!$AK$1:$EZ$55,Points_MP!$C21,FALSE)=$T21,$AG21,IF(HLOOKUP(CA$1,Monitoring_MP!$AK$1:$EZ$55,Points_MP!$C21,FALSE)=$V21,$AH21,IF(HLOOKUP(CA$1,Monitoring_MP!$AK$1:$EZ$55,Points_MP!$C21,FALSE)=$X21,$AI21,"ERROR")))))))))</f>
        <v>1</v>
      </c>
      <c r="CB21" s="142">
        <f>IF(ISBLANK(HLOOKUP(CB$1,Monitoring_MP!$AK$1:$EZ$55,Points_MP!$C21,FALSE)),"",IF(HLOOKUP(CB$1,Monitoring_MP!$AK$1:$EZ$55,Points_MP!$C21,FALSE)=$J21,$AB21,IF(HLOOKUP(CB$1,Monitoring_MP!$AK$1:$EZ$55,Points_MP!$C21,FALSE)=$L21,$AC21,IF(HLOOKUP(CB$1,Monitoring_MP!$AK$1:$EZ$55,Points_MP!$C21,FALSE)=$N21,$AD21,IF(HLOOKUP(CB$1,Monitoring_MP!$AK$1:$EZ$55,Points_MP!$C21,FALSE)=$P21,$AE21,IF(HLOOKUP(CB$1,Monitoring_MP!$AK$1:$EZ$55,Points_MP!$C21,FALSE)=$R21,$AF21,IF(HLOOKUP(CB$1,Monitoring_MP!$AK$1:$EZ$55,Points_MP!$C21,FALSE)=$T21,$AG21,IF(HLOOKUP(CB$1,Monitoring_MP!$AK$1:$EZ$55,Points_MP!$C21,FALSE)=$V21,$AH21,IF(HLOOKUP(CB$1,Monitoring_MP!$AK$1:$EZ$55,Points_MP!$C21,FALSE)=$X21,$AI21,"ERROR")))))))))</f>
        <v>1</v>
      </c>
      <c r="CC21" s="142">
        <f>IF(ISBLANK(HLOOKUP(CC$1,Monitoring_MP!$AK$1:$EZ$55,Points_MP!$C21,FALSE)),"",IF(HLOOKUP(CC$1,Monitoring_MP!$AK$1:$EZ$55,Points_MP!$C21,FALSE)=$J21,$AB21,IF(HLOOKUP(CC$1,Monitoring_MP!$AK$1:$EZ$55,Points_MP!$C21,FALSE)=$L21,$AC21,IF(HLOOKUP(CC$1,Monitoring_MP!$AK$1:$EZ$55,Points_MP!$C21,FALSE)=$N21,$AD21,IF(HLOOKUP(CC$1,Monitoring_MP!$AK$1:$EZ$55,Points_MP!$C21,FALSE)=$P21,$AE21,IF(HLOOKUP(CC$1,Monitoring_MP!$AK$1:$EZ$55,Points_MP!$C21,FALSE)=$R21,$AF21,IF(HLOOKUP(CC$1,Monitoring_MP!$AK$1:$EZ$55,Points_MP!$C21,FALSE)=$T21,$AG21,IF(HLOOKUP(CC$1,Monitoring_MP!$AK$1:$EZ$55,Points_MP!$C21,FALSE)=$V21,$AH21,IF(HLOOKUP(CC$1,Monitoring_MP!$AK$1:$EZ$55,Points_MP!$C21,FALSE)=$X21,$AI21,"ERROR")))))))))</f>
        <v>1</v>
      </c>
      <c r="CD21" s="142">
        <f>IF(ISBLANK(HLOOKUP(CD$1,Monitoring_MP!$AK$1:$EZ$55,Points_MP!$C21,FALSE)),"",IF(HLOOKUP(CD$1,Monitoring_MP!$AK$1:$EZ$55,Points_MP!$C21,FALSE)=$J21,$AB21,IF(HLOOKUP(CD$1,Monitoring_MP!$AK$1:$EZ$55,Points_MP!$C21,FALSE)=$L21,$AC21,IF(HLOOKUP(CD$1,Monitoring_MP!$AK$1:$EZ$55,Points_MP!$C21,FALSE)=$N21,$AD21,IF(HLOOKUP(CD$1,Monitoring_MP!$AK$1:$EZ$55,Points_MP!$C21,FALSE)=$P21,$AE21,IF(HLOOKUP(CD$1,Monitoring_MP!$AK$1:$EZ$55,Points_MP!$C21,FALSE)=$R21,$AF21,IF(HLOOKUP(CD$1,Monitoring_MP!$AK$1:$EZ$55,Points_MP!$C21,FALSE)=$T21,$AG21,IF(HLOOKUP(CD$1,Monitoring_MP!$AK$1:$EZ$55,Points_MP!$C21,FALSE)=$V21,$AH21,IF(HLOOKUP(CD$1,Monitoring_MP!$AK$1:$EZ$55,Points_MP!$C21,FALSE)=$X21,$AI21,"ERROR")))))))))</f>
        <v>2</v>
      </c>
      <c r="CE21" s="142">
        <f>IF(ISBLANK(HLOOKUP(CE$1,Monitoring_MP!$AK$1:$EZ$55,Points_MP!$C21,FALSE)),"",IF(HLOOKUP(CE$1,Monitoring_MP!$AK$1:$EZ$55,Points_MP!$C21,FALSE)=$J21,$AB21,IF(HLOOKUP(CE$1,Monitoring_MP!$AK$1:$EZ$55,Points_MP!$C21,FALSE)=$L21,$AC21,IF(HLOOKUP(CE$1,Monitoring_MP!$AK$1:$EZ$55,Points_MP!$C21,FALSE)=$N21,$AD21,IF(HLOOKUP(CE$1,Monitoring_MP!$AK$1:$EZ$55,Points_MP!$C21,FALSE)=$P21,$AE21,IF(HLOOKUP(CE$1,Monitoring_MP!$AK$1:$EZ$55,Points_MP!$C21,FALSE)=$R21,$AF21,IF(HLOOKUP(CE$1,Monitoring_MP!$AK$1:$EZ$55,Points_MP!$C21,FALSE)=$T21,$AG21,IF(HLOOKUP(CE$1,Monitoring_MP!$AK$1:$EZ$55,Points_MP!$C21,FALSE)=$V21,$AH21,IF(HLOOKUP(CE$1,Monitoring_MP!$AK$1:$EZ$55,Points_MP!$C21,FALSE)=$X21,$AI21,"ERROR")))))))))</f>
        <v>1</v>
      </c>
      <c r="CF21" s="142">
        <f>IF(ISBLANK(HLOOKUP(CF$1,Monitoring_MP!$AK$1:$EZ$55,Points_MP!$C21,FALSE)),"",IF(HLOOKUP(CF$1,Monitoring_MP!$AK$1:$EZ$55,Points_MP!$C21,FALSE)=$J21,$AB21,IF(HLOOKUP(CF$1,Monitoring_MP!$AK$1:$EZ$55,Points_MP!$C21,FALSE)=$L21,$AC21,IF(HLOOKUP(CF$1,Monitoring_MP!$AK$1:$EZ$55,Points_MP!$C21,FALSE)=$N21,$AD21,IF(HLOOKUP(CF$1,Monitoring_MP!$AK$1:$EZ$55,Points_MP!$C21,FALSE)=$P21,$AE21,IF(HLOOKUP(CF$1,Monitoring_MP!$AK$1:$EZ$55,Points_MP!$C21,FALSE)=$R21,$AF21,IF(HLOOKUP(CF$1,Monitoring_MP!$AK$1:$EZ$55,Points_MP!$C21,FALSE)=$T21,$AG21,IF(HLOOKUP(CF$1,Monitoring_MP!$AK$1:$EZ$55,Points_MP!$C21,FALSE)=$V21,$AH21,IF(HLOOKUP(CF$1,Monitoring_MP!$AK$1:$EZ$55,Points_MP!$C21,FALSE)=$X21,$AI21,"ERROR")))))))))</f>
        <v>2</v>
      </c>
      <c r="CG21" s="142">
        <f>IF(ISBLANK(HLOOKUP(CG$1,Monitoring_MP!$AK$1:$EZ$55,Points_MP!$C21,FALSE)),"",IF(HLOOKUP(CG$1,Monitoring_MP!$AK$1:$EZ$55,Points_MP!$C21,FALSE)=$J21,$AB21,IF(HLOOKUP(CG$1,Monitoring_MP!$AK$1:$EZ$55,Points_MP!$C21,FALSE)=$L21,$AC21,IF(HLOOKUP(CG$1,Monitoring_MP!$AK$1:$EZ$55,Points_MP!$C21,FALSE)=$N21,$AD21,IF(HLOOKUP(CG$1,Monitoring_MP!$AK$1:$EZ$55,Points_MP!$C21,FALSE)=$P21,$AE21,IF(HLOOKUP(CG$1,Monitoring_MP!$AK$1:$EZ$55,Points_MP!$C21,FALSE)=$R21,$AF21,IF(HLOOKUP(CG$1,Monitoring_MP!$AK$1:$EZ$55,Points_MP!$C21,FALSE)=$T21,$AG21,IF(HLOOKUP(CG$1,Monitoring_MP!$AK$1:$EZ$55,Points_MP!$C21,FALSE)=$V21,$AH21,IF(HLOOKUP(CG$1,Monitoring_MP!$AK$1:$EZ$55,Points_MP!$C21,FALSE)=$X21,$AI21,"ERROR")))))))))</f>
        <v>1</v>
      </c>
      <c r="CH21" s="142">
        <f>IF(ISBLANK(HLOOKUP(CH$1,Monitoring_MP!$AK$1:$EZ$55,Points_MP!$C21,FALSE)),"",IF(HLOOKUP(CH$1,Monitoring_MP!$AK$1:$EZ$55,Points_MP!$C21,FALSE)=$J21,$AB21,IF(HLOOKUP(CH$1,Monitoring_MP!$AK$1:$EZ$55,Points_MP!$C21,FALSE)=$L21,$AC21,IF(HLOOKUP(CH$1,Monitoring_MP!$AK$1:$EZ$55,Points_MP!$C21,FALSE)=$N21,$AD21,IF(HLOOKUP(CH$1,Monitoring_MP!$AK$1:$EZ$55,Points_MP!$C21,FALSE)=$P21,$AE21,IF(HLOOKUP(CH$1,Monitoring_MP!$AK$1:$EZ$55,Points_MP!$C21,FALSE)=$R21,$AF21,IF(HLOOKUP(CH$1,Monitoring_MP!$AK$1:$EZ$55,Points_MP!$C21,FALSE)=$T21,$AG21,IF(HLOOKUP(CH$1,Monitoring_MP!$AK$1:$EZ$55,Points_MP!$C21,FALSE)=$V21,$AH21,IF(HLOOKUP(CH$1,Monitoring_MP!$AK$1:$EZ$55,Points_MP!$C21,FALSE)=$X21,$AI21,"ERROR")))))))))</f>
        <v>2</v>
      </c>
      <c r="CI21" s="142">
        <f>IF(ISBLANK(HLOOKUP(CI$1,Monitoring_MP!$AK$1:$EZ$55,Points_MP!$C21,FALSE)),"",IF(HLOOKUP(CI$1,Monitoring_MP!$AK$1:$EZ$55,Points_MP!$C21,FALSE)=$J21,$AB21,IF(HLOOKUP(CI$1,Monitoring_MP!$AK$1:$EZ$55,Points_MP!$C21,FALSE)=$L21,$AC21,IF(HLOOKUP(CI$1,Monitoring_MP!$AK$1:$EZ$55,Points_MP!$C21,FALSE)=$N21,$AD21,IF(HLOOKUP(CI$1,Monitoring_MP!$AK$1:$EZ$55,Points_MP!$C21,FALSE)=$P21,$AE21,IF(HLOOKUP(CI$1,Monitoring_MP!$AK$1:$EZ$55,Points_MP!$C21,FALSE)=$R21,$AF21,IF(HLOOKUP(CI$1,Monitoring_MP!$AK$1:$EZ$55,Points_MP!$C21,FALSE)=$T21,$AG21,IF(HLOOKUP(CI$1,Monitoring_MP!$AK$1:$EZ$55,Points_MP!$C21,FALSE)=$V21,$AH21,IF(HLOOKUP(CI$1,Monitoring_MP!$AK$1:$EZ$55,Points_MP!$C21,FALSE)=$X21,$AI21,"ERROR")))))))))</f>
        <v>1</v>
      </c>
      <c r="CJ21" s="142">
        <f>IF(ISBLANK(HLOOKUP(CJ$1,Monitoring_MP!$AK$1:$EZ$55,Points_MP!$C21,FALSE)),"",IF(HLOOKUP(CJ$1,Monitoring_MP!$AK$1:$EZ$55,Points_MP!$C21,FALSE)=$J21,$AB21,IF(HLOOKUP(CJ$1,Monitoring_MP!$AK$1:$EZ$55,Points_MP!$C21,FALSE)=$L21,$AC21,IF(HLOOKUP(CJ$1,Monitoring_MP!$AK$1:$EZ$55,Points_MP!$C21,FALSE)=$N21,$AD21,IF(HLOOKUP(CJ$1,Monitoring_MP!$AK$1:$EZ$55,Points_MP!$C21,FALSE)=$P21,$AE21,IF(HLOOKUP(CJ$1,Monitoring_MP!$AK$1:$EZ$55,Points_MP!$C21,FALSE)=$R21,$AF21,IF(HLOOKUP(CJ$1,Monitoring_MP!$AK$1:$EZ$55,Points_MP!$C21,FALSE)=$T21,$AG21,IF(HLOOKUP(CJ$1,Monitoring_MP!$AK$1:$EZ$55,Points_MP!$C21,FALSE)=$V21,$AH21,IF(HLOOKUP(CJ$1,Monitoring_MP!$AK$1:$EZ$55,Points_MP!$C21,FALSE)=$X21,$AI21,"ERROR")))))))))</f>
        <v>2</v>
      </c>
      <c r="CK21" s="142">
        <f>IF(ISBLANK(HLOOKUP(CK$1,Monitoring_MP!$AK$1:$EZ$55,Points_MP!$C21,FALSE)),"",IF(HLOOKUP(CK$1,Monitoring_MP!$AK$1:$EZ$55,Points_MP!$C21,FALSE)=$J21,$AB21,IF(HLOOKUP(CK$1,Monitoring_MP!$AK$1:$EZ$55,Points_MP!$C21,FALSE)=$L21,$AC21,IF(HLOOKUP(CK$1,Monitoring_MP!$AK$1:$EZ$55,Points_MP!$C21,FALSE)=$N21,$AD21,IF(HLOOKUP(CK$1,Monitoring_MP!$AK$1:$EZ$55,Points_MP!$C21,FALSE)=$P21,$AE21,IF(HLOOKUP(CK$1,Monitoring_MP!$AK$1:$EZ$55,Points_MP!$C21,FALSE)=$R21,$AF21,IF(HLOOKUP(CK$1,Monitoring_MP!$AK$1:$EZ$55,Points_MP!$C21,FALSE)=$T21,$AG21,IF(HLOOKUP(CK$1,Monitoring_MP!$AK$1:$EZ$55,Points_MP!$C21,FALSE)=$V21,$AH21,IF(HLOOKUP(CK$1,Monitoring_MP!$AK$1:$EZ$55,Points_MP!$C21,FALSE)=$X21,$AI21,"ERROR")))))))))</f>
        <v>1</v>
      </c>
      <c r="CL21" s="142">
        <f>IF(ISBLANK(HLOOKUP(CL$1,Monitoring_MP!$AK$1:$EZ$55,Points_MP!$C21,FALSE)),"",IF(HLOOKUP(CL$1,Monitoring_MP!$AK$1:$EZ$55,Points_MP!$C21,FALSE)=$J21,$AB21,IF(HLOOKUP(CL$1,Monitoring_MP!$AK$1:$EZ$55,Points_MP!$C21,FALSE)=$L21,$AC21,IF(HLOOKUP(CL$1,Monitoring_MP!$AK$1:$EZ$55,Points_MP!$C21,FALSE)=$N21,$AD21,IF(HLOOKUP(CL$1,Monitoring_MP!$AK$1:$EZ$55,Points_MP!$C21,FALSE)=$P21,$AE21,IF(HLOOKUP(CL$1,Monitoring_MP!$AK$1:$EZ$55,Points_MP!$C21,FALSE)=$R21,$AF21,IF(HLOOKUP(CL$1,Monitoring_MP!$AK$1:$EZ$55,Points_MP!$C21,FALSE)=$T21,$AG21,IF(HLOOKUP(CL$1,Monitoring_MP!$AK$1:$EZ$55,Points_MP!$C21,FALSE)=$V21,$AH21,IF(HLOOKUP(CL$1,Monitoring_MP!$AK$1:$EZ$55,Points_MP!$C21,FALSE)=$X21,$AI21,"ERROR")))))))))</f>
        <v>2</v>
      </c>
      <c r="CM21" s="142">
        <f>IF(ISBLANK(HLOOKUP(CM$1,Monitoring_MP!$AK$1:$EZ$55,Points_MP!$C21,FALSE)),"",IF(HLOOKUP(CM$1,Monitoring_MP!$AK$1:$EZ$55,Points_MP!$C21,FALSE)=$J21,$AB21,IF(HLOOKUP(CM$1,Monitoring_MP!$AK$1:$EZ$55,Points_MP!$C21,FALSE)=$L21,$AC21,IF(HLOOKUP(CM$1,Monitoring_MP!$AK$1:$EZ$55,Points_MP!$C21,FALSE)=$N21,$AD21,IF(HLOOKUP(CM$1,Monitoring_MP!$AK$1:$EZ$55,Points_MP!$C21,FALSE)=$P21,$AE21,IF(HLOOKUP(CM$1,Monitoring_MP!$AK$1:$EZ$55,Points_MP!$C21,FALSE)=$R21,$AF21,IF(HLOOKUP(CM$1,Monitoring_MP!$AK$1:$EZ$55,Points_MP!$C21,FALSE)=$T21,$AG21,IF(HLOOKUP(CM$1,Monitoring_MP!$AK$1:$EZ$55,Points_MP!$C21,FALSE)=$V21,$AH21,IF(HLOOKUP(CM$1,Monitoring_MP!$AK$1:$EZ$55,Points_MP!$C21,FALSE)=$X21,$AI21,"ERROR")))))))))</f>
        <v>1</v>
      </c>
      <c r="CN21" s="142">
        <f>IF(ISBLANK(HLOOKUP(CN$1,Monitoring_MP!$AK$1:$EZ$55,Points_MP!$C21,FALSE)),"",IF(HLOOKUP(CN$1,Monitoring_MP!$AK$1:$EZ$55,Points_MP!$C21,FALSE)=$J21,$AB21,IF(HLOOKUP(CN$1,Monitoring_MP!$AK$1:$EZ$55,Points_MP!$C21,FALSE)=$L21,$AC21,IF(HLOOKUP(CN$1,Monitoring_MP!$AK$1:$EZ$55,Points_MP!$C21,FALSE)=$N21,$AD21,IF(HLOOKUP(CN$1,Monitoring_MP!$AK$1:$EZ$55,Points_MP!$C21,FALSE)=$P21,$AE21,IF(HLOOKUP(CN$1,Monitoring_MP!$AK$1:$EZ$55,Points_MP!$C21,FALSE)=$R21,$AF21,IF(HLOOKUP(CN$1,Monitoring_MP!$AK$1:$EZ$55,Points_MP!$C21,FALSE)=$T21,$AG21,IF(HLOOKUP(CN$1,Monitoring_MP!$AK$1:$EZ$55,Points_MP!$C21,FALSE)=$V21,$AH21,IF(HLOOKUP(CN$1,Monitoring_MP!$AK$1:$EZ$55,Points_MP!$C21,FALSE)=$X21,$AI21,"ERROR")))))))))</f>
        <v>1</v>
      </c>
      <c r="CO21" s="142">
        <f>IF(ISBLANK(HLOOKUP(CO$1,Monitoring_MP!$AK$1:$EZ$55,Points_MP!$C21,FALSE)),"",IF(HLOOKUP(CO$1,Monitoring_MP!$AK$1:$EZ$55,Points_MP!$C21,FALSE)=$J21,$AB21,IF(HLOOKUP(CO$1,Monitoring_MP!$AK$1:$EZ$55,Points_MP!$C21,FALSE)=$L21,$AC21,IF(HLOOKUP(CO$1,Monitoring_MP!$AK$1:$EZ$55,Points_MP!$C21,FALSE)=$N21,$AD21,IF(HLOOKUP(CO$1,Monitoring_MP!$AK$1:$EZ$55,Points_MP!$C21,FALSE)=$P21,$AE21,IF(HLOOKUP(CO$1,Monitoring_MP!$AK$1:$EZ$55,Points_MP!$C21,FALSE)=$R21,$AF21,IF(HLOOKUP(CO$1,Monitoring_MP!$AK$1:$EZ$55,Points_MP!$C21,FALSE)=$T21,$AG21,IF(HLOOKUP(CO$1,Monitoring_MP!$AK$1:$EZ$55,Points_MP!$C21,FALSE)=$V21,$AH21,IF(HLOOKUP(CO$1,Monitoring_MP!$AK$1:$EZ$55,Points_MP!$C21,FALSE)=$X21,$AI21,"ERROR")))))))))</f>
        <v>1</v>
      </c>
      <c r="CP21" s="142">
        <f>IF(ISBLANK(HLOOKUP(CP$1,Monitoring_MP!$AK$1:$EZ$55,Points_MP!$C21,FALSE)),"",IF(HLOOKUP(CP$1,Monitoring_MP!$AK$1:$EZ$55,Points_MP!$C21,FALSE)=$J21,$AB21,IF(HLOOKUP(CP$1,Monitoring_MP!$AK$1:$EZ$55,Points_MP!$C21,FALSE)=$L21,$AC21,IF(HLOOKUP(CP$1,Monitoring_MP!$AK$1:$EZ$55,Points_MP!$C21,FALSE)=$N21,$AD21,IF(HLOOKUP(CP$1,Monitoring_MP!$AK$1:$EZ$55,Points_MP!$C21,FALSE)=$P21,$AE21,IF(HLOOKUP(CP$1,Monitoring_MP!$AK$1:$EZ$55,Points_MP!$C21,FALSE)=$R21,$AF21,IF(HLOOKUP(CP$1,Monitoring_MP!$AK$1:$EZ$55,Points_MP!$C21,FALSE)=$T21,$AG21,IF(HLOOKUP(CP$1,Monitoring_MP!$AK$1:$EZ$55,Points_MP!$C21,FALSE)=$V21,$AH21,IF(HLOOKUP(CP$1,Monitoring_MP!$AK$1:$EZ$55,Points_MP!$C21,FALSE)=$X21,$AI21,"ERROR")))))))))</f>
        <v>1</v>
      </c>
      <c r="CQ21" s="142">
        <f>IF(ISBLANK(HLOOKUP(CQ$1,Monitoring_MP!$AK$1:$EZ$55,Points_MP!$C21,FALSE)),"",IF(HLOOKUP(CQ$1,Monitoring_MP!$AK$1:$EZ$55,Points_MP!$C21,FALSE)=$J21,$AB21,IF(HLOOKUP(CQ$1,Monitoring_MP!$AK$1:$EZ$55,Points_MP!$C21,FALSE)=$L21,$AC21,IF(HLOOKUP(CQ$1,Monitoring_MP!$AK$1:$EZ$55,Points_MP!$C21,FALSE)=$N21,$AD21,IF(HLOOKUP(CQ$1,Monitoring_MP!$AK$1:$EZ$55,Points_MP!$C21,FALSE)=$P21,$AE21,IF(HLOOKUP(CQ$1,Monitoring_MP!$AK$1:$EZ$55,Points_MP!$C21,FALSE)=$R21,$AF21,IF(HLOOKUP(CQ$1,Monitoring_MP!$AK$1:$EZ$55,Points_MP!$C21,FALSE)=$T21,$AG21,IF(HLOOKUP(CQ$1,Monitoring_MP!$AK$1:$EZ$55,Points_MP!$C21,FALSE)=$V21,$AH21,IF(HLOOKUP(CQ$1,Monitoring_MP!$AK$1:$EZ$55,Points_MP!$C21,FALSE)=$X21,$AI21,"ERROR")))))))))</f>
        <v>1</v>
      </c>
      <c r="CR21" s="142">
        <f>IF(ISBLANK(HLOOKUP(CR$1,Monitoring_MP!$AK$1:$EZ$55,Points_MP!$C21,FALSE)),"",IF(HLOOKUP(CR$1,Monitoring_MP!$AK$1:$EZ$55,Points_MP!$C21,FALSE)=$J21,$AB21,IF(HLOOKUP(CR$1,Monitoring_MP!$AK$1:$EZ$55,Points_MP!$C21,FALSE)=$L21,$AC21,IF(HLOOKUP(CR$1,Monitoring_MP!$AK$1:$EZ$55,Points_MP!$C21,FALSE)=$N21,$AD21,IF(HLOOKUP(CR$1,Monitoring_MP!$AK$1:$EZ$55,Points_MP!$C21,FALSE)=$P21,$AE21,IF(HLOOKUP(CR$1,Monitoring_MP!$AK$1:$EZ$55,Points_MP!$C21,FALSE)=$R21,$AF21,IF(HLOOKUP(CR$1,Monitoring_MP!$AK$1:$EZ$55,Points_MP!$C21,FALSE)=$T21,$AG21,IF(HLOOKUP(CR$1,Monitoring_MP!$AK$1:$EZ$55,Points_MP!$C21,FALSE)=$V21,$AH21,IF(HLOOKUP(CR$1,Monitoring_MP!$AK$1:$EZ$55,Points_MP!$C21,FALSE)=$X21,$AI21,"ERROR")))))))))</f>
        <v>0</v>
      </c>
    </row>
    <row r="22" spans="1:96" ht="15" customHeight="1" x14ac:dyDescent="0.35">
      <c r="A22" s="27" t="str">
        <f>IF(ISBLANK(Monitoring_MP!A22),"",Monitoring_MP!A22)</f>
        <v>Q20</v>
      </c>
      <c r="B22" s="23" t="str">
        <f>IF(ISBLANK(Monitoring_MP!B22),"",Monitoring_MP!B22)</f>
        <v>C20020</v>
      </c>
      <c r="C22" s="27">
        <f>IF(ISBLANK(Monitoring_MP!C22),"",Monitoring_MP!C22)</f>
        <v>22</v>
      </c>
      <c r="D22" s="26" t="str">
        <f>IF(ISBLANK(Monitoring_MP!D22),"",Monitoring_MP!D22)</f>
        <v>Poate fi dat cuvînt publicului în timpul ședinței consiliului local la orice punct (subiect) de pe agendă, înainte de vot, chiar și fără aprobarea prealabilă de către consilieri ?</v>
      </c>
      <c r="E22" s="26" t="str">
        <f>IF(ISBLANK(Monitoring_MP!E22),"",Monitoring_MP!E22)</f>
        <v>Does the public have the right to express its opinion on the subjects from the agenda, before the voting procedure?</v>
      </c>
      <c r="F22" s="26" t="str">
        <f>IF(ISBLANK(Monitoring_MP!F22),"",Monitoring_MP!F22)</f>
        <v>par</v>
      </c>
      <c r="G22" s="47" t="str">
        <f>IF(ISBLANK(Monitoring_MP!G22),"",Monitoring_MP!G22)</f>
        <v>par12</v>
      </c>
      <c r="H22" s="54" t="str">
        <f>IF(ISBLANK(Monitoring_MP!H22),"",Monitoring_MP!H22)</f>
        <v>par12k</v>
      </c>
      <c r="I22" s="47">
        <f>IF(ISBLANK(Monitoring_MP!I22),"",Monitoring_MP!I22)</f>
        <v>2</v>
      </c>
      <c r="J22" s="47" t="str">
        <f>IF(ISBLANK(Monitoring_MP!J22),"",Monitoring_MP!J22)</f>
        <v>da</v>
      </c>
      <c r="K22" s="47" t="str">
        <f>IF(ISBLANK(Monitoring_MP!K22),"",Monitoring_MP!K22)</f>
        <v>yes</v>
      </c>
      <c r="L22" s="47" t="str">
        <f>IF(ISBLANK(Monitoring_MP!L22),"",Monitoring_MP!L22)</f>
        <v>nu</v>
      </c>
      <c r="M22" s="24" t="str">
        <f>IF(ISBLANK(Monitoring_MP!M22),"",Monitoring_MP!M22)</f>
        <v>no</v>
      </c>
      <c r="N22" s="24" t="str">
        <f>IF(ISBLANK(Monitoring_MP!N22),"",Monitoring_MP!N22)</f>
        <v>partial</v>
      </c>
      <c r="O22" s="47" t="str">
        <f>IF(ISBLANK(Monitoring_MP!O22),"",Monitoring_MP!O22)</f>
        <v>partially</v>
      </c>
      <c r="P22" s="47" t="str">
        <f>IF(ISBLANK(Monitoring_MP!P22),"",Monitoring_MP!P22)</f>
        <v>--------</v>
      </c>
      <c r="Q22" s="47" t="str">
        <f>IF(ISBLANK(Monitoring_MP!Q22),"",Monitoring_MP!Q22)</f>
        <v>--------</v>
      </c>
      <c r="R22" s="47" t="str">
        <f>IF(ISBLANK(Monitoring_MP!R22),"",Monitoring_MP!R22)</f>
        <v>--------</v>
      </c>
      <c r="S22" s="47" t="str">
        <f>IF(ISBLANK(Monitoring_MP!S22),"",Monitoring_MP!S22)</f>
        <v>--------</v>
      </c>
      <c r="T22" s="47" t="str">
        <f>IF(ISBLANK(Monitoring_MP!T22),"",Monitoring_MP!T22)</f>
        <v>--------</v>
      </c>
      <c r="U22" s="47" t="str">
        <f>IF(ISBLANK(Monitoring_MP!U22),"",Monitoring_MP!U22)</f>
        <v>--------</v>
      </c>
      <c r="V22" s="47" t="str">
        <f>IF(ISBLANK(Monitoring_MP!V22),"",Monitoring_MP!V22)</f>
        <v>--------</v>
      </c>
      <c r="W22" s="47" t="str">
        <f>IF(ISBLANK(Monitoring_MP!W22),"",Monitoring_MP!W22)</f>
        <v>--------</v>
      </c>
      <c r="X22" s="47" t="str">
        <f>IF(ISBLANK(Monitoring_MP!X22),"",Monitoring_MP!X22)</f>
        <v>N/A</v>
      </c>
      <c r="Y22" s="47" t="str">
        <f>IF(ISBLANK(Monitoring_MP!Y22),"",Monitoring_MP!Y22)</f>
        <v>N/A</v>
      </c>
      <c r="Z22" s="47" t="str">
        <f>IF(ISBLANK(Monitoring_MP!Z22),"",Monitoring_MP!Z22)</f>
        <v>--------</v>
      </c>
      <c r="AA22" s="77" t="str">
        <f>IF(ISBLANK(Monitoring_MP!AA22),"",Monitoring_MP!AA22)</f>
        <v>--------</v>
      </c>
      <c r="AB22" s="65">
        <f>IF(ISBLANK(Monitoring_MP!AB22),"",Monitoring_MP!AB22)</f>
        <v>2</v>
      </c>
      <c r="AC22" s="47">
        <f>IF(ISBLANK(Monitoring_MP!AC22),"",Monitoring_MP!AC22)</f>
        <v>0</v>
      </c>
      <c r="AD22" s="65">
        <f>IF(ISBLANK(Monitoring_MP!AD22),"",Monitoring_MP!AD22)</f>
        <v>1</v>
      </c>
      <c r="AE22" s="65" t="str">
        <f>IF(ISBLANK(Monitoring_MP!AE22),"",Monitoring_MP!AE22)</f>
        <v/>
      </c>
      <c r="AF22" s="65" t="str">
        <f>IF(ISBLANK(Monitoring_MP!AF22),"",Monitoring_MP!AF22)</f>
        <v/>
      </c>
      <c r="AG22" s="65" t="str">
        <f>IF(ISBLANK(Monitoring_MP!AG22),"",Monitoring_MP!AG22)</f>
        <v/>
      </c>
      <c r="AH22" s="65" t="str">
        <f>IF(ISBLANK(Monitoring_MP!AH22),"",Monitoring_MP!AH22)</f>
        <v/>
      </c>
      <c r="AI22" s="47" t="str">
        <f>IF(ISBLANK(Monitoring_MP!AI22),"",Monitoring_MP!AI22)</f>
        <v>N/A</v>
      </c>
      <c r="AJ22" s="26" t="str">
        <f>IF(ISBLANK(Monitoring_MP!AJ22),"",Monitoring_MP!AJ22)</f>
        <v/>
      </c>
      <c r="AK22" s="142">
        <f>IF(ISBLANK(HLOOKUP(AK$1,Monitoring_MP!$AK$1:$EZ$55,Points_MP!$C22,FALSE)),"",IF(HLOOKUP(AK$1,Monitoring_MP!$AK$1:$EZ$55,Points_MP!$C22,FALSE)=$J22,$AB22,IF(HLOOKUP(AK$1,Monitoring_MP!$AK$1:$EZ$55,Points_MP!$C22,FALSE)=$L22,$AC22,IF(HLOOKUP(AK$1,Monitoring_MP!$AK$1:$EZ$55,Points_MP!$C22,FALSE)=$N22,$AD22,IF(HLOOKUP(AK$1,Monitoring_MP!$AK$1:$EZ$55,Points_MP!$C22,FALSE)=$P22,$AE22,IF(HLOOKUP(AK$1,Monitoring_MP!$AK$1:$EZ$55,Points_MP!$C22,FALSE)=$R22,$AF22,IF(HLOOKUP(AK$1,Monitoring_MP!$AK$1:$EZ$55,Points_MP!$C22,FALSE)=$T22,$AG22,IF(HLOOKUP(AK$1,Monitoring_MP!$AK$1:$EZ$55,Points_MP!$C22,FALSE)=$V22,$AH22,IF(HLOOKUP(AK$1,Monitoring_MP!$AK$1:$EZ$55,Points_MP!$C22,FALSE)=$X22,$AI22,"ERROR")))))))))</f>
        <v>2</v>
      </c>
      <c r="AL22" s="142">
        <f>IF(ISBLANK(HLOOKUP(AL$1,Monitoring_MP!$AK$1:$EZ$55,Points_MP!$C22,FALSE)),"",IF(HLOOKUP(AL$1,Monitoring_MP!$AK$1:$EZ$55,Points_MP!$C22,FALSE)=$J22,$AB22,IF(HLOOKUP(AL$1,Monitoring_MP!$AK$1:$EZ$55,Points_MP!$C22,FALSE)=$L22,$AC22,IF(HLOOKUP(AL$1,Monitoring_MP!$AK$1:$EZ$55,Points_MP!$C22,FALSE)=$N22,$AD22,IF(HLOOKUP(AL$1,Monitoring_MP!$AK$1:$EZ$55,Points_MP!$C22,FALSE)=$P22,$AE22,IF(HLOOKUP(AL$1,Monitoring_MP!$AK$1:$EZ$55,Points_MP!$C22,FALSE)=$R22,$AF22,IF(HLOOKUP(AL$1,Monitoring_MP!$AK$1:$EZ$55,Points_MP!$C22,FALSE)=$T22,$AG22,IF(HLOOKUP(AL$1,Monitoring_MP!$AK$1:$EZ$55,Points_MP!$C22,FALSE)=$V22,$AH22,IF(HLOOKUP(AL$1,Monitoring_MP!$AK$1:$EZ$55,Points_MP!$C22,FALSE)=$X22,$AI22,"ERROR")))))))))</f>
        <v>0</v>
      </c>
      <c r="AM22" s="142">
        <f>IF(ISBLANK(HLOOKUP(AM$1,Monitoring_MP!$AK$1:$EZ$55,Points_MP!$C22,FALSE)),"",IF(HLOOKUP(AM$1,Monitoring_MP!$AK$1:$EZ$55,Points_MP!$C22,FALSE)=$J22,$AB22,IF(HLOOKUP(AM$1,Monitoring_MP!$AK$1:$EZ$55,Points_MP!$C22,FALSE)=$L22,$AC22,IF(HLOOKUP(AM$1,Monitoring_MP!$AK$1:$EZ$55,Points_MP!$C22,FALSE)=$N22,$AD22,IF(HLOOKUP(AM$1,Monitoring_MP!$AK$1:$EZ$55,Points_MP!$C22,FALSE)=$P22,$AE22,IF(HLOOKUP(AM$1,Monitoring_MP!$AK$1:$EZ$55,Points_MP!$C22,FALSE)=$R22,$AF22,IF(HLOOKUP(AM$1,Monitoring_MP!$AK$1:$EZ$55,Points_MP!$C22,FALSE)=$T22,$AG22,IF(HLOOKUP(AM$1,Monitoring_MP!$AK$1:$EZ$55,Points_MP!$C22,FALSE)=$V22,$AH22,IF(HLOOKUP(AM$1,Monitoring_MP!$AK$1:$EZ$55,Points_MP!$C22,FALSE)=$X22,$AI22,"ERROR")))))))))</f>
        <v>0</v>
      </c>
      <c r="AN22" s="142">
        <f>IF(ISBLANK(HLOOKUP(AN$1,Monitoring_MP!$AK$1:$EZ$55,Points_MP!$C22,FALSE)),"",IF(HLOOKUP(AN$1,Monitoring_MP!$AK$1:$EZ$55,Points_MP!$C22,FALSE)=$J22,$AB22,IF(HLOOKUP(AN$1,Monitoring_MP!$AK$1:$EZ$55,Points_MP!$C22,FALSE)=$L22,$AC22,IF(HLOOKUP(AN$1,Monitoring_MP!$AK$1:$EZ$55,Points_MP!$C22,FALSE)=$N22,$AD22,IF(HLOOKUP(AN$1,Monitoring_MP!$AK$1:$EZ$55,Points_MP!$C22,FALSE)=$P22,$AE22,IF(HLOOKUP(AN$1,Monitoring_MP!$AK$1:$EZ$55,Points_MP!$C22,FALSE)=$R22,$AF22,IF(HLOOKUP(AN$1,Monitoring_MP!$AK$1:$EZ$55,Points_MP!$C22,FALSE)=$T22,$AG22,IF(HLOOKUP(AN$1,Monitoring_MP!$AK$1:$EZ$55,Points_MP!$C22,FALSE)=$V22,$AH22,IF(HLOOKUP(AN$1,Monitoring_MP!$AK$1:$EZ$55,Points_MP!$C22,FALSE)=$X22,$AI22,"ERROR")))))))))</f>
        <v>0</v>
      </c>
      <c r="AO22" s="142">
        <f>IF(ISBLANK(HLOOKUP(AO$1,Monitoring_MP!$AK$1:$EZ$55,Points_MP!$C22,FALSE)),"",IF(HLOOKUP(AO$1,Monitoring_MP!$AK$1:$EZ$55,Points_MP!$C22,FALSE)=$J22,$AB22,IF(HLOOKUP(AO$1,Monitoring_MP!$AK$1:$EZ$55,Points_MP!$C22,FALSE)=$L22,$AC22,IF(HLOOKUP(AO$1,Monitoring_MP!$AK$1:$EZ$55,Points_MP!$C22,FALSE)=$N22,$AD22,IF(HLOOKUP(AO$1,Monitoring_MP!$AK$1:$EZ$55,Points_MP!$C22,FALSE)=$P22,$AE22,IF(HLOOKUP(AO$1,Monitoring_MP!$AK$1:$EZ$55,Points_MP!$C22,FALSE)=$R22,$AF22,IF(HLOOKUP(AO$1,Monitoring_MP!$AK$1:$EZ$55,Points_MP!$C22,FALSE)=$T22,$AG22,IF(HLOOKUP(AO$1,Monitoring_MP!$AK$1:$EZ$55,Points_MP!$C22,FALSE)=$V22,$AH22,IF(HLOOKUP(AO$1,Monitoring_MP!$AK$1:$EZ$55,Points_MP!$C22,FALSE)=$X22,$AI22,"ERROR")))))))))</f>
        <v>0</v>
      </c>
      <c r="AP22" s="142">
        <f>IF(ISBLANK(HLOOKUP(AP$1,Monitoring_MP!$AK$1:$EZ$55,Points_MP!$C22,FALSE)),"",IF(HLOOKUP(AP$1,Monitoring_MP!$AK$1:$EZ$55,Points_MP!$C22,FALSE)=$J22,$AB22,IF(HLOOKUP(AP$1,Monitoring_MP!$AK$1:$EZ$55,Points_MP!$C22,FALSE)=$L22,$AC22,IF(HLOOKUP(AP$1,Monitoring_MP!$AK$1:$EZ$55,Points_MP!$C22,FALSE)=$N22,$AD22,IF(HLOOKUP(AP$1,Monitoring_MP!$AK$1:$EZ$55,Points_MP!$C22,FALSE)=$P22,$AE22,IF(HLOOKUP(AP$1,Monitoring_MP!$AK$1:$EZ$55,Points_MP!$C22,FALSE)=$R22,$AF22,IF(HLOOKUP(AP$1,Monitoring_MP!$AK$1:$EZ$55,Points_MP!$C22,FALSE)=$T22,$AG22,IF(HLOOKUP(AP$1,Monitoring_MP!$AK$1:$EZ$55,Points_MP!$C22,FALSE)=$V22,$AH22,IF(HLOOKUP(AP$1,Monitoring_MP!$AK$1:$EZ$55,Points_MP!$C22,FALSE)=$X22,$AI22,"ERROR")))))))))</f>
        <v>2</v>
      </c>
      <c r="AQ22" s="142">
        <f>IF(ISBLANK(HLOOKUP(AQ$1,Monitoring_MP!$AK$1:$EZ$55,Points_MP!$C22,FALSE)),"",IF(HLOOKUP(AQ$1,Monitoring_MP!$AK$1:$EZ$55,Points_MP!$C22,FALSE)=$J22,$AB22,IF(HLOOKUP(AQ$1,Monitoring_MP!$AK$1:$EZ$55,Points_MP!$C22,FALSE)=$L22,$AC22,IF(HLOOKUP(AQ$1,Monitoring_MP!$AK$1:$EZ$55,Points_MP!$C22,FALSE)=$N22,$AD22,IF(HLOOKUP(AQ$1,Monitoring_MP!$AK$1:$EZ$55,Points_MP!$C22,FALSE)=$P22,$AE22,IF(HLOOKUP(AQ$1,Monitoring_MP!$AK$1:$EZ$55,Points_MP!$C22,FALSE)=$R22,$AF22,IF(HLOOKUP(AQ$1,Monitoring_MP!$AK$1:$EZ$55,Points_MP!$C22,FALSE)=$T22,$AG22,IF(HLOOKUP(AQ$1,Monitoring_MP!$AK$1:$EZ$55,Points_MP!$C22,FALSE)=$V22,$AH22,IF(HLOOKUP(AQ$1,Monitoring_MP!$AK$1:$EZ$55,Points_MP!$C22,FALSE)=$X22,$AI22,"ERROR")))))))))</f>
        <v>0</v>
      </c>
      <c r="AR22" s="142">
        <f>IF(ISBLANK(HLOOKUP(AR$1,Monitoring_MP!$AK$1:$EZ$55,Points_MP!$C22,FALSE)),"",IF(HLOOKUP(AR$1,Monitoring_MP!$AK$1:$EZ$55,Points_MP!$C22,FALSE)=$J22,$AB22,IF(HLOOKUP(AR$1,Monitoring_MP!$AK$1:$EZ$55,Points_MP!$C22,FALSE)=$L22,$AC22,IF(HLOOKUP(AR$1,Monitoring_MP!$AK$1:$EZ$55,Points_MP!$C22,FALSE)=$N22,$AD22,IF(HLOOKUP(AR$1,Monitoring_MP!$AK$1:$EZ$55,Points_MP!$C22,FALSE)=$P22,$AE22,IF(HLOOKUP(AR$1,Monitoring_MP!$AK$1:$EZ$55,Points_MP!$C22,FALSE)=$R22,$AF22,IF(HLOOKUP(AR$1,Monitoring_MP!$AK$1:$EZ$55,Points_MP!$C22,FALSE)=$T22,$AG22,IF(HLOOKUP(AR$1,Monitoring_MP!$AK$1:$EZ$55,Points_MP!$C22,FALSE)=$V22,$AH22,IF(HLOOKUP(AR$1,Monitoring_MP!$AK$1:$EZ$55,Points_MP!$C22,FALSE)=$X22,$AI22,"ERROR")))))))))</f>
        <v>2</v>
      </c>
      <c r="AS22" s="142">
        <f>IF(ISBLANK(HLOOKUP(AS$1,Monitoring_MP!$AK$1:$EZ$55,Points_MP!$C22,FALSE)),"",IF(HLOOKUP(AS$1,Monitoring_MP!$AK$1:$EZ$55,Points_MP!$C22,FALSE)=$J22,$AB22,IF(HLOOKUP(AS$1,Monitoring_MP!$AK$1:$EZ$55,Points_MP!$C22,FALSE)=$L22,$AC22,IF(HLOOKUP(AS$1,Monitoring_MP!$AK$1:$EZ$55,Points_MP!$C22,FALSE)=$N22,$AD22,IF(HLOOKUP(AS$1,Monitoring_MP!$AK$1:$EZ$55,Points_MP!$C22,FALSE)=$P22,$AE22,IF(HLOOKUP(AS$1,Monitoring_MP!$AK$1:$EZ$55,Points_MP!$C22,FALSE)=$R22,$AF22,IF(HLOOKUP(AS$1,Monitoring_MP!$AK$1:$EZ$55,Points_MP!$C22,FALSE)=$T22,$AG22,IF(HLOOKUP(AS$1,Monitoring_MP!$AK$1:$EZ$55,Points_MP!$C22,FALSE)=$V22,$AH22,IF(HLOOKUP(AS$1,Monitoring_MP!$AK$1:$EZ$55,Points_MP!$C22,FALSE)=$X22,$AI22,"ERROR")))))))))</f>
        <v>0</v>
      </c>
      <c r="AT22" s="142">
        <f>IF(ISBLANK(HLOOKUP(AT$1,Monitoring_MP!$AK$1:$EZ$55,Points_MP!$C22,FALSE)),"",IF(HLOOKUP(AT$1,Monitoring_MP!$AK$1:$EZ$55,Points_MP!$C22,FALSE)=$J22,$AB22,IF(HLOOKUP(AT$1,Monitoring_MP!$AK$1:$EZ$55,Points_MP!$C22,FALSE)=$L22,$AC22,IF(HLOOKUP(AT$1,Monitoring_MP!$AK$1:$EZ$55,Points_MP!$C22,FALSE)=$N22,$AD22,IF(HLOOKUP(AT$1,Monitoring_MP!$AK$1:$EZ$55,Points_MP!$C22,FALSE)=$P22,$AE22,IF(HLOOKUP(AT$1,Monitoring_MP!$AK$1:$EZ$55,Points_MP!$C22,FALSE)=$R22,$AF22,IF(HLOOKUP(AT$1,Monitoring_MP!$AK$1:$EZ$55,Points_MP!$C22,FALSE)=$T22,$AG22,IF(HLOOKUP(AT$1,Monitoring_MP!$AK$1:$EZ$55,Points_MP!$C22,FALSE)=$V22,$AH22,IF(HLOOKUP(AT$1,Monitoring_MP!$AK$1:$EZ$55,Points_MP!$C22,FALSE)=$X22,$AI22,"ERROR")))))))))</f>
        <v>2</v>
      </c>
      <c r="AU22" s="142">
        <f>IF(ISBLANK(HLOOKUP(AU$1,Monitoring_MP!$AK$1:$EZ$55,Points_MP!$C22,FALSE)),"",IF(HLOOKUP(AU$1,Monitoring_MP!$AK$1:$EZ$55,Points_MP!$C22,FALSE)=$J22,$AB22,IF(HLOOKUP(AU$1,Monitoring_MP!$AK$1:$EZ$55,Points_MP!$C22,FALSE)=$L22,$AC22,IF(HLOOKUP(AU$1,Monitoring_MP!$AK$1:$EZ$55,Points_MP!$C22,FALSE)=$N22,$AD22,IF(HLOOKUP(AU$1,Monitoring_MP!$AK$1:$EZ$55,Points_MP!$C22,FALSE)=$P22,$AE22,IF(HLOOKUP(AU$1,Monitoring_MP!$AK$1:$EZ$55,Points_MP!$C22,FALSE)=$R22,$AF22,IF(HLOOKUP(AU$1,Monitoring_MP!$AK$1:$EZ$55,Points_MP!$C22,FALSE)=$T22,$AG22,IF(HLOOKUP(AU$1,Monitoring_MP!$AK$1:$EZ$55,Points_MP!$C22,FALSE)=$V22,$AH22,IF(HLOOKUP(AU$1,Monitoring_MP!$AK$1:$EZ$55,Points_MP!$C22,FALSE)=$X22,$AI22,"ERROR")))))))))</f>
        <v>0</v>
      </c>
      <c r="AV22" s="142">
        <f>IF(ISBLANK(HLOOKUP(AV$1,Monitoring_MP!$AK$1:$EZ$55,Points_MP!$C22,FALSE)),"",IF(HLOOKUP(AV$1,Monitoring_MP!$AK$1:$EZ$55,Points_MP!$C22,FALSE)=$J22,$AB22,IF(HLOOKUP(AV$1,Monitoring_MP!$AK$1:$EZ$55,Points_MP!$C22,FALSE)=$L22,$AC22,IF(HLOOKUP(AV$1,Monitoring_MP!$AK$1:$EZ$55,Points_MP!$C22,FALSE)=$N22,$AD22,IF(HLOOKUP(AV$1,Monitoring_MP!$AK$1:$EZ$55,Points_MP!$C22,FALSE)=$P22,$AE22,IF(HLOOKUP(AV$1,Monitoring_MP!$AK$1:$EZ$55,Points_MP!$C22,FALSE)=$R22,$AF22,IF(HLOOKUP(AV$1,Monitoring_MP!$AK$1:$EZ$55,Points_MP!$C22,FALSE)=$T22,$AG22,IF(HLOOKUP(AV$1,Monitoring_MP!$AK$1:$EZ$55,Points_MP!$C22,FALSE)=$V22,$AH22,IF(HLOOKUP(AV$1,Monitoring_MP!$AK$1:$EZ$55,Points_MP!$C22,FALSE)=$X22,$AI22,"ERROR")))))))))</f>
        <v>0</v>
      </c>
      <c r="AW22" s="142">
        <f>IF(ISBLANK(HLOOKUP(AW$1,Monitoring_MP!$AK$1:$EZ$55,Points_MP!$C22,FALSE)),"",IF(HLOOKUP(AW$1,Monitoring_MP!$AK$1:$EZ$55,Points_MP!$C22,FALSE)=$J22,$AB22,IF(HLOOKUP(AW$1,Monitoring_MP!$AK$1:$EZ$55,Points_MP!$C22,FALSE)=$L22,$AC22,IF(HLOOKUP(AW$1,Monitoring_MP!$AK$1:$EZ$55,Points_MP!$C22,FALSE)=$N22,$AD22,IF(HLOOKUP(AW$1,Monitoring_MP!$AK$1:$EZ$55,Points_MP!$C22,FALSE)=$P22,$AE22,IF(HLOOKUP(AW$1,Monitoring_MP!$AK$1:$EZ$55,Points_MP!$C22,FALSE)=$R22,$AF22,IF(HLOOKUP(AW$1,Monitoring_MP!$AK$1:$EZ$55,Points_MP!$C22,FALSE)=$T22,$AG22,IF(HLOOKUP(AW$1,Monitoring_MP!$AK$1:$EZ$55,Points_MP!$C22,FALSE)=$V22,$AH22,IF(HLOOKUP(AW$1,Monitoring_MP!$AK$1:$EZ$55,Points_MP!$C22,FALSE)=$X22,$AI22,"ERROR")))))))))</f>
        <v>0</v>
      </c>
      <c r="AX22" s="142">
        <f>IF(ISBLANK(HLOOKUP(AX$1,Monitoring_MP!$AK$1:$EZ$55,Points_MP!$C22,FALSE)),"",IF(HLOOKUP(AX$1,Monitoring_MP!$AK$1:$EZ$55,Points_MP!$C22,FALSE)=$J22,$AB22,IF(HLOOKUP(AX$1,Monitoring_MP!$AK$1:$EZ$55,Points_MP!$C22,FALSE)=$L22,$AC22,IF(HLOOKUP(AX$1,Monitoring_MP!$AK$1:$EZ$55,Points_MP!$C22,FALSE)=$N22,$AD22,IF(HLOOKUP(AX$1,Monitoring_MP!$AK$1:$EZ$55,Points_MP!$C22,FALSE)=$P22,$AE22,IF(HLOOKUP(AX$1,Monitoring_MP!$AK$1:$EZ$55,Points_MP!$C22,FALSE)=$R22,$AF22,IF(HLOOKUP(AX$1,Monitoring_MP!$AK$1:$EZ$55,Points_MP!$C22,FALSE)=$T22,$AG22,IF(HLOOKUP(AX$1,Monitoring_MP!$AK$1:$EZ$55,Points_MP!$C22,FALSE)=$V22,$AH22,IF(HLOOKUP(AX$1,Monitoring_MP!$AK$1:$EZ$55,Points_MP!$C22,FALSE)=$X22,$AI22,"ERROR")))))))))</f>
        <v>0</v>
      </c>
      <c r="AY22" s="142">
        <f>IF(ISBLANK(HLOOKUP(AY$1,Monitoring_MP!$AK$1:$EZ$55,Points_MP!$C22,FALSE)),"",IF(HLOOKUP(AY$1,Monitoring_MP!$AK$1:$EZ$55,Points_MP!$C22,FALSE)=$J22,$AB22,IF(HLOOKUP(AY$1,Monitoring_MP!$AK$1:$EZ$55,Points_MP!$C22,FALSE)=$L22,$AC22,IF(HLOOKUP(AY$1,Monitoring_MP!$AK$1:$EZ$55,Points_MP!$C22,FALSE)=$N22,$AD22,IF(HLOOKUP(AY$1,Monitoring_MP!$AK$1:$EZ$55,Points_MP!$C22,FALSE)=$P22,$AE22,IF(HLOOKUP(AY$1,Monitoring_MP!$AK$1:$EZ$55,Points_MP!$C22,FALSE)=$R22,$AF22,IF(HLOOKUP(AY$1,Monitoring_MP!$AK$1:$EZ$55,Points_MP!$C22,FALSE)=$T22,$AG22,IF(HLOOKUP(AY$1,Monitoring_MP!$AK$1:$EZ$55,Points_MP!$C22,FALSE)=$V22,$AH22,IF(HLOOKUP(AY$1,Monitoring_MP!$AK$1:$EZ$55,Points_MP!$C22,FALSE)=$X22,$AI22,"ERROR")))))))))</f>
        <v>2</v>
      </c>
      <c r="AZ22" s="142">
        <f>IF(ISBLANK(HLOOKUP(AZ$1,Monitoring_MP!$AK$1:$EZ$55,Points_MP!$C22,FALSE)),"",IF(HLOOKUP(AZ$1,Monitoring_MP!$AK$1:$EZ$55,Points_MP!$C22,FALSE)=$J22,$AB22,IF(HLOOKUP(AZ$1,Monitoring_MP!$AK$1:$EZ$55,Points_MP!$C22,FALSE)=$L22,$AC22,IF(HLOOKUP(AZ$1,Monitoring_MP!$AK$1:$EZ$55,Points_MP!$C22,FALSE)=$N22,$AD22,IF(HLOOKUP(AZ$1,Monitoring_MP!$AK$1:$EZ$55,Points_MP!$C22,FALSE)=$P22,$AE22,IF(HLOOKUP(AZ$1,Monitoring_MP!$AK$1:$EZ$55,Points_MP!$C22,FALSE)=$R22,$AF22,IF(HLOOKUP(AZ$1,Monitoring_MP!$AK$1:$EZ$55,Points_MP!$C22,FALSE)=$T22,$AG22,IF(HLOOKUP(AZ$1,Monitoring_MP!$AK$1:$EZ$55,Points_MP!$C22,FALSE)=$V22,$AH22,IF(HLOOKUP(AZ$1,Monitoring_MP!$AK$1:$EZ$55,Points_MP!$C22,FALSE)=$X22,$AI22,"ERROR")))))))))</f>
        <v>0</v>
      </c>
      <c r="BA22" s="142">
        <f>IF(ISBLANK(HLOOKUP(BA$1,Monitoring_MP!$AK$1:$EZ$55,Points_MP!$C22,FALSE)),"",IF(HLOOKUP(BA$1,Monitoring_MP!$AK$1:$EZ$55,Points_MP!$C22,FALSE)=$J22,$AB22,IF(HLOOKUP(BA$1,Monitoring_MP!$AK$1:$EZ$55,Points_MP!$C22,FALSE)=$L22,$AC22,IF(HLOOKUP(BA$1,Monitoring_MP!$AK$1:$EZ$55,Points_MP!$C22,FALSE)=$N22,$AD22,IF(HLOOKUP(BA$1,Monitoring_MP!$AK$1:$EZ$55,Points_MP!$C22,FALSE)=$P22,$AE22,IF(HLOOKUP(BA$1,Monitoring_MP!$AK$1:$EZ$55,Points_MP!$C22,FALSE)=$R22,$AF22,IF(HLOOKUP(BA$1,Monitoring_MP!$AK$1:$EZ$55,Points_MP!$C22,FALSE)=$T22,$AG22,IF(HLOOKUP(BA$1,Monitoring_MP!$AK$1:$EZ$55,Points_MP!$C22,FALSE)=$V22,$AH22,IF(HLOOKUP(BA$1,Monitoring_MP!$AK$1:$EZ$55,Points_MP!$C22,FALSE)=$X22,$AI22,"ERROR")))))))))</f>
        <v>0</v>
      </c>
      <c r="BB22" s="142">
        <f>IF(ISBLANK(HLOOKUP(BB$1,Monitoring_MP!$AK$1:$EZ$55,Points_MP!$C22,FALSE)),"",IF(HLOOKUP(BB$1,Monitoring_MP!$AK$1:$EZ$55,Points_MP!$C22,FALSE)=$J22,$AB22,IF(HLOOKUP(BB$1,Monitoring_MP!$AK$1:$EZ$55,Points_MP!$C22,FALSE)=$L22,$AC22,IF(HLOOKUP(BB$1,Monitoring_MP!$AK$1:$EZ$55,Points_MP!$C22,FALSE)=$N22,$AD22,IF(HLOOKUP(BB$1,Monitoring_MP!$AK$1:$EZ$55,Points_MP!$C22,FALSE)=$P22,$AE22,IF(HLOOKUP(BB$1,Monitoring_MP!$AK$1:$EZ$55,Points_MP!$C22,FALSE)=$R22,$AF22,IF(HLOOKUP(BB$1,Monitoring_MP!$AK$1:$EZ$55,Points_MP!$C22,FALSE)=$T22,$AG22,IF(HLOOKUP(BB$1,Monitoring_MP!$AK$1:$EZ$55,Points_MP!$C22,FALSE)=$V22,$AH22,IF(HLOOKUP(BB$1,Monitoring_MP!$AK$1:$EZ$55,Points_MP!$C22,FALSE)=$X22,$AI22,"ERROR")))))))))</f>
        <v>0</v>
      </c>
      <c r="BC22" s="142">
        <f>IF(ISBLANK(HLOOKUP(BC$1,Monitoring_MP!$AK$1:$EZ$55,Points_MP!$C22,FALSE)),"",IF(HLOOKUP(BC$1,Monitoring_MP!$AK$1:$EZ$55,Points_MP!$C22,FALSE)=$J22,$AB22,IF(HLOOKUP(BC$1,Monitoring_MP!$AK$1:$EZ$55,Points_MP!$C22,FALSE)=$L22,$AC22,IF(HLOOKUP(BC$1,Monitoring_MP!$AK$1:$EZ$55,Points_MP!$C22,FALSE)=$N22,$AD22,IF(HLOOKUP(BC$1,Monitoring_MP!$AK$1:$EZ$55,Points_MP!$C22,FALSE)=$P22,$AE22,IF(HLOOKUP(BC$1,Monitoring_MP!$AK$1:$EZ$55,Points_MP!$C22,FALSE)=$R22,$AF22,IF(HLOOKUP(BC$1,Monitoring_MP!$AK$1:$EZ$55,Points_MP!$C22,FALSE)=$T22,$AG22,IF(HLOOKUP(BC$1,Monitoring_MP!$AK$1:$EZ$55,Points_MP!$C22,FALSE)=$V22,$AH22,IF(HLOOKUP(BC$1,Monitoring_MP!$AK$1:$EZ$55,Points_MP!$C22,FALSE)=$X22,$AI22,"ERROR")))))))))</f>
        <v>2</v>
      </c>
      <c r="BD22" s="142">
        <f>IF(ISBLANK(HLOOKUP(BD$1,Monitoring_MP!$AK$1:$EZ$55,Points_MP!$C22,FALSE)),"",IF(HLOOKUP(BD$1,Monitoring_MP!$AK$1:$EZ$55,Points_MP!$C22,FALSE)=$J22,$AB22,IF(HLOOKUP(BD$1,Monitoring_MP!$AK$1:$EZ$55,Points_MP!$C22,FALSE)=$L22,$AC22,IF(HLOOKUP(BD$1,Monitoring_MP!$AK$1:$EZ$55,Points_MP!$C22,FALSE)=$N22,$AD22,IF(HLOOKUP(BD$1,Monitoring_MP!$AK$1:$EZ$55,Points_MP!$C22,FALSE)=$P22,$AE22,IF(HLOOKUP(BD$1,Monitoring_MP!$AK$1:$EZ$55,Points_MP!$C22,FALSE)=$R22,$AF22,IF(HLOOKUP(BD$1,Monitoring_MP!$AK$1:$EZ$55,Points_MP!$C22,FALSE)=$T22,$AG22,IF(HLOOKUP(BD$1,Monitoring_MP!$AK$1:$EZ$55,Points_MP!$C22,FALSE)=$V22,$AH22,IF(HLOOKUP(BD$1,Monitoring_MP!$AK$1:$EZ$55,Points_MP!$C22,FALSE)=$X22,$AI22,"ERROR")))))))))</f>
        <v>0</v>
      </c>
      <c r="BE22" s="142">
        <f>IF(ISBLANK(HLOOKUP(BE$1,Monitoring_MP!$AK$1:$EZ$55,Points_MP!$C22,FALSE)),"",IF(HLOOKUP(BE$1,Monitoring_MP!$AK$1:$EZ$55,Points_MP!$C22,FALSE)=$J22,$AB22,IF(HLOOKUP(BE$1,Monitoring_MP!$AK$1:$EZ$55,Points_MP!$C22,FALSE)=$L22,$AC22,IF(HLOOKUP(BE$1,Monitoring_MP!$AK$1:$EZ$55,Points_MP!$C22,FALSE)=$N22,$AD22,IF(HLOOKUP(BE$1,Monitoring_MP!$AK$1:$EZ$55,Points_MP!$C22,FALSE)=$P22,$AE22,IF(HLOOKUP(BE$1,Monitoring_MP!$AK$1:$EZ$55,Points_MP!$C22,FALSE)=$R22,$AF22,IF(HLOOKUP(BE$1,Monitoring_MP!$AK$1:$EZ$55,Points_MP!$C22,FALSE)=$T22,$AG22,IF(HLOOKUP(BE$1,Monitoring_MP!$AK$1:$EZ$55,Points_MP!$C22,FALSE)=$V22,$AH22,IF(HLOOKUP(BE$1,Monitoring_MP!$AK$1:$EZ$55,Points_MP!$C22,FALSE)=$X22,$AI22,"ERROR")))))))))</f>
        <v>0</v>
      </c>
      <c r="BF22" s="142">
        <f>IF(ISBLANK(HLOOKUP(BF$1,Monitoring_MP!$AK$1:$EZ$55,Points_MP!$C22,FALSE)),"",IF(HLOOKUP(BF$1,Monitoring_MP!$AK$1:$EZ$55,Points_MP!$C22,FALSE)=$J22,$AB22,IF(HLOOKUP(BF$1,Monitoring_MP!$AK$1:$EZ$55,Points_MP!$C22,FALSE)=$L22,$AC22,IF(HLOOKUP(BF$1,Monitoring_MP!$AK$1:$EZ$55,Points_MP!$C22,FALSE)=$N22,$AD22,IF(HLOOKUP(BF$1,Monitoring_MP!$AK$1:$EZ$55,Points_MP!$C22,FALSE)=$P22,$AE22,IF(HLOOKUP(BF$1,Monitoring_MP!$AK$1:$EZ$55,Points_MP!$C22,FALSE)=$R22,$AF22,IF(HLOOKUP(BF$1,Monitoring_MP!$AK$1:$EZ$55,Points_MP!$C22,FALSE)=$T22,$AG22,IF(HLOOKUP(BF$1,Monitoring_MP!$AK$1:$EZ$55,Points_MP!$C22,FALSE)=$V22,$AH22,IF(HLOOKUP(BF$1,Monitoring_MP!$AK$1:$EZ$55,Points_MP!$C22,FALSE)=$X22,$AI22,"ERROR")))))))))</f>
        <v>0</v>
      </c>
      <c r="BG22" s="142">
        <f>IF(ISBLANK(HLOOKUP(BG$1,Monitoring_MP!$AK$1:$EZ$55,Points_MP!$C22,FALSE)),"",IF(HLOOKUP(BG$1,Monitoring_MP!$AK$1:$EZ$55,Points_MP!$C22,FALSE)=$J22,$AB22,IF(HLOOKUP(BG$1,Monitoring_MP!$AK$1:$EZ$55,Points_MP!$C22,FALSE)=$L22,$AC22,IF(HLOOKUP(BG$1,Monitoring_MP!$AK$1:$EZ$55,Points_MP!$C22,FALSE)=$N22,$AD22,IF(HLOOKUP(BG$1,Monitoring_MP!$AK$1:$EZ$55,Points_MP!$C22,FALSE)=$P22,$AE22,IF(HLOOKUP(BG$1,Monitoring_MP!$AK$1:$EZ$55,Points_MP!$C22,FALSE)=$R22,$AF22,IF(HLOOKUP(BG$1,Monitoring_MP!$AK$1:$EZ$55,Points_MP!$C22,FALSE)=$T22,$AG22,IF(HLOOKUP(BG$1,Monitoring_MP!$AK$1:$EZ$55,Points_MP!$C22,FALSE)=$V22,$AH22,IF(HLOOKUP(BG$1,Monitoring_MP!$AK$1:$EZ$55,Points_MP!$C22,FALSE)=$X22,$AI22,"ERROR")))))))))</f>
        <v>0</v>
      </c>
      <c r="BH22" s="142">
        <f>IF(ISBLANK(HLOOKUP(BH$1,Monitoring_MP!$AK$1:$EZ$55,Points_MP!$C22,FALSE)),"",IF(HLOOKUP(BH$1,Monitoring_MP!$AK$1:$EZ$55,Points_MP!$C22,FALSE)=$J22,$AB22,IF(HLOOKUP(BH$1,Monitoring_MP!$AK$1:$EZ$55,Points_MP!$C22,FALSE)=$L22,$AC22,IF(HLOOKUP(BH$1,Monitoring_MP!$AK$1:$EZ$55,Points_MP!$C22,FALSE)=$N22,$AD22,IF(HLOOKUP(BH$1,Monitoring_MP!$AK$1:$EZ$55,Points_MP!$C22,FALSE)=$P22,$AE22,IF(HLOOKUP(BH$1,Monitoring_MP!$AK$1:$EZ$55,Points_MP!$C22,FALSE)=$R22,$AF22,IF(HLOOKUP(BH$1,Monitoring_MP!$AK$1:$EZ$55,Points_MP!$C22,FALSE)=$T22,$AG22,IF(HLOOKUP(BH$1,Monitoring_MP!$AK$1:$EZ$55,Points_MP!$C22,FALSE)=$V22,$AH22,IF(HLOOKUP(BH$1,Monitoring_MP!$AK$1:$EZ$55,Points_MP!$C22,FALSE)=$X22,$AI22,"ERROR")))))))))</f>
        <v>2</v>
      </c>
      <c r="BI22" s="142">
        <f>IF(ISBLANK(HLOOKUP(BI$1,Monitoring_MP!$AK$1:$EZ$55,Points_MP!$C22,FALSE)),"",IF(HLOOKUP(BI$1,Monitoring_MP!$AK$1:$EZ$55,Points_MP!$C22,FALSE)=$J22,$AB22,IF(HLOOKUP(BI$1,Monitoring_MP!$AK$1:$EZ$55,Points_MP!$C22,FALSE)=$L22,$AC22,IF(HLOOKUP(BI$1,Monitoring_MP!$AK$1:$EZ$55,Points_MP!$C22,FALSE)=$N22,$AD22,IF(HLOOKUP(BI$1,Monitoring_MP!$AK$1:$EZ$55,Points_MP!$C22,FALSE)=$P22,$AE22,IF(HLOOKUP(BI$1,Monitoring_MP!$AK$1:$EZ$55,Points_MP!$C22,FALSE)=$R22,$AF22,IF(HLOOKUP(BI$1,Monitoring_MP!$AK$1:$EZ$55,Points_MP!$C22,FALSE)=$T22,$AG22,IF(HLOOKUP(BI$1,Monitoring_MP!$AK$1:$EZ$55,Points_MP!$C22,FALSE)=$V22,$AH22,IF(HLOOKUP(BI$1,Monitoring_MP!$AK$1:$EZ$55,Points_MP!$C22,FALSE)=$X22,$AI22,"ERROR")))))))))</f>
        <v>0</v>
      </c>
      <c r="BJ22" s="142">
        <f>IF(ISBLANK(HLOOKUP(BJ$1,Monitoring_MP!$AK$1:$EZ$55,Points_MP!$C22,FALSE)),"",IF(HLOOKUP(BJ$1,Monitoring_MP!$AK$1:$EZ$55,Points_MP!$C22,FALSE)=$J22,$AB22,IF(HLOOKUP(BJ$1,Monitoring_MP!$AK$1:$EZ$55,Points_MP!$C22,FALSE)=$L22,$AC22,IF(HLOOKUP(BJ$1,Monitoring_MP!$AK$1:$EZ$55,Points_MP!$C22,FALSE)=$N22,$AD22,IF(HLOOKUP(BJ$1,Monitoring_MP!$AK$1:$EZ$55,Points_MP!$C22,FALSE)=$P22,$AE22,IF(HLOOKUP(BJ$1,Monitoring_MP!$AK$1:$EZ$55,Points_MP!$C22,FALSE)=$R22,$AF22,IF(HLOOKUP(BJ$1,Monitoring_MP!$AK$1:$EZ$55,Points_MP!$C22,FALSE)=$T22,$AG22,IF(HLOOKUP(BJ$1,Monitoring_MP!$AK$1:$EZ$55,Points_MP!$C22,FALSE)=$V22,$AH22,IF(HLOOKUP(BJ$1,Monitoring_MP!$AK$1:$EZ$55,Points_MP!$C22,FALSE)=$X22,$AI22,"ERROR")))))))))</f>
        <v>0</v>
      </c>
      <c r="BK22" s="142">
        <f>IF(ISBLANK(HLOOKUP(BK$1,Monitoring_MP!$AK$1:$EZ$55,Points_MP!$C22,FALSE)),"",IF(HLOOKUP(BK$1,Monitoring_MP!$AK$1:$EZ$55,Points_MP!$C22,FALSE)=$J22,$AB22,IF(HLOOKUP(BK$1,Monitoring_MP!$AK$1:$EZ$55,Points_MP!$C22,FALSE)=$L22,$AC22,IF(HLOOKUP(BK$1,Monitoring_MP!$AK$1:$EZ$55,Points_MP!$C22,FALSE)=$N22,$AD22,IF(HLOOKUP(BK$1,Monitoring_MP!$AK$1:$EZ$55,Points_MP!$C22,FALSE)=$P22,$AE22,IF(HLOOKUP(BK$1,Monitoring_MP!$AK$1:$EZ$55,Points_MP!$C22,FALSE)=$R22,$AF22,IF(HLOOKUP(BK$1,Monitoring_MP!$AK$1:$EZ$55,Points_MP!$C22,FALSE)=$T22,$AG22,IF(HLOOKUP(BK$1,Monitoring_MP!$AK$1:$EZ$55,Points_MP!$C22,FALSE)=$V22,$AH22,IF(HLOOKUP(BK$1,Monitoring_MP!$AK$1:$EZ$55,Points_MP!$C22,FALSE)=$X22,$AI22,"ERROR")))))))))</f>
        <v>0</v>
      </c>
      <c r="BL22" s="142">
        <f>IF(ISBLANK(HLOOKUP(BL$1,Monitoring_MP!$AK$1:$EZ$55,Points_MP!$C22,FALSE)),"",IF(HLOOKUP(BL$1,Monitoring_MP!$AK$1:$EZ$55,Points_MP!$C22,FALSE)=$J22,$AB22,IF(HLOOKUP(BL$1,Monitoring_MP!$AK$1:$EZ$55,Points_MP!$C22,FALSE)=$L22,$AC22,IF(HLOOKUP(BL$1,Monitoring_MP!$AK$1:$EZ$55,Points_MP!$C22,FALSE)=$N22,$AD22,IF(HLOOKUP(BL$1,Monitoring_MP!$AK$1:$EZ$55,Points_MP!$C22,FALSE)=$P22,$AE22,IF(HLOOKUP(BL$1,Monitoring_MP!$AK$1:$EZ$55,Points_MP!$C22,FALSE)=$R22,$AF22,IF(HLOOKUP(BL$1,Monitoring_MP!$AK$1:$EZ$55,Points_MP!$C22,FALSE)=$T22,$AG22,IF(HLOOKUP(BL$1,Monitoring_MP!$AK$1:$EZ$55,Points_MP!$C22,FALSE)=$V22,$AH22,IF(HLOOKUP(BL$1,Monitoring_MP!$AK$1:$EZ$55,Points_MP!$C22,FALSE)=$X22,$AI22,"ERROR")))))))))</f>
        <v>2</v>
      </c>
      <c r="BM22" s="142">
        <f>IF(ISBLANK(HLOOKUP(BM$1,Monitoring_MP!$AK$1:$EZ$55,Points_MP!$C22,FALSE)),"",IF(HLOOKUP(BM$1,Monitoring_MP!$AK$1:$EZ$55,Points_MP!$C22,FALSE)=$J22,$AB22,IF(HLOOKUP(BM$1,Monitoring_MP!$AK$1:$EZ$55,Points_MP!$C22,FALSE)=$L22,$AC22,IF(HLOOKUP(BM$1,Monitoring_MP!$AK$1:$EZ$55,Points_MP!$C22,FALSE)=$N22,$AD22,IF(HLOOKUP(BM$1,Monitoring_MP!$AK$1:$EZ$55,Points_MP!$C22,FALSE)=$P22,$AE22,IF(HLOOKUP(BM$1,Monitoring_MP!$AK$1:$EZ$55,Points_MP!$C22,FALSE)=$R22,$AF22,IF(HLOOKUP(BM$1,Monitoring_MP!$AK$1:$EZ$55,Points_MP!$C22,FALSE)=$T22,$AG22,IF(HLOOKUP(BM$1,Monitoring_MP!$AK$1:$EZ$55,Points_MP!$C22,FALSE)=$V22,$AH22,IF(HLOOKUP(BM$1,Monitoring_MP!$AK$1:$EZ$55,Points_MP!$C22,FALSE)=$X22,$AI22,"ERROR")))))))))</f>
        <v>0</v>
      </c>
      <c r="BN22" s="142">
        <f>IF(ISBLANK(HLOOKUP(BN$1,Monitoring_MP!$AK$1:$EZ$55,Points_MP!$C22,FALSE)),"",IF(HLOOKUP(BN$1,Monitoring_MP!$AK$1:$EZ$55,Points_MP!$C22,FALSE)=$J22,$AB22,IF(HLOOKUP(BN$1,Monitoring_MP!$AK$1:$EZ$55,Points_MP!$C22,FALSE)=$L22,$AC22,IF(HLOOKUP(BN$1,Monitoring_MP!$AK$1:$EZ$55,Points_MP!$C22,FALSE)=$N22,$AD22,IF(HLOOKUP(BN$1,Monitoring_MP!$AK$1:$EZ$55,Points_MP!$C22,FALSE)=$P22,$AE22,IF(HLOOKUP(BN$1,Monitoring_MP!$AK$1:$EZ$55,Points_MP!$C22,FALSE)=$R22,$AF22,IF(HLOOKUP(BN$1,Monitoring_MP!$AK$1:$EZ$55,Points_MP!$C22,FALSE)=$T22,$AG22,IF(HLOOKUP(BN$1,Monitoring_MP!$AK$1:$EZ$55,Points_MP!$C22,FALSE)=$V22,$AH22,IF(HLOOKUP(BN$1,Monitoring_MP!$AK$1:$EZ$55,Points_MP!$C22,FALSE)=$X22,$AI22,"ERROR")))))))))</f>
        <v>2</v>
      </c>
      <c r="BO22" s="142">
        <f>IF(ISBLANK(HLOOKUP(BO$1,Monitoring_MP!$AK$1:$EZ$55,Points_MP!$C22,FALSE)),"",IF(HLOOKUP(BO$1,Monitoring_MP!$AK$1:$EZ$55,Points_MP!$C22,FALSE)=$J22,$AB22,IF(HLOOKUP(BO$1,Monitoring_MP!$AK$1:$EZ$55,Points_MP!$C22,FALSE)=$L22,$AC22,IF(HLOOKUP(BO$1,Monitoring_MP!$AK$1:$EZ$55,Points_MP!$C22,FALSE)=$N22,$AD22,IF(HLOOKUP(BO$1,Monitoring_MP!$AK$1:$EZ$55,Points_MP!$C22,FALSE)=$P22,$AE22,IF(HLOOKUP(BO$1,Monitoring_MP!$AK$1:$EZ$55,Points_MP!$C22,FALSE)=$R22,$AF22,IF(HLOOKUP(BO$1,Monitoring_MP!$AK$1:$EZ$55,Points_MP!$C22,FALSE)=$T22,$AG22,IF(HLOOKUP(BO$1,Monitoring_MP!$AK$1:$EZ$55,Points_MP!$C22,FALSE)=$V22,$AH22,IF(HLOOKUP(BO$1,Monitoring_MP!$AK$1:$EZ$55,Points_MP!$C22,FALSE)=$X22,$AI22,"ERROR")))))))))</f>
        <v>2</v>
      </c>
      <c r="BP22" s="142">
        <f>IF(ISBLANK(HLOOKUP(BP$1,Monitoring_MP!$AK$1:$EZ$55,Points_MP!$C22,FALSE)),"",IF(HLOOKUP(BP$1,Monitoring_MP!$AK$1:$EZ$55,Points_MP!$C22,FALSE)=$J22,$AB22,IF(HLOOKUP(BP$1,Monitoring_MP!$AK$1:$EZ$55,Points_MP!$C22,FALSE)=$L22,$AC22,IF(HLOOKUP(BP$1,Monitoring_MP!$AK$1:$EZ$55,Points_MP!$C22,FALSE)=$N22,$AD22,IF(HLOOKUP(BP$1,Monitoring_MP!$AK$1:$EZ$55,Points_MP!$C22,FALSE)=$P22,$AE22,IF(HLOOKUP(BP$1,Monitoring_MP!$AK$1:$EZ$55,Points_MP!$C22,FALSE)=$R22,$AF22,IF(HLOOKUP(BP$1,Monitoring_MP!$AK$1:$EZ$55,Points_MP!$C22,FALSE)=$T22,$AG22,IF(HLOOKUP(BP$1,Monitoring_MP!$AK$1:$EZ$55,Points_MP!$C22,FALSE)=$V22,$AH22,IF(HLOOKUP(BP$1,Monitoring_MP!$AK$1:$EZ$55,Points_MP!$C22,FALSE)=$X22,$AI22,"ERROR")))))))))</f>
        <v>2</v>
      </c>
      <c r="BQ22" s="142">
        <f>IF(ISBLANK(HLOOKUP(BQ$1,Monitoring_MP!$AK$1:$EZ$55,Points_MP!$C22,FALSE)),"",IF(HLOOKUP(BQ$1,Monitoring_MP!$AK$1:$EZ$55,Points_MP!$C22,FALSE)=$J22,$AB22,IF(HLOOKUP(BQ$1,Monitoring_MP!$AK$1:$EZ$55,Points_MP!$C22,FALSE)=$L22,$AC22,IF(HLOOKUP(BQ$1,Monitoring_MP!$AK$1:$EZ$55,Points_MP!$C22,FALSE)=$N22,$AD22,IF(HLOOKUP(BQ$1,Monitoring_MP!$AK$1:$EZ$55,Points_MP!$C22,FALSE)=$P22,$AE22,IF(HLOOKUP(BQ$1,Monitoring_MP!$AK$1:$EZ$55,Points_MP!$C22,FALSE)=$R22,$AF22,IF(HLOOKUP(BQ$1,Monitoring_MP!$AK$1:$EZ$55,Points_MP!$C22,FALSE)=$T22,$AG22,IF(HLOOKUP(BQ$1,Monitoring_MP!$AK$1:$EZ$55,Points_MP!$C22,FALSE)=$V22,$AH22,IF(HLOOKUP(BQ$1,Monitoring_MP!$AK$1:$EZ$55,Points_MP!$C22,FALSE)=$X22,$AI22,"ERROR")))))))))</f>
        <v>0</v>
      </c>
      <c r="BR22" s="142">
        <f>IF(ISBLANK(HLOOKUP(BR$1,Monitoring_MP!$AK$1:$EZ$55,Points_MP!$C22,FALSE)),"",IF(HLOOKUP(BR$1,Monitoring_MP!$AK$1:$EZ$55,Points_MP!$C22,FALSE)=$J22,$AB22,IF(HLOOKUP(BR$1,Monitoring_MP!$AK$1:$EZ$55,Points_MP!$C22,FALSE)=$L22,$AC22,IF(HLOOKUP(BR$1,Monitoring_MP!$AK$1:$EZ$55,Points_MP!$C22,FALSE)=$N22,$AD22,IF(HLOOKUP(BR$1,Monitoring_MP!$AK$1:$EZ$55,Points_MP!$C22,FALSE)=$P22,$AE22,IF(HLOOKUP(BR$1,Monitoring_MP!$AK$1:$EZ$55,Points_MP!$C22,FALSE)=$R22,$AF22,IF(HLOOKUP(BR$1,Monitoring_MP!$AK$1:$EZ$55,Points_MP!$C22,FALSE)=$T22,$AG22,IF(HLOOKUP(BR$1,Monitoring_MP!$AK$1:$EZ$55,Points_MP!$C22,FALSE)=$V22,$AH22,IF(HLOOKUP(BR$1,Monitoring_MP!$AK$1:$EZ$55,Points_MP!$C22,FALSE)=$X22,$AI22,"ERROR")))))))))</f>
        <v>2</v>
      </c>
      <c r="BS22" s="142">
        <f>IF(ISBLANK(HLOOKUP(BS$1,Monitoring_MP!$AK$1:$EZ$55,Points_MP!$C22,FALSE)),"",IF(HLOOKUP(BS$1,Monitoring_MP!$AK$1:$EZ$55,Points_MP!$C22,FALSE)=$J22,$AB22,IF(HLOOKUP(BS$1,Monitoring_MP!$AK$1:$EZ$55,Points_MP!$C22,FALSE)=$L22,$AC22,IF(HLOOKUP(BS$1,Monitoring_MP!$AK$1:$EZ$55,Points_MP!$C22,FALSE)=$N22,$AD22,IF(HLOOKUP(BS$1,Monitoring_MP!$AK$1:$EZ$55,Points_MP!$C22,FALSE)=$P22,$AE22,IF(HLOOKUP(BS$1,Monitoring_MP!$AK$1:$EZ$55,Points_MP!$C22,FALSE)=$R22,$AF22,IF(HLOOKUP(BS$1,Monitoring_MP!$AK$1:$EZ$55,Points_MP!$C22,FALSE)=$T22,$AG22,IF(HLOOKUP(BS$1,Monitoring_MP!$AK$1:$EZ$55,Points_MP!$C22,FALSE)=$V22,$AH22,IF(HLOOKUP(BS$1,Monitoring_MP!$AK$1:$EZ$55,Points_MP!$C22,FALSE)=$X22,$AI22,"ERROR")))))))))</f>
        <v>2</v>
      </c>
      <c r="BT22" s="142">
        <f>IF(ISBLANK(HLOOKUP(BT$1,Monitoring_MP!$AK$1:$EZ$55,Points_MP!$C22,FALSE)),"",IF(HLOOKUP(BT$1,Monitoring_MP!$AK$1:$EZ$55,Points_MP!$C22,FALSE)=$J22,$AB22,IF(HLOOKUP(BT$1,Monitoring_MP!$AK$1:$EZ$55,Points_MP!$C22,FALSE)=$L22,$AC22,IF(HLOOKUP(BT$1,Monitoring_MP!$AK$1:$EZ$55,Points_MP!$C22,FALSE)=$N22,$AD22,IF(HLOOKUP(BT$1,Monitoring_MP!$AK$1:$EZ$55,Points_MP!$C22,FALSE)=$P22,$AE22,IF(HLOOKUP(BT$1,Monitoring_MP!$AK$1:$EZ$55,Points_MP!$C22,FALSE)=$R22,$AF22,IF(HLOOKUP(BT$1,Monitoring_MP!$AK$1:$EZ$55,Points_MP!$C22,FALSE)=$T22,$AG22,IF(HLOOKUP(BT$1,Monitoring_MP!$AK$1:$EZ$55,Points_MP!$C22,FALSE)=$V22,$AH22,IF(HLOOKUP(BT$1,Monitoring_MP!$AK$1:$EZ$55,Points_MP!$C22,FALSE)=$X22,$AI22,"ERROR")))))))))</f>
        <v>2</v>
      </c>
      <c r="BU22" s="142">
        <f>IF(ISBLANK(HLOOKUP(BU$1,Monitoring_MP!$AK$1:$EZ$55,Points_MP!$C22,FALSE)),"",IF(HLOOKUP(BU$1,Monitoring_MP!$AK$1:$EZ$55,Points_MP!$C22,FALSE)=$J22,$AB22,IF(HLOOKUP(BU$1,Monitoring_MP!$AK$1:$EZ$55,Points_MP!$C22,FALSE)=$L22,$AC22,IF(HLOOKUP(BU$1,Monitoring_MP!$AK$1:$EZ$55,Points_MP!$C22,FALSE)=$N22,$AD22,IF(HLOOKUP(BU$1,Monitoring_MP!$AK$1:$EZ$55,Points_MP!$C22,FALSE)=$P22,$AE22,IF(HLOOKUP(BU$1,Monitoring_MP!$AK$1:$EZ$55,Points_MP!$C22,FALSE)=$R22,$AF22,IF(HLOOKUP(BU$1,Monitoring_MP!$AK$1:$EZ$55,Points_MP!$C22,FALSE)=$T22,$AG22,IF(HLOOKUP(BU$1,Monitoring_MP!$AK$1:$EZ$55,Points_MP!$C22,FALSE)=$V22,$AH22,IF(HLOOKUP(BU$1,Monitoring_MP!$AK$1:$EZ$55,Points_MP!$C22,FALSE)=$X22,$AI22,"ERROR")))))))))</f>
        <v>0</v>
      </c>
      <c r="BV22" s="142">
        <f>IF(ISBLANK(HLOOKUP(BV$1,Monitoring_MP!$AK$1:$EZ$55,Points_MP!$C22,FALSE)),"",IF(HLOOKUP(BV$1,Monitoring_MP!$AK$1:$EZ$55,Points_MP!$C22,FALSE)=$J22,$AB22,IF(HLOOKUP(BV$1,Monitoring_MP!$AK$1:$EZ$55,Points_MP!$C22,FALSE)=$L22,$AC22,IF(HLOOKUP(BV$1,Monitoring_MP!$AK$1:$EZ$55,Points_MP!$C22,FALSE)=$N22,$AD22,IF(HLOOKUP(BV$1,Monitoring_MP!$AK$1:$EZ$55,Points_MP!$C22,FALSE)=$P22,$AE22,IF(HLOOKUP(BV$1,Monitoring_MP!$AK$1:$EZ$55,Points_MP!$C22,FALSE)=$R22,$AF22,IF(HLOOKUP(BV$1,Monitoring_MP!$AK$1:$EZ$55,Points_MP!$C22,FALSE)=$T22,$AG22,IF(HLOOKUP(BV$1,Monitoring_MP!$AK$1:$EZ$55,Points_MP!$C22,FALSE)=$V22,$AH22,IF(HLOOKUP(BV$1,Monitoring_MP!$AK$1:$EZ$55,Points_MP!$C22,FALSE)=$X22,$AI22,"ERROR")))))))))</f>
        <v>0</v>
      </c>
      <c r="BW22" s="142">
        <f>IF(ISBLANK(HLOOKUP(BW$1,Monitoring_MP!$AK$1:$EZ$55,Points_MP!$C22,FALSE)),"",IF(HLOOKUP(BW$1,Monitoring_MP!$AK$1:$EZ$55,Points_MP!$C22,FALSE)=$J22,$AB22,IF(HLOOKUP(BW$1,Monitoring_MP!$AK$1:$EZ$55,Points_MP!$C22,FALSE)=$L22,$AC22,IF(HLOOKUP(BW$1,Monitoring_MP!$AK$1:$EZ$55,Points_MP!$C22,FALSE)=$N22,$AD22,IF(HLOOKUP(BW$1,Monitoring_MP!$AK$1:$EZ$55,Points_MP!$C22,FALSE)=$P22,$AE22,IF(HLOOKUP(BW$1,Monitoring_MP!$AK$1:$EZ$55,Points_MP!$C22,FALSE)=$R22,$AF22,IF(HLOOKUP(BW$1,Monitoring_MP!$AK$1:$EZ$55,Points_MP!$C22,FALSE)=$T22,$AG22,IF(HLOOKUP(BW$1,Monitoring_MP!$AK$1:$EZ$55,Points_MP!$C22,FALSE)=$V22,$AH22,IF(HLOOKUP(BW$1,Monitoring_MP!$AK$1:$EZ$55,Points_MP!$C22,FALSE)=$X22,$AI22,"ERROR")))))))))</f>
        <v>0</v>
      </c>
      <c r="BX22" s="142">
        <f>IF(ISBLANK(HLOOKUP(BX$1,Monitoring_MP!$AK$1:$EZ$55,Points_MP!$C22,FALSE)),"",IF(HLOOKUP(BX$1,Monitoring_MP!$AK$1:$EZ$55,Points_MP!$C22,FALSE)=$J22,$AB22,IF(HLOOKUP(BX$1,Monitoring_MP!$AK$1:$EZ$55,Points_MP!$C22,FALSE)=$L22,$AC22,IF(HLOOKUP(BX$1,Monitoring_MP!$AK$1:$EZ$55,Points_MP!$C22,FALSE)=$N22,$AD22,IF(HLOOKUP(BX$1,Monitoring_MP!$AK$1:$EZ$55,Points_MP!$C22,FALSE)=$P22,$AE22,IF(HLOOKUP(BX$1,Monitoring_MP!$AK$1:$EZ$55,Points_MP!$C22,FALSE)=$R22,$AF22,IF(HLOOKUP(BX$1,Monitoring_MP!$AK$1:$EZ$55,Points_MP!$C22,FALSE)=$T22,$AG22,IF(HLOOKUP(BX$1,Monitoring_MP!$AK$1:$EZ$55,Points_MP!$C22,FALSE)=$V22,$AH22,IF(HLOOKUP(BX$1,Monitoring_MP!$AK$1:$EZ$55,Points_MP!$C22,FALSE)=$X22,$AI22,"ERROR")))))))))</f>
        <v>0</v>
      </c>
      <c r="BY22" s="142">
        <f>IF(ISBLANK(HLOOKUP(BY$1,Monitoring_MP!$AK$1:$EZ$55,Points_MP!$C22,FALSE)),"",IF(HLOOKUP(BY$1,Monitoring_MP!$AK$1:$EZ$55,Points_MP!$C22,FALSE)=$J22,$AB22,IF(HLOOKUP(BY$1,Monitoring_MP!$AK$1:$EZ$55,Points_MP!$C22,FALSE)=$L22,$AC22,IF(HLOOKUP(BY$1,Monitoring_MP!$AK$1:$EZ$55,Points_MP!$C22,FALSE)=$N22,$AD22,IF(HLOOKUP(BY$1,Monitoring_MP!$AK$1:$EZ$55,Points_MP!$C22,FALSE)=$P22,$AE22,IF(HLOOKUP(BY$1,Monitoring_MP!$AK$1:$EZ$55,Points_MP!$C22,FALSE)=$R22,$AF22,IF(HLOOKUP(BY$1,Monitoring_MP!$AK$1:$EZ$55,Points_MP!$C22,FALSE)=$T22,$AG22,IF(HLOOKUP(BY$1,Monitoring_MP!$AK$1:$EZ$55,Points_MP!$C22,FALSE)=$V22,$AH22,IF(HLOOKUP(BY$1,Monitoring_MP!$AK$1:$EZ$55,Points_MP!$C22,FALSE)=$X22,$AI22,"ERROR")))))))))</f>
        <v>0</v>
      </c>
      <c r="BZ22" s="142">
        <f>IF(ISBLANK(HLOOKUP(BZ$1,Monitoring_MP!$AK$1:$EZ$55,Points_MP!$C22,FALSE)),"",IF(HLOOKUP(BZ$1,Monitoring_MP!$AK$1:$EZ$55,Points_MP!$C22,FALSE)=$J22,$AB22,IF(HLOOKUP(BZ$1,Monitoring_MP!$AK$1:$EZ$55,Points_MP!$C22,FALSE)=$L22,$AC22,IF(HLOOKUP(BZ$1,Monitoring_MP!$AK$1:$EZ$55,Points_MP!$C22,FALSE)=$N22,$AD22,IF(HLOOKUP(BZ$1,Monitoring_MP!$AK$1:$EZ$55,Points_MP!$C22,FALSE)=$P22,$AE22,IF(HLOOKUP(BZ$1,Monitoring_MP!$AK$1:$EZ$55,Points_MP!$C22,FALSE)=$R22,$AF22,IF(HLOOKUP(BZ$1,Monitoring_MP!$AK$1:$EZ$55,Points_MP!$C22,FALSE)=$T22,$AG22,IF(HLOOKUP(BZ$1,Monitoring_MP!$AK$1:$EZ$55,Points_MP!$C22,FALSE)=$V22,$AH22,IF(HLOOKUP(BZ$1,Monitoring_MP!$AK$1:$EZ$55,Points_MP!$C22,FALSE)=$X22,$AI22,"ERROR")))))))))</f>
        <v>0</v>
      </c>
      <c r="CA22" s="142">
        <f>IF(ISBLANK(HLOOKUP(CA$1,Monitoring_MP!$AK$1:$EZ$55,Points_MP!$C22,FALSE)),"",IF(HLOOKUP(CA$1,Monitoring_MP!$AK$1:$EZ$55,Points_MP!$C22,FALSE)=$J22,$AB22,IF(HLOOKUP(CA$1,Monitoring_MP!$AK$1:$EZ$55,Points_MP!$C22,FALSE)=$L22,$AC22,IF(HLOOKUP(CA$1,Monitoring_MP!$AK$1:$EZ$55,Points_MP!$C22,FALSE)=$N22,$AD22,IF(HLOOKUP(CA$1,Monitoring_MP!$AK$1:$EZ$55,Points_MP!$C22,FALSE)=$P22,$AE22,IF(HLOOKUP(CA$1,Monitoring_MP!$AK$1:$EZ$55,Points_MP!$C22,FALSE)=$R22,$AF22,IF(HLOOKUP(CA$1,Monitoring_MP!$AK$1:$EZ$55,Points_MP!$C22,FALSE)=$T22,$AG22,IF(HLOOKUP(CA$1,Monitoring_MP!$AK$1:$EZ$55,Points_MP!$C22,FALSE)=$V22,$AH22,IF(HLOOKUP(CA$1,Monitoring_MP!$AK$1:$EZ$55,Points_MP!$C22,FALSE)=$X22,$AI22,"ERROR")))))))))</f>
        <v>0</v>
      </c>
      <c r="CB22" s="142">
        <f>IF(ISBLANK(HLOOKUP(CB$1,Monitoring_MP!$AK$1:$EZ$55,Points_MP!$C22,FALSE)),"",IF(HLOOKUP(CB$1,Monitoring_MP!$AK$1:$EZ$55,Points_MP!$C22,FALSE)=$J22,$AB22,IF(HLOOKUP(CB$1,Monitoring_MP!$AK$1:$EZ$55,Points_MP!$C22,FALSE)=$L22,$AC22,IF(HLOOKUP(CB$1,Monitoring_MP!$AK$1:$EZ$55,Points_MP!$C22,FALSE)=$N22,$AD22,IF(HLOOKUP(CB$1,Monitoring_MP!$AK$1:$EZ$55,Points_MP!$C22,FALSE)=$P22,$AE22,IF(HLOOKUP(CB$1,Monitoring_MP!$AK$1:$EZ$55,Points_MP!$C22,FALSE)=$R22,$AF22,IF(HLOOKUP(CB$1,Monitoring_MP!$AK$1:$EZ$55,Points_MP!$C22,FALSE)=$T22,$AG22,IF(HLOOKUP(CB$1,Monitoring_MP!$AK$1:$EZ$55,Points_MP!$C22,FALSE)=$V22,$AH22,IF(HLOOKUP(CB$1,Monitoring_MP!$AK$1:$EZ$55,Points_MP!$C22,FALSE)=$X22,$AI22,"ERROR")))))))))</f>
        <v>0</v>
      </c>
      <c r="CC22" s="142">
        <f>IF(ISBLANK(HLOOKUP(CC$1,Monitoring_MP!$AK$1:$EZ$55,Points_MP!$C22,FALSE)),"",IF(HLOOKUP(CC$1,Monitoring_MP!$AK$1:$EZ$55,Points_MP!$C22,FALSE)=$J22,$AB22,IF(HLOOKUP(CC$1,Monitoring_MP!$AK$1:$EZ$55,Points_MP!$C22,FALSE)=$L22,$AC22,IF(HLOOKUP(CC$1,Monitoring_MP!$AK$1:$EZ$55,Points_MP!$C22,FALSE)=$N22,$AD22,IF(HLOOKUP(CC$1,Monitoring_MP!$AK$1:$EZ$55,Points_MP!$C22,FALSE)=$P22,$AE22,IF(HLOOKUP(CC$1,Monitoring_MP!$AK$1:$EZ$55,Points_MP!$C22,FALSE)=$R22,$AF22,IF(HLOOKUP(CC$1,Monitoring_MP!$AK$1:$EZ$55,Points_MP!$C22,FALSE)=$T22,$AG22,IF(HLOOKUP(CC$1,Monitoring_MP!$AK$1:$EZ$55,Points_MP!$C22,FALSE)=$V22,$AH22,IF(HLOOKUP(CC$1,Monitoring_MP!$AK$1:$EZ$55,Points_MP!$C22,FALSE)=$X22,$AI22,"ERROR")))))))))</f>
        <v>0</v>
      </c>
      <c r="CD22" s="142">
        <f>IF(ISBLANK(HLOOKUP(CD$1,Monitoring_MP!$AK$1:$EZ$55,Points_MP!$C22,FALSE)),"",IF(HLOOKUP(CD$1,Monitoring_MP!$AK$1:$EZ$55,Points_MP!$C22,FALSE)=$J22,$AB22,IF(HLOOKUP(CD$1,Monitoring_MP!$AK$1:$EZ$55,Points_MP!$C22,FALSE)=$L22,$AC22,IF(HLOOKUP(CD$1,Monitoring_MP!$AK$1:$EZ$55,Points_MP!$C22,FALSE)=$N22,$AD22,IF(HLOOKUP(CD$1,Monitoring_MP!$AK$1:$EZ$55,Points_MP!$C22,FALSE)=$P22,$AE22,IF(HLOOKUP(CD$1,Monitoring_MP!$AK$1:$EZ$55,Points_MP!$C22,FALSE)=$R22,$AF22,IF(HLOOKUP(CD$1,Monitoring_MP!$AK$1:$EZ$55,Points_MP!$C22,FALSE)=$T22,$AG22,IF(HLOOKUP(CD$1,Monitoring_MP!$AK$1:$EZ$55,Points_MP!$C22,FALSE)=$V22,$AH22,IF(HLOOKUP(CD$1,Monitoring_MP!$AK$1:$EZ$55,Points_MP!$C22,FALSE)=$X22,$AI22,"ERROR")))))))))</f>
        <v>2</v>
      </c>
      <c r="CE22" s="142">
        <f>IF(ISBLANK(HLOOKUP(CE$1,Monitoring_MP!$AK$1:$EZ$55,Points_MP!$C22,FALSE)),"",IF(HLOOKUP(CE$1,Monitoring_MP!$AK$1:$EZ$55,Points_MP!$C22,FALSE)=$J22,$AB22,IF(HLOOKUP(CE$1,Monitoring_MP!$AK$1:$EZ$55,Points_MP!$C22,FALSE)=$L22,$AC22,IF(HLOOKUP(CE$1,Monitoring_MP!$AK$1:$EZ$55,Points_MP!$C22,FALSE)=$N22,$AD22,IF(HLOOKUP(CE$1,Monitoring_MP!$AK$1:$EZ$55,Points_MP!$C22,FALSE)=$P22,$AE22,IF(HLOOKUP(CE$1,Monitoring_MP!$AK$1:$EZ$55,Points_MP!$C22,FALSE)=$R22,$AF22,IF(HLOOKUP(CE$1,Monitoring_MP!$AK$1:$EZ$55,Points_MP!$C22,FALSE)=$T22,$AG22,IF(HLOOKUP(CE$1,Monitoring_MP!$AK$1:$EZ$55,Points_MP!$C22,FALSE)=$V22,$AH22,IF(HLOOKUP(CE$1,Monitoring_MP!$AK$1:$EZ$55,Points_MP!$C22,FALSE)=$X22,$AI22,"ERROR")))))))))</f>
        <v>0</v>
      </c>
      <c r="CF22" s="142">
        <f>IF(ISBLANK(HLOOKUP(CF$1,Monitoring_MP!$AK$1:$EZ$55,Points_MP!$C22,FALSE)),"",IF(HLOOKUP(CF$1,Monitoring_MP!$AK$1:$EZ$55,Points_MP!$C22,FALSE)=$J22,$AB22,IF(HLOOKUP(CF$1,Monitoring_MP!$AK$1:$EZ$55,Points_MP!$C22,FALSE)=$L22,$AC22,IF(HLOOKUP(CF$1,Monitoring_MP!$AK$1:$EZ$55,Points_MP!$C22,FALSE)=$N22,$AD22,IF(HLOOKUP(CF$1,Monitoring_MP!$AK$1:$EZ$55,Points_MP!$C22,FALSE)=$P22,$AE22,IF(HLOOKUP(CF$1,Monitoring_MP!$AK$1:$EZ$55,Points_MP!$C22,FALSE)=$R22,$AF22,IF(HLOOKUP(CF$1,Monitoring_MP!$AK$1:$EZ$55,Points_MP!$C22,FALSE)=$T22,$AG22,IF(HLOOKUP(CF$1,Monitoring_MP!$AK$1:$EZ$55,Points_MP!$C22,FALSE)=$V22,$AH22,IF(HLOOKUP(CF$1,Monitoring_MP!$AK$1:$EZ$55,Points_MP!$C22,FALSE)=$X22,$AI22,"ERROR")))))))))</f>
        <v>2</v>
      </c>
      <c r="CG22" s="142">
        <f>IF(ISBLANK(HLOOKUP(CG$1,Monitoring_MP!$AK$1:$EZ$55,Points_MP!$C22,FALSE)),"",IF(HLOOKUP(CG$1,Monitoring_MP!$AK$1:$EZ$55,Points_MP!$C22,FALSE)=$J22,$AB22,IF(HLOOKUP(CG$1,Monitoring_MP!$AK$1:$EZ$55,Points_MP!$C22,FALSE)=$L22,$AC22,IF(HLOOKUP(CG$1,Monitoring_MP!$AK$1:$EZ$55,Points_MP!$C22,FALSE)=$N22,$AD22,IF(HLOOKUP(CG$1,Monitoring_MP!$AK$1:$EZ$55,Points_MP!$C22,FALSE)=$P22,$AE22,IF(HLOOKUP(CG$1,Monitoring_MP!$AK$1:$EZ$55,Points_MP!$C22,FALSE)=$R22,$AF22,IF(HLOOKUP(CG$1,Monitoring_MP!$AK$1:$EZ$55,Points_MP!$C22,FALSE)=$T22,$AG22,IF(HLOOKUP(CG$1,Monitoring_MP!$AK$1:$EZ$55,Points_MP!$C22,FALSE)=$V22,$AH22,IF(HLOOKUP(CG$1,Monitoring_MP!$AK$1:$EZ$55,Points_MP!$C22,FALSE)=$X22,$AI22,"ERROR")))))))))</f>
        <v>0</v>
      </c>
      <c r="CH22" s="142">
        <f>IF(ISBLANK(HLOOKUP(CH$1,Monitoring_MP!$AK$1:$EZ$55,Points_MP!$C22,FALSE)),"",IF(HLOOKUP(CH$1,Monitoring_MP!$AK$1:$EZ$55,Points_MP!$C22,FALSE)=$J22,$AB22,IF(HLOOKUP(CH$1,Monitoring_MP!$AK$1:$EZ$55,Points_MP!$C22,FALSE)=$L22,$AC22,IF(HLOOKUP(CH$1,Monitoring_MP!$AK$1:$EZ$55,Points_MP!$C22,FALSE)=$N22,$AD22,IF(HLOOKUP(CH$1,Monitoring_MP!$AK$1:$EZ$55,Points_MP!$C22,FALSE)=$P22,$AE22,IF(HLOOKUP(CH$1,Monitoring_MP!$AK$1:$EZ$55,Points_MP!$C22,FALSE)=$R22,$AF22,IF(HLOOKUP(CH$1,Monitoring_MP!$AK$1:$EZ$55,Points_MP!$C22,FALSE)=$T22,$AG22,IF(HLOOKUP(CH$1,Monitoring_MP!$AK$1:$EZ$55,Points_MP!$C22,FALSE)=$V22,$AH22,IF(HLOOKUP(CH$1,Monitoring_MP!$AK$1:$EZ$55,Points_MP!$C22,FALSE)=$X22,$AI22,"ERROR")))))))))</f>
        <v>2</v>
      </c>
      <c r="CI22" s="142">
        <f>IF(ISBLANK(HLOOKUP(CI$1,Monitoring_MP!$AK$1:$EZ$55,Points_MP!$C22,FALSE)),"",IF(HLOOKUP(CI$1,Monitoring_MP!$AK$1:$EZ$55,Points_MP!$C22,FALSE)=$J22,$AB22,IF(HLOOKUP(CI$1,Monitoring_MP!$AK$1:$EZ$55,Points_MP!$C22,FALSE)=$L22,$AC22,IF(HLOOKUP(CI$1,Monitoring_MP!$AK$1:$EZ$55,Points_MP!$C22,FALSE)=$N22,$AD22,IF(HLOOKUP(CI$1,Monitoring_MP!$AK$1:$EZ$55,Points_MP!$C22,FALSE)=$P22,$AE22,IF(HLOOKUP(CI$1,Monitoring_MP!$AK$1:$EZ$55,Points_MP!$C22,FALSE)=$R22,$AF22,IF(HLOOKUP(CI$1,Monitoring_MP!$AK$1:$EZ$55,Points_MP!$C22,FALSE)=$T22,$AG22,IF(HLOOKUP(CI$1,Monitoring_MP!$AK$1:$EZ$55,Points_MP!$C22,FALSE)=$V22,$AH22,IF(HLOOKUP(CI$1,Monitoring_MP!$AK$1:$EZ$55,Points_MP!$C22,FALSE)=$X22,$AI22,"ERROR")))))))))</f>
        <v>0</v>
      </c>
      <c r="CJ22" s="142">
        <f>IF(ISBLANK(HLOOKUP(CJ$1,Monitoring_MP!$AK$1:$EZ$55,Points_MP!$C22,FALSE)),"",IF(HLOOKUP(CJ$1,Monitoring_MP!$AK$1:$EZ$55,Points_MP!$C22,FALSE)=$J22,$AB22,IF(HLOOKUP(CJ$1,Monitoring_MP!$AK$1:$EZ$55,Points_MP!$C22,FALSE)=$L22,$AC22,IF(HLOOKUP(CJ$1,Monitoring_MP!$AK$1:$EZ$55,Points_MP!$C22,FALSE)=$N22,$AD22,IF(HLOOKUP(CJ$1,Monitoring_MP!$AK$1:$EZ$55,Points_MP!$C22,FALSE)=$P22,$AE22,IF(HLOOKUP(CJ$1,Monitoring_MP!$AK$1:$EZ$55,Points_MP!$C22,FALSE)=$R22,$AF22,IF(HLOOKUP(CJ$1,Monitoring_MP!$AK$1:$EZ$55,Points_MP!$C22,FALSE)=$T22,$AG22,IF(HLOOKUP(CJ$1,Monitoring_MP!$AK$1:$EZ$55,Points_MP!$C22,FALSE)=$V22,$AH22,IF(HLOOKUP(CJ$1,Monitoring_MP!$AK$1:$EZ$55,Points_MP!$C22,FALSE)=$X22,$AI22,"ERROR")))))))))</f>
        <v>2</v>
      </c>
      <c r="CK22" s="142">
        <f>IF(ISBLANK(HLOOKUP(CK$1,Monitoring_MP!$AK$1:$EZ$55,Points_MP!$C22,FALSE)),"",IF(HLOOKUP(CK$1,Monitoring_MP!$AK$1:$EZ$55,Points_MP!$C22,FALSE)=$J22,$AB22,IF(HLOOKUP(CK$1,Monitoring_MP!$AK$1:$EZ$55,Points_MP!$C22,FALSE)=$L22,$AC22,IF(HLOOKUP(CK$1,Monitoring_MP!$AK$1:$EZ$55,Points_MP!$C22,FALSE)=$N22,$AD22,IF(HLOOKUP(CK$1,Monitoring_MP!$AK$1:$EZ$55,Points_MP!$C22,FALSE)=$P22,$AE22,IF(HLOOKUP(CK$1,Monitoring_MP!$AK$1:$EZ$55,Points_MP!$C22,FALSE)=$R22,$AF22,IF(HLOOKUP(CK$1,Monitoring_MP!$AK$1:$EZ$55,Points_MP!$C22,FALSE)=$T22,$AG22,IF(HLOOKUP(CK$1,Monitoring_MP!$AK$1:$EZ$55,Points_MP!$C22,FALSE)=$V22,$AH22,IF(HLOOKUP(CK$1,Monitoring_MP!$AK$1:$EZ$55,Points_MP!$C22,FALSE)=$X22,$AI22,"ERROR")))))))))</f>
        <v>0</v>
      </c>
      <c r="CL22" s="142">
        <f>IF(ISBLANK(HLOOKUP(CL$1,Monitoring_MP!$AK$1:$EZ$55,Points_MP!$C22,FALSE)),"",IF(HLOOKUP(CL$1,Monitoring_MP!$AK$1:$EZ$55,Points_MP!$C22,FALSE)=$J22,$AB22,IF(HLOOKUP(CL$1,Monitoring_MP!$AK$1:$EZ$55,Points_MP!$C22,FALSE)=$L22,$AC22,IF(HLOOKUP(CL$1,Monitoring_MP!$AK$1:$EZ$55,Points_MP!$C22,FALSE)=$N22,$AD22,IF(HLOOKUP(CL$1,Monitoring_MP!$AK$1:$EZ$55,Points_MP!$C22,FALSE)=$P22,$AE22,IF(HLOOKUP(CL$1,Monitoring_MP!$AK$1:$EZ$55,Points_MP!$C22,FALSE)=$R22,$AF22,IF(HLOOKUP(CL$1,Monitoring_MP!$AK$1:$EZ$55,Points_MP!$C22,FALSE)=$T22,$AG22,IF(HLOOKUP(CL$1,Monitoring_MP!$AK$1:$EZ$55,Points_MP!$C22,FALSE)=$V22,$AH22,IF(HLOOKUP(CL$1,Monitoring_MP!$AK$1:$EZ$55,Points_MP!$C22,FALSE)=$X22,$AI22,"ERROR")))))))))</f>
        <v>2</v>
      </c>
      <c r="CM22" s="142">
        <f>IF(ISBLANK(HLOOKUP(CM$1,Monitoring_MP!$AK$1:$EZ$55,Points_MP!$C22,FALSE)),"",IF(HLOOKUP(CM$1,Monitoring_MP!$AK$1:$EZ$55,Points_MP!$C22,FALSE)=$J22,$AB22,IF(HLOOKUP(CM$1,Monitoring_MP!$AK$1:$EZ$55,Points_MP!$C22,FALSE)=$L22,$AC22,IF(HLOOKUP(CM$1,Monitoring_MP!$AK$1:$EZ$55,Points_MP!$C22,FALSE)=$N22,$AD22,IF(HLOOKUP(CM$1,Monitoring_MP!$AK$1:$EZ$55,Points_MP!$C22,FALSE)=$P22,$AE22,IF(HLOOKUP(CM$1,Monitoring_MP!$AK$1:$EZ$55,Points_MP!$C22,FALSE)=$R22,$AF22,IF(HLOOKUP(CM$1,Monitoring_MP!$AK$1:$EZ$55,Points_MP!$C22,FALSE)=$T22,$AG22,IF(HLOOKUP(CM$1,Monitoring_MP!$AK$1:$EZ$55,Points_MP!$C22,FALSE)=$V22,$AH22,IF(HLOOKUP(CM$1,Monitoring_MP!$AK$1:$EZ$55,Points_MP!$C22,FALSE)=$X22,$AI22,"ERROR")))))))))</f>
        <v>0</v>
      </c>
      <c r="CN22" s="142">
        <f>IF(ISBLANK(HLOOKUP(CN$1,Monitoring_MP!$AK$1:$EZ$55,Points_MP!$C22,FALSE)),"",IF(HLOOKUP(CN$1,Monitoring_MP!$AK$1:$EZ$55,Points_MP!$C22,FALSE)=$J22,$AB22,IF(HLOOKUP(CN$1,Monitoring_MP!$AK$1:$EZ$55,Points_MP!$C22,FALSE)=$L22,$AC22,IF(HLOOKUP(CN$1,Monitoring_MP!$AK$1:$EZ$55,Points_MP!$C22,FALSE)=$N22,$AD22,IF(HLOOKUP(CN$1,Monitoring_MP!$AK$1:$EZ$55,Points_MP!$C22,FALSE)=$P22,$AE22,IF(HLOOKUP(CN$1,Monitoring_MP!$AK$1:$EZ$55,Points_MP!$C22,FALSE)=$R22,$AF22,IF(HLOOKUP(CN$1,Monitoring_MP!$AK$1:$EZ$55,Points_MP!$C22,FALSE)=$T22,$AG22,IF(HLOOKUP(CN$1,Monitoring_MP!$AK$1:$EZ$55,Points_MP!$C22,FALSE)=$V22,$AH22,IF(HLOOKUP(CN$1,Monitoring_MP!$AK$1:$EZ$55,Points_MP!$C22,FALSE)=$X22,$AI22,"ERROR")))))))))</f>
        <v>0</v>
      </c>
      <c r="CO22" s="142">
        <f>IF(ISBLANK(HLOOKUP(CO$1,Monitoring_MP!$AK$1:$EZ$55,Points_MP!$C22,FALSE)),"",IF(HLOOKUP(CO$1,Monitoring_MP!$AK$1:$EZ$55,Points_MP!$C22,FALSE)=$J22,$AB22,IF(HLOOKUP(CO$1,Monitoring_MP!$AK$1:$EZ$55,Points_MP!$C22,FALSE)=$L22,$AC22,IF(HLOOKUP(CO$1,Monitoring_MP!$AK$1:$EZ$55,Points_MP!$C22,FALSE)=$N22,$AD22,IF(HLOOKUP(CO$1,Monitoring_MP!$AK$1:$EZ$55,Points_MP!$C22,FALSE)=$P22,$AE22,IF(HLOOKUP(CO$1,Monitoring_MP!$AK$1:$EZ$55,Points_MP!$C22,FALSE)=$R22,$AF22,IF(HLOOKUP(CO$1,Monitoring_MP!$AK$1:$EZ$55,Points_MP!$C22,FALSE)=$T22,$AG22,IF(HLOOKUP(CO$1,Monitoring_MP!$AK$1:$EZ$55,Points_MP!$C22,FALSE)=$V22,$AH22,IF(HLOOKUP(CO$1,Monitoring_MP!$AK$1:$EZ$55,Points_MP!$C22,FALSE)=$X22,$AI22,"ERROR")))))))))</f>
        <v>0</v>
      </c>
      <c r="CP22" s="142">
        <f>IF(ISBLANK(HLOOKUP(CP$1,Monitoring_MP!$AK$1:$EZ$55,Points_MP!$C22,FALSE)),"",IF(HLOOKUP(CP$1,Monitoring_MP!$AK$1:$EZ$55,Points_MP!$C22,FALSE)=$J22,$AB22,IF(HLOOKUP(CP$1,Monitoring_MP!$AK$1:$EZ$55,Points_MP!$C22,FALSE)=$L22,$AC22,IF(HLOOKUP(CP$1,Monitoring_MP!$AK$1:$EZ$55,Points_MP!$C22,FALSE)=$N22,$AD22,IF(HLOOKUP(CP$1,Monitoring_MP!$AK$1:$EZ$55,Points_MP!$C22,FALSE)=$P22,$AE22,IF(HLOOKUP(CP$1,Monitoring_MP!$AK$1:$EZ$55,Points_MP!$C22,FALSE)=$R22,$AF22,IF(HLOOKUP(CP$1,Monitoring_MP!$AK$1:$EZ$55,Points_MP!$C22,FALSE)=$T22,$AG22,IF(HLOOKUP(CP$1,Monitoring_MP!$AK$1:$EZ$55,Points_MP!$C22,FALSE)=$V22,$AH22,IF(HLOOKUP(CP$1,Monitoring_MP!$AK$1:$EZ$55,Points_MP!$C22,FALSE)=$X22,$AI22,"ERROR")))))))))</f>
        <v>0</v>
      </c>
      <c r="CQ22" s="142">
        <f>IF(ISBLANK(HLOOKUP(CQ$1,Monitoring_MP!$AK$1:$EZ$55,Points_MP!$C22,FALSE)),"",IF(HLOOKUP(CQ$1,Monitoring_MP!$AK$1:$EZ$55,Points_MP!$C22,FALSE)=$J22,$AB22,IF(HLOOKUP(CQ$1,Monitoring_MP!$AK$1:$EZ$55,Points_MP!$C22,FALSE)=$L22,$AC22,IF(HLOOKUP(CQ$1,Monitoring_MP!$AK$1:$EZ$55,Points_MP!$C22,FALSE)=$N22,$AD22,IF(HLOOKUP(CQ$1,Monitoring_MP!$AK$1:$EZ$55,Points_MP!$C22,FALSE)=$P22,$AE22,IF(HLOOKUP(CQ$1,Monitoring_MP!$AK$1:$EZ$55,Points_MP!$C22,FALSE)=$R22,$AF22,IF(HLOOKUP(CQ$1,Monitoring_MP!$AK$1:$EZ$55,Points_MP!$C22,FALSE)=$T22,$AG22,IF(HLOOKUP(CQ$1,Monitoring_MP!$AK$1:$EZ$55,Points_MP!$C22,FALSE)=$V22,$AH22,IF(HLOOKUP(CQ$1,Monitoring_MP!$AK$1:$EZ$55,Points_MP!$C22,FALSE)=$X22,$AI22,"ERROR")))))))))</f>
        <v>0</v>
      </c>
      <c r="CR22" s="142">
        <f>IF(ISBLANK(HLOOKUP(CR$1,Monitoring_MP!$AK$1:$EZ$55,Points_MP!$C22,FALSE)),"",IF(HLOOKUP(CR$1,Monitoring_MP!$AK$1:$EZ$55,Points_MP!$C22,FALSE)=$J22,$AB22,IF(HLOOKUP(CR$1,Monitoring_MP!$AK$1:$EZ$55,Points_MP!$C22,FALSE)=$L22,$AC22,IF(HLOOKUP(CR$1,Monitoring_MP!$AK$1:$EZ$55,Points_MP!$C22,FALSE)=$N22,$AD22,IF(HLOOKUP(CR$1,Monitoring_MP!$AK$1:$EZ$55,Points_MP!$C22,FALSE)=$P22,$AE22,IF(HLOOKUP(CR$1,Monitoring_MP!$AK$1:$EZ$55,Points_MP!$C22,FALSE)=$R22,$AF22,IF(HLOOKUP(CR$1,Monitoring_MP!$AK$1:$EZ$55,Points_MP!$C22,FALSE)=$T22,$AG22,IF(HLOOKUP(CR$1,Monitoring_MP!$AK$1:$EZ$55,Points_MP!$C22,FALSE)=$V22,$AH22,IF(HLOOKUP(CR$1,Monitoring_MP!$AK$1:$EZ$55,Points_MP!$C22,FALSE)=$X22,$AI22,"ERROR")))))))))</f>
        <v>0</v>
      </c>
    </row>
    <row r="23" spans="1:96" ht="15" customHeight="1" x14ac:dyDescent="0.35">
      <c r="A23" s="27" t="str">
        <f>IF(ISBLANK(Monitoring_MP!A23),"",Monitoring_MP!A23)</f>
        <v>Q21</v>
      </c>
      <c r="B23" s="23" t="str">
        <f>IF(ISBLANK(Monitoring_MP!B23),"",Monitoring_MP!B23)</f>
        <v>C20021</v>
      </c>
      <c r="C23" s="27">
        <f>IF(ISBLANK(Monitoring_MP!C23),"",Monitoring_MP!C23)</f>
        <v>23</v>
      </c>
      <c r="D23" s="26" t="str">
        <f>IF(ISBLANK(Monitoring_MP!D23),"",Monitoring_MP!D23)</f>
        <v>Sînt înregistrate video/audio și difuzate online ședințele consiliului local ?</v>
      </c>
      <c r="E23" s="26" t="str">
        <f>IF(ISBLANK(Monitoring_MP!E23),"",Monitoring_MP!E23)</f>
        <v>Are published the video/audio recordings of all meetings of the local council ?</v>
      </c>
      <c r="F23" s="26" t="str">
        <f>IF(ISBLANK(Monitoring_MP!F23),"",Monitoring_MP!F23)</f>
        <v>par</v>
      </c>
      <c r="G23" s="47" t="str">
        <f>IF(ISBLANK(Monitoring_MP!G23),"",Monitoring_MP!G23)</f>
        <v>par13</v>
      </c>
      <c r="H23" s="54" t="str">
        <f>IF(ISBLANK(Monitoring_MP!H23),"",Monitoring_MP!H23)</f>
        <v>par13k</v>
      </c>
      <c r="I23" s="47">
        <f>IF(ISBLANK(Monitoring_MP!I23),"",Monitoring_MP!I23)</f>
        <v>2</v>
      </c>
      <c r="J23" s="47" t="str">
        <f>IF(ISBLANK(Monitoring_MP!J23),"",Monitoring_MP!J23)</f>
        <v>da</v>
      </c>
      <c r="K23" s="47" t="str">
        <f>IF(ISBLANK(Monitoring_MP!K23),"",Monitoring_MP!K23)</f>
        <v>yes</v>
      </c>
      <c r="L23" s="47" t="str">
        <f>IF(ISBLANK(Monitoring_MP!L23),"",Monitoring_MP!L23)</f>
        <v>nu</v>
      </c>
      <c r="M23" s="24" t="str">
        <f>IF(ISBLANK(Monitoring_MP!M23),"",Monitoring_MP!M23)</f>
        <v>no</v>
      </c>
      <c r="N23" s="24" t="str">
        <f>IF(ISBLANK(Monitoring_MP!N23),"",Monitoring_MP!N23)</f>
        <v>partial</v>
      </c>
      <c r="O23" s="47" t="str">
        <f>IF(ISBLANK(Monitoring_MP!O23),"",Monitoring_MP!O23)</f>
        <v>partially</v>
      </c>
      <c r="P23" s="47" t="str">
        <f>IF(ISBLANK(Monitoring_MP!P23),"",Monitoring_MP!P23)</f>
        <v>--------</v>
      </c>
      <c r="Q23" s="47" t="str">
        <f>IF(ISBLANK(Monitoring_MP!Q23),"",Monitoring_MP!Q23)</f>
        <v>--------</v>
      </c>
      <c r="R23" s="47" t="str">
        <f>IF(ISBLANK(Monitoring_MP!R23),"",Monitoring_MP!R23)</f>
        <v>--------</v>
      </c>
      <c r="S23" s="47" t="str">
        <f>IF(ISBLANK(Monitoring_MP!S23),"",Monitoring_MP!S23)</f>
        <v>--------</v>
      </c>
      <c r="T23" s="47" t="str">
        <f>IF(ISBLANK(Monitoring_MP!T23),"",Monitoring_MP!T23)</f>
        <v>--------</v>
      </c>
      <c r="U23" s="47" t="str">
        <f>IF(ISBLANK(Monitoring_MP!U23),"",Monitoring_MP!U23)</f>
        <v>--------</v>
      </c>
      <c r="V23" s="47" t="str">
        <f>IF(ISBLANK(Monitoring_MP!V23),"",Monitoring_MP!V23)</f>
        <v>--------</v>
      </c>
      <c r="W23" s="47" t="str">
        <f>IF(ISBLANK(Monitoring_MP!W23),"",Monitoring_MP!W23)</f>
        <v>--------</v>
      </c>
      <c r="X23" s="47" t="str">
        <f>IF(ISBLANK(Monitoring_MP!X23),"",Monitoring_MP!X23)</f>
        <v>N/A</v>
      </c>
      <c r="Y23" s="47" t="str">
        <f>IF(ISBLANK(Monitoring_MP!Y23),"",Monitoring_MP!Y23)</f>
        <v>N/A</v>
      </c>
      <c r="Z23" s="47" t="str">
        <f>IF(ISBLANK(Monitoring_MP!Z23),"",Monitoring_MP!Z23)</f>
        <v>--------</v>
      </c>
      <c r="AA23" s="77" t="str">
        <f>IF(ISBLANK(Monitoring_MP!AA23),"",Monitoring_MP!AA23)</f>
        <v>--------</v>
      </c>
      <c r="AB23" s="65">
        <f>IF(ISBLANK(Monitoring_MP!AB23),"",Monitoring_MP!AB23)</f>
        <v>2</v>
      </c>
      <c r="AC23" s="47">
        <f>IF(ISBLANK(Monitoring_MP!AC23),"",Monitoring_MP!AC23)</f>
        <v>0</v>
      </c>
      <c r="AD23" s="65">
        <f>IF(ISBLANK(Monitoring_MP!AD23),"",Monitoring_MP!AD23)</f>
        <v>1</v>
      </c>
      <c r="AE23" s="65" t="str">
        <f>IF(ISBLANK(Monitoring_MP!AE23),"",Monitoring_MP!AE23)</f>
        <v/>
      </c>
      <c r="AF23" s="65" t="str">
        <f>IF(ISBLANK(Monitoring_MP!AF23),"",Monitoring_MP!AF23)</f>
        <v/>
      </c>
      <c r="AG23" s="65" t="str">
        <f>IF(ISBLANK(Monitoring_MP!AG23),"",Monitoring_MP!AG23)</f>
        <v/>
      </c>
      <c r="AH23" s="65" t="str">
        <f>IF(ISBLANK(Monitoring_MP!AH23),"",Monitoring_MP!AH23)</f>
        <v/>
      </c>
      <c r="AI23" s="47" t="str">
        <f>IF(ISBLANK(Monitoring_MP!AI23),"",Monitoring_MP!AI23)</f>
        <v>N/A</v>
      </c>
      <c r="AJ23" s="26" t="str">
        <f>IF(ISBLANK(Monitoring_MP!AJ23),"",Monitoring_MP!AJ23)</f>
        <v/>
      </c>
      <c r="AK23" s="142">
        <f>IF(ISBLANK(HLOOKUP(AK$1,Monitoring_MP!$AK$1:$EZ$55,Points_MP!$C23,FALSE)),"",IF(HLOOKUP(AK$1,Monitoring_MP!$AK$1:$EZ$55,Points_MP!$C23,FALSE)=$J23,$AB23,IF(HLOOKUP(AK$1,Monitoring_MP!$AK$1:$EZ$55,Points_MP!$C23,FALSE)=$L23,$AC23,IF(HLOOKUP(AK$1,Monitoring_MP!$AK$1:$EZ$55,Points_MP!$C23,FALSE)=$N23,$AD23,IF(HLOOKUP(AK$1,Monitoring_MP!$AK$1:$EZ$55,Points_MP!$C23,FALSE)=$P23,$AE23,IF(HLOOKUP(AK$1,Monitoring_MP!$AK$1:$EZ$55,Points_MP!$C23,FALSE)=$R23,$AF23,IF(HLOOKUP(AK$1,Monitoring_MP!$AK$1:$EZ$55,Points_MP!$C23,FALSE)=$T23,$AG23,IF(HLOOKUP(AK$1,Monitoring_MP!$AK$1:$EZ$55,Points_MP!$C23,FALSE)=$V23,$AH23,IF(HLOOKUP(AK$1,Monitoring_MP!$AK$1:$EZ$55,Points_MP!$C23,FALSE)=$X23,$AI23,"ERROR")))))))))</f>
        <v>1</v>
      </c>
      <c r="AL23" s="142">
        <f>IF(ISBLANK(HLOOKUP(AL$1,Monitoring_MP!$AK$1:$EZ$55,Points_MP!$C23,FALSE)),"",IF(HLOOKUP(AL$1,Monitoring_MP!$AK$1:$EZ$55,Points_MP!$C23,FALSE)=$J23,$AB23,IF(HLOOKUP(AL$1,Monitoring_MP!$AK$1:$EZ$55,Points_MP!$C23,FALSE)=$L23,$AC23,IF(HLOOKUP(AL$1,Monitoring_MP!$AK$1:$EZ$55,Points_MP!$C23,FALSE)=$N23,$AD23,IF(HLOOKUP(AL$1,Monitoring_MP!$AK$1:$EZ$55,Points_MP!$C23,FALSE)=$P23,$AE23,IF(HLOOKUP(AL$1,Monitoring_MP!$AK$1:$EZ$55,Points_MP!$C23,FALSE)=$R23,$AF23,IF(HLOOKUP(AL$1,Monitoring_MP!$AK$1:$EZ$55,Points_MP!$C23,FALSE)=$T23,$AG23,IF(HLOOKUP(AL$1,Monitoring_MP!$AK$1:$EZ$55,Points_MP!$C23,FALSE)=$V23,$AH23,IF(HLOOKUP(AL$1,Monitoring_MP!$AK$1:$EZ$55,Points_MP!$C23,FALSE)=$X23,$AI23,"ERROR")))))))))</f>
        <v>2</v>
      </c>
      <c r="AM23" s="142">
        <f>IF(ISBLANK(HLOOKUP(AM$1,Monitoring_MP!$AK$1:$EZ$55,Points_MP!$C23,FALSE)),"",IF(HLOOKUP(AM$1,Monitoring_MP!$AK$1:$EZ$55,Points_MP!$C23,FALSE)=$J23,$AB23,IF(HLOOKUP(AM$1,Monitoring_MP!$AK$1:$EZ$55,Points_MP!$C23,FALSE)=$L23,$AC23,IF(HLOOKUP(AM$1,Monitoring_MP!$AK$1:$EZ$55,Points_MP!$C23,FALSE)=$N23,$AD23,IF(HLOOKUP(AM$1,Monitoring_MP!$AK$1:$EZ$55,Points_MP!$C23,FALSE)=$P23,$AE23,IF(HLOOKUP(AM$1,Monitoring_MP!$AK$1:$EZ$55,Points_MP!$C23,FALSE)=$R23,$AF23,IF(HLOOKUP(AM$1,Monitoring_MP!$AK$1:$EZ$55,Points_MP!$C23,FALSE)=$T23,$AG23,IF(HLOOKUP(AM$1,Monitoring_MP!$AK$1:$EZ$55,Points_MP!$C23,FALSE)=$V23,$AH23,IF(HLOOKUP(AM$1,Monitoring_MP!$AK$1:$EZ$55,Points_MP!$C23,FALSE)=$X23,$AI23,"ERROR")))))))))</f>
        <v>1</v>
      </c>
      <c r="AN23" s="142">
        <f>IF(ISBLANK(HLOOKUP(AN$1,Monitoring_MP!$AK$1:$EZ$55,Points_MP!$C23,FALSE)),"",IF(HLOOKUP(AN$1,Monitoring_MP!$AK$1:$EZ$55,Points_MP!$C23,FALSE)=$J23,$AB23,IF(HLOOKUP(AN$1,Monitoring_MP!$AK$1:$EZ$55,Points_MP!$C23,FALSE)=$L23,$AC23,IF(HLOOKUP(AN$1,Monitoring_MP!$AK$1:$EZ$55,Points_MP!$C23,FALSE)=$N23,$AD23,IF(HLOOKUP(AN$1,Monitoring_MP!$AK$1:$EZ$55,Points_MP!$C23,FALSE)=$P23,$AE23,IF(HLOOKUP(AN$1,Monitoring_MP!$AK$1:$EZ$55,Points_MP!$C23,FALSE)=$R23,$AF23,IF(HLOOKUP(AN$1,Monitoring_MP!$AK$1:$EZ$55,Points_MP!$C23,FALSE)=$T23,$AG23,IF(HLOOKUP(AN$1,Monitoring_MP!$AK$1:$EZ$55,Points_MP!$C23,FALSE)=$V23,$AH23,IF(HLOOKUP(AN$1,Monitoring_MP!$AK$1:$EZ$55,Points_MP!$C23,FALSE)=$X23,$AI23,"ERROR")))))))))</f>
        <v>0</v>
      </c>
      <c r="AO23" s="142">
        <f>IF(ISBLANK(HLOOKUP(AO$1,Monitoring_MP!$AK$1:$EZ$55,Points_MP!$C23,FALSE)),"",IF(HLOOKUP(AO$1,Monitoring_MP!$AK$1:$EZ$55,Points_MP!$C23,FALSE)=$J23,$AB23,IF(HLOOKUP(AO$1,Monitoring_MP!$AK$1:$EZ$55,Points_MP!$C23,FALSE)=$L23,$AC23,IF(HLOOKUP(AO$1,Monitoring_MP!$AK$1:$EZ$55,Points_MP!$C23,FALSE)=$N23,$AD23,IF(HLOOKUP(AO$1,Monitoring_MP!$AK$1:$EZ$55,Points_MP!$C23,FALSE)=$P23,$AE23,IF(HLOOKUP(AO$1,Monitoring_MP!$AK$1:$EZ$55,Points_MP!$C23,FALSE)=$R23,$AF23,IF(HLOOKUP(AO$1,Monitoring_MP!$AK$1:$EZ$55,Points_MP!$C23,FALSE)=$T23,$AG23,IF(HLOOKUP(AO$1,Monitoring_MP!$AK$1:$EZ$55,Points_MP!$C23,FALSE)=$V23,$AH23,IF(HLOOKUP(AO$1,Monitoring_MP!$AK$1:$EZ$55,Points_MP!$C23,FALSE)=$X23,$AI23,"ERROR")))))))))</f>
        <v>1</v>
      </c>
      <c r="AP23" s="142">
        <f>IF(ISBLANK(HLOOKUP(AP$1,Monitoring_MP!$AK$1:$EZ$55,Points_MP!$C23,FALSE)),"",IF(HLOOKUP(AP$1,Monitoring_MP!$AK$1:$EZ$55,Points_MP!$C23,FALSE)=$J23,$AB23,IF(HLOOKUP(AP$1,Monitoring_MP!$AK$1:$EZ$55,Points_MP!$C23,FALSE)=$L23,$AC23,IF(HLOOKUP(AP$1,Monitoring_MP!$AK$1:$EZ$55,Points_MP!$C23,FALSE)=$N23,$AD23,IF(HLOOKUP(AP$1,Monitoring_MP!$AK$1:$EZ$55,Points_MP!$C23,FALSE)=$P23,$AE23,IF(HLOOKUP(AP$1,Monitoring_MP!$AK$1:$EZ$55,Points_MP!$C23,FALSE)=$R23,$AF23,IF(HLOOKUP(AP$1,Monitoring_MP!$AK$1:$EZ$55,Points_MP!$C23,FALSE)=$T23,$AG23,IF(HLOOKUP(AP$1,Monitoring_MP!$AK$1:$EZ$55,Points_MP!$C23,FALSE)=$V23,$AH23,IF(HLOOKUP(AP$1,Monitoring_MP!$AK$1:$EZ$55,Points_MP!$C23,FALSE)=$X23,$AI23,"ERROR")))))))))</f>
        <v>0</v>
      </c>
      <c r="AQ23" s="142">
        <f>IF(ISBLANK(HLOOKUP(AQ$1,Monitoring_MP!$AK$1:$EZ$55,Points_MP!$C23,FALSE)),"",IF(HLOOKUP(AQ$1,Monitoring_MP!$AK$1:$EZ$55,Points_MP!$C23,FALSE)=$J23,$AB23,IF(HLOOKUP(AQ$1,Monitoring_MP!$AK$1:$EZ$55,Points_MP!$C23,FALSE)=$L23,$AC23,IF(HLOOKUP(AQ$1,Monitoring_MP!$AK$1:$EZ$55,Points_MP!$C23,FALSE)=$N23,$AD23,IF(HLOOKUP(AQ$1,Monitoring_MP!$AK$1:$EZ$55,Points_MP!$C23,FALSE)=$P23,$AE23,IF(HLOOKUP(AQ$1,Monitoring_MP!$AK$1:$EZ$55,Points_MP!$C23,FALSE)=$R23,$AF23,IF(HLOOKUP(AQ$1,Monitoring_MP!$AK$1:$EZ$55,Points_MP!$C23,FALSE)=$T23,$AG23,IF(HLOOKUP(AQ$1,Monitoring_MP!$AK$1:$EZ$55,Points_MP!$C23,FALSE)=$V23,$AH23,IF(HLOOKUP(AQ$1,Monitoring_MP!$AK$1:$EZ$55,Points_MP!$C23,FALSE)=$X23,$AI23,"ERROR")))))))))</f>
        <v>1</v>
      </c>
      <c r="AR23" s="142">
        <f>IF(ISBLANK(HLOOKUP(AR$1,Monitoring_MP!$AK$1:$EZ$55,Points_MP!$C23,FALSE)),"",IF(HLOOKUP(AR$1,Monitoring_MP!$AK$1:$EZ$55,Points_MP!$C23,FALSE)=$J23,$AB23,IF(HLOOKUP(AR$1,Monitoring_MP!$AK$1:$EZ$55,Points_MP!$C23,FALSE)=$L23,$AC23,IF(HLOOKUP(AR$1,Monitoring_MP!$AK$1:$EZ$55,Points_MP!$C23,FALSE)=$N23,$AD23,IF(HLOOKUP(AR$1,Monitoring_MP!$AK$1:$EZ$55,Points_MP!$C23,FALSE)=$P23,$AE23,IF(HLOOKUP(AR$1,Monitoring_MP!$AK$1:$EZ$55,Points_MP!$C23,FALSE)=$R23,$AF23,IF(HLOOKUP(AR$1,Monitoring_MP!$AK$1:$EZ$55,Points_MP!$C23,FALSE)=$T23,$AG23,IF(HLOOKUP(AR$1,Monitoring_MP!$AK$1:$EZ$55,Points_MP!$C23,FALSE)=$V23,$AH23,IF(HLOOKUP(AR$1,Monitoring_MP!$AK$1:$EZ$55,Points_MP!$C23,FALSE)=$X23,$AI23,"ERROR")))))))))</f>
        <v>0</v>
      </c>
      <c r="AS23" s="142">
        <f>IF(ISBLANK(HLOOKUP(AS$1,Monitoring_MP!$AK$1:$EZ$55,Points_MP!$C23,FALSE)),"",IF(HLOOKUP(AS$1,Monitoring_MP!$AK$1:$EZ$55,Points_MP!$C23,FALSE)=$J23,$AB23,IF(HLOOKUP(AS$1,Monitoring_MP!$AK$1:$EZ$55,Points_MP!$C23,FALSE)=$L23,$AC23,IF(HLOOKUP(AS$1,Monitoring_MP!$AK$1:$EZ$55,Points_MP!$C23,FALSE)=$N23,$AD23,IF(HLOOKUP(AS$1,Monitoring_MP!$AK$1:$EZ$55,Points_MP!$C23,FALSE)=$P23,$AE23,IF(HLOOKUP(AS$1,Monitoring_MP!$AK$1:$EZ$55,Points_MP!$C23,FALSE)=$R23,$AF23,IF(HLOOKUP(AS$1,Monitoring_MP!$AK$1:$EZ$55,Points_MP!$C23,FALSE)=$T23,$AG23,IF(HLOOKUP(AS$1,Monitoring_MP!$AK$1:$EZ$55,Points_MP!$C23,FALSE)=$V23,$AH23,IF(HLOOKUP(AS$1,Monitoring_MP!$AK$1:$EZ$55,Points_MP!$C23,FALSE)=$X23,$AI23,"ERROR")))))))))</f>
        <v>1</v>
      </c>
      <c r="AT23" s="142">
        <f>IF(ISBLANK(HLOOKUP(AT$1,Monitoring_MP!$AK$1:$EZ$55,Points_MP!$C23,FALSE)),"",IF(HLOOKUP(AT$1,Monitoring_MP!$AK$1:$EZ$55,Points_MP!$C23,FALSE)=$J23,$AB23,IF(HLOOKUP(AT$1,Monitoring_MP!$AK$1:$EZ$55,Points_MP!$C23,FALSE)=$L23,$AC23,IF(HLOOKUP(AT$1,Monitoring_MP!$AK$1:$EZ$55,Points_MP!$C23,FALSE)=$N23,$AD23,IF(HLOOKUP(AT$1,Monitoring_MP!$AK$1:$EZ$55,Points_MP!$C23,FALSE)=$P23,$AE23,IF(HLOOKUP(AT$1,Monitoring_MP!$AK$1:$EZ$55,Points_MP!$C23,FALSE)=$R23,$AF23,IF(HLOOKUP(AT$1,Monitoring_MP!$AK$1:$EZ$55,Points_MP!$C23,FALSE)=$T23,$AG23,IF(HLOOKUP(AT$1,Monitoring_MP!$AK$1:$EZ$55,Points_MP!$C23,FALSE)=$V23,$AH23,IF(HLOOKUP(AT$1,Monitoring_MP!$AK$1:$EZ$55,Points_MP!$C23,FALSE)=$X23,$AI23,"ERROR")))))))))</f>
        <v>0</v>
      </c>
      <c r="AU23" s="142">
        <f>IF(ISBLANK(HLOOKUP(AU$1,Monitoring_MP!$AK$1:$EZ$55,Points_MP!$C23,FALSE)),"",IF(HLOOKUP(AU$1,Monitoring_MP!$AK$1:$EZ$55,Points_MP!$C23,FALSE)=$J23,$AB23,IF(HLOOKUP(AU$1,Monitoring_MP!$AK$1:$EZ$55,Points_MP!$C23,FALSE)=$L23,$AC23,IF(HLOOKUP(AU$1,Monitoring_MP!$AK$1:$EZ$55,Points_MP!$C23,FALSE)=$N23,$AD23,IF(HLOOKUP(AU$1,Monitoring_MP!$AK$1:$EZ$55,Points_MP!$C23,FALSE)=$P23,$AE23,IF(HLOOKUP(AU$1,Monitoring_MP!$AK$1:$EZ$55,Points_MP!$C23,FALSE)=$R23,$AF23,IF(HLOOKUP(AU$1,Monitoring_MP!$AK$1:$EZ$55,Points_MP!$C23,FALSE)=$T23,$AG23,IF(HLOOKUP(AU$1,Monitoring_MP!$AK$1:$EZ$55,Points_MP!$C23,FALSE)=$V23,$AH23,IF(HLOOKUP(AU$1,Monitoring_MP!$AK$1:$EZ$55,Points_MP!$C23,FALSE)=$X23,$AI23,"ERROR")))))))))</f>
        <v>1</v>
      </c>
      <c r="AV23" s="142">
        <f>IF(ISBLANK(HLOOKUP(AV$1,Monitoring_MP!$AK$1:$EZ$55,Points_MP!$C23,FALSE)),"",IF(HLOOKUP(AV$1,Monitoring_MP!$AK$1:$EZ$55,Points_MP!$C23,FALSE)=$J23,$AB23,IF(HLOOKUP(AV$1,Monitoring_MP!$AK$1:$EZ$55,Points_MP!$C23,FALSE)=$L23,$AC23,IF(HLOOKUP(AV$1,Monitoring_MP!$AK$1:$EZ$55,Points_MP!$C23,FALSE)=$N23,$AD23,IF(HLOOKUP(AV$1,Monitoring_MP!$AK$1:$EZ$55,Points_MP!$C23,FALSE)=$P23,$AE23,IF(HLOOKUP(AV$1,Monitoring_MP!$AK$1:$EZ$55,Points_MP!$C23,FALSE)=$R23,$AF23,IF(HLOOKUP(AV$1,Monitoring_MP!$AK$1:$EZ$55,Points_MP!$C23,FALSE)=$T23,$AG23,IF(HLOOKUP(AV$1,Monitoring_MP!$AK$1:$EZ$55,Points_MP!$C23,FALSE)=$V23,$AH23,IF(HLOOKUP(AV$1,Monitoring_MP!$AK$1:$EZ$55,Points_MP!$C23,FALSE)=$X23,$AI23,"ERROR")))))))))</f>
        <v>0</v>
      </c>
      <c r="AW23" s="142">
        <f>IF(ISBLANK(HLOOKUP(AW$1,Monitoring_MP!$AK$1:$EZ$55,Points_MP!$C23,FALSE)),"",IF(HLOOKUP(AW$1,Monitoring_MP!$AK$1:$EZ$55,Points_MP!$C23,FALSE)=$J23,$AB23,IF(HLOOKUP(AW$1,Monitoring_MP!$AK$1:$EZ$55,Points_MP!$C23,FALSE)=$L23,$AC23,IF(HLOOKUP(AW$1,Monitoring_MP!$AK$1:$EZ$55,Points_MP!$C23,FALSE)=$N23,$AD23,IF(HLOOKUP(AW$1,Monitoring_MP!$AK$1:$EZ$55,Points_MP!$C23,FALSE)=$P23,$AE23,IF(HLOOKUP(AW$1,Monitoring_MP!$AK$1:$EZ$55,Points_MP!$C23,FALSE)=$R23,$AF23,IF(HLOOKUP(AW$1,Monitoring_MP!$AK$1:$EZ$55,Points_MP!$C23,FALSE)=$T23,$AG23,IF(HLOOKUP(AW$1,Monitoring_MP!$AK$1:$EZ$55,Points_MP!$C23,FALSE)=$V23,$AH23,IF(HLOOKUP(AW$1,Monitoring_MP!$AK$1:$EZ$55,Points_MP!$C23,FALSE)=$X23,$AI23,"ERROR")))))))))</f>
        <v>0</v>
      </c>
      <c r="AX23" s="142">
        <f>IF(ISBLANK(HLOOKUP(AX$1,Monitoring_MP!$AK$1:$EZ$55,Points_MP!$C23,FALSE)),"",IF(HLOOKUP(AX$1,Monitoring_MP!$AK$1:$EZ$55,Points_MP!$C23,FALSE)=$J23,$AB23,IF(HLOOKUP(AX$1,Monitoring_MP!$AK$1:$EZ$55,Points_MP!$C23,FALSE)=$L23,$AC23,IF(HLOOKUP(AX$1,Monitoring_MP!$AK$1:$EZ$55,Points_MP!$C23,FALSE)=$N23,$AD23,IF(HLOOKUP(AX$1,Monitoring_MP!$AK$1:$EZ$55,Points_MP!$C23,FALSE)=$P23,$AE23,IF(HLOOKUP(AX$1,Monitoring_MP!$AK$1:$EZ$55,Points_MP!$C23,FALSE)=$R23,$AF23,IF(HLOOKUP(AX$1,Monitoring_MP!$AK$1:$EZ$55,Points_MP!$C23,FALSE)=$T23,$AG23,IF(HLOOKUP(AX$1,Monitoring_MP!$AK$1:$EZ$55,Points_MP!$C23,FALSE)=$V23,$AH23,IF(HLOOKUP(AX$1,Monitoring_MP!$AK$1:$EZ$55,Points_MP!$C23,FALSE)=$X23,$AI23,"ERROR")))))))))</f>
        <v>1</v>
      </c>
      <c r="AY23" s="142">
        <f>IF(ISBLANK(HLOOKUP(AY$1,Monitoring_MP!$AK$1:$EZ$55,Points_MP!$C23,FALSE)),"",IF(HLOOKUP(AY$1,Monitoring_MP!$AK$1:$EZ$55,Points_MP!$C23,FALSE)=$J23,$AB23,IF(HLOOKUP(AY$1,Monitoring_MP!$AK$1:$EZ$55,Points_MP!$C23,FALSE)=$L23,$AC23,IF(HLOOKUP(AY$1,Monitoring_MP!$AK$1:$EZ$55,Points_MP!$C23,FALSE)=$N23,$AD23,IF(HLOOKUP(AY$1,Monitoring_MP!$AK$1:$EZ$55,Points_MP!$C23,FALSE)=$P23,$AE23,IF(HLOOKUP(AY$1,Monitoring_MP!$AK$1:$EZ$55,Points_MP!$C23,FALSE)=$R23,$AF23,IF(HLOOKUP(AY$1,Monitoring_MP!$AK$1:$EZ$55,Points_MP!$C23,FALSE)=$T23,$AG23,IF(HLOOKUP(AY$1,Monitoring_MP!$AK$1:$EZ$55,Points_MP!$C23,FALSE)=$V23,$AH23,IF(HLOOKUP(AY$1,Monitoring_MP!$AK$1:$EZ$55,Points_MP!$C23,FALSE)=$X23,$AI23,"ERROR")))))))))</f>
        <v>2</v>
      </c>
      <c r="AZ23" s="142">
        <f>IF(ISBLANK(HLOOKUP(AZ$1,Monitoring_MP!$AK$1:$EZ$55,Points_MP!$C23,FALSE)),"",IF(HLOOKUP(AZ$1,Monitoring_MP!$AK$1:$EZ$55,Points_MP!$C23,FALSE)=$J23,$AB23,IF(HLOOKUP(AZ$1,Monitoring_MP!$AK$1:$EZ$55,Points_MP!$C23,FALSE)=$L23,$AC23,IF(HLOOKUP(AZ$1,Monitoring_MP!$AK$1:$EZ$55,Points_MP!$C23,FALSE)=$N23,$AD23,IF(HLOOKUP(AZ$1,Monitoring_MP!$AK$1:$EZ$55,Points_MP!$C23,FALSE)=$P23,$AE23,IF(HLOOKUP(AZ$1,Monitoring_MP!$AK$1:$EZ$55,Points_MP!$C23,FALSE)=$R23,$AF23,IF(HLOOKUP(AZ$1,Monitoring_MP!$AK$1:$EZ$55,Points_MP!$C23,FALSE)=$T23,$AG23,IF(HLOOKUP(AZ$1,Monitoring_MP!$AK$1:$EZ$55,Points_MP!$C23,FALSE)=$V23,$AH23,IF(HLOOKUP(AZ$1,Monitoring_MP!$AK$1:$EZ$55,Points_MP!$C23,FALSE)=$X23,$AI23,"ERROR")))))))))</f>
        <v>2</v>
      </c>
      <c r="BA23" s="142">
        <f>IF(ISBLANK(HLOOKUP(BA$1,Monitoring_MP!$AK$1:$EZ$55,Points_MP!$C23,FALSE)),"",IF(HLOOKUP(BA$1,Monitoring_MP!$AK$1:$EZ$55,Points_MP!$C23,FALSE)=$J23,$AB23,IF(HLOOKUP(BA$1,Monitoring_MP!$AK$1:$EZ$55,Points_MP!$C23,FALSE)=$L23,$AC23,IF(HLOOKUP(BA$1,Monitoring_MP!$AK$1:$EZ$55,Points_MP!$C23,FALSE)=$N23,$AD23,IF(HLOOKUP(BA$1,Monitoring_MP!$AK$1:$EZ$55,Points_MP!$C23,FALSE)=$P23,$AE23,IF(HLOOKUP(BA$1,Monitoring_MP!$AK$1:$EZ$55,Points_MP!$C23,FALSE)=$R23,$AF23,IF(HLOOKUP(BA$1,Monitoring_MP!$AK$1:$EZ$55,Points_MP!$C23,FALSE)=$T23,$AG23,IF(HLOOKUP(BA$1,Monitoring_MP!$AK$1:$EZ$55,Points_MP!$C23,FALSE)=$V23,$AH23,IF(HLOOKUP(BA$1,Monitoring_MP!$AK$1:$EZ$55,Points_MP!$C23,FALSE)=$X23,$AI23,"ERROR")))))))))</f>
        <v>1</v>
      </c>
      <c r="BB23" s="142">
        <f>IF(ISBLANK(HLOOKUP(BB$1,Monitoring_MP!$AK$1:$EZ$55,Points_MP!$C23,FALSE)),"",IF(HLOOKUP(BB$1,Monitoring_MP!$AK$1:$EZ$55,Points_MP!$C23,FALSE)=$J23,$AB23,IF(HLOOKUP(BB$1,Monitoring_MP!$AK$1:$EZ$55,Points_MP!$C23,FALSE)=$L23,$AC23,IF(HLOOKUP(BB$1,Monitoring_MP!$AK$1:$EZ$55,Points_MP!$C23,FALSE)=$N23,$AD23,IF(HLOOKUP(BB$1,Monitoring_MP!$AK$1:$EZ$55,Points_MP!$C23,FALSE)=$P23,$AE23,IF(HLOOKUP(BB$1,Monitoring_MP!$AK$1:$EZ$55,Points_MP!$C23,FALSE)=$R23,$AF23,IF(HLOOKUP(BB$1,Monitoring_MP!$AK$1:$EZ$55,Points_MP!$C23,FALSE)=$T23,$AG23,IF(HLOOKUP(BB$1,Monitoring_MP!$AK$1:$EZ$55,Points_MP!$C23,FALSE)=$V23,$AH23,IF(HLOOKUP(BB$1,Monitoring_MP!$AK$1:$EZ$55,Points_MP!$C23,FALSE)=$X23,$AI23,"ERROR")))))))))</f>
        <v>1</v>
      </c>
      <c r="BC23" s="142">
        <f>IF(ISBLANK(HLOOKUP(BC$1,Monitoring_MP!$AK$1:$EZ$55,Points_MP!$C23,FALSE)),"",IF(HLOOKUP(BC$1,Monitoring_MP!$AK$1:$EZ$55,Points_MP!$C23,FALSE)=$J23,$AB23,IF(HLOOKUP(BC$1,Monitoring_MP!$AK$1:$EZ$55,Points_MP!$C23,FALSE)=$L23,$AC23,IF(HLOOKUP(BC$1,Monitoring_MP!$AK$1:$EZ$55,Points_MP!$C23,FALSE)=$N23,$AD23,IF(HLOOKUP(BC$1,Monitoring_MP!$AK$1:$EZ$55,Points_MP!$C23,FALSE)=$P23,$AE23,IF(HLOOKUP(BC$1,Monitoring_MP!$AK$1:$EZ$55,Points_MP!$C23,FALSE)=$R23,$AF23,IF(HLOOKUP(BC$1,Monitoring_MP!$AK$1:$EZ$55,Points_MP!$C23,FALSE)=$T23,$AG23,IF(HLOOKUP(BC$1,Monitoring_MP!$AK$1:$EZ$55,Points_MP!$C23,FALSE)=$V23,$AH23,IF(HLOOKUP(BC$1,Monitoring_MP!$AK$1:$EZ$55,Points_MP!$C23,FALSE)=$X23,$AI23,"ERROR")))))))))</f>
        <v>0</v>
      </c>
      <c r="BD23" s="142">
        <f>IF(ISBLANK(HLOOKUP(BD$1,Monitoring_MP!$AK$1:$EZ$55,Points_MP!$C23,FALSE)),"",IF(HLOOKUP(BD$1,Monitoring_MP!$AK$1:$EZ$55,Points_MP!$C23,FALSE)=$J23,$AB23,IF(HLOOKUP(BD$1,Monitoring_MP!$AK$1:$EZ$55,Points_MP!$C23,FALSE)=$L23,$AC23,IF(HLOOKUP(BD$1,Monitoring_MP!$AK$1:$EZ$55,Points_MP!$C23,FALSE)=$N23,$AD23,IF(HLOOKUP(BD$1,Monitoring_MP!$AK$1:$EZ$55,Points_MP!$C23,FALSE)=$P23,$AE23,IF(HLOOKUP(BD$1,Monitoring_MP!$AK$1:$EZ$55,Points_MP!$C23,FALSE)=$R23,$AF23,IF(HLOOKUP(BD$1,Monitoring_MP!$AK$1:$EZ$55,Points_MP!$C23,FALSE)=$T23,$AG23,IF(HLOOKUP(BD$1,Monitoring_MP!$AK$1:$EZ$55,Points_MP!$C23,FALSE)=$V23,$AH23,IF(HLOOKUP(BD$1,Monitoring_MP!$AK$1:$EZ$55,Points_MP!$C23,FALSE)=$X23,$AI23,"ERROR")))))))))</f>
        <v>0</v>
      </c>
      <c r="BE23" s="142">
        <f>IF(ISBLANK(HLOOKUP(BE$1,Monitoring_MP!$AK$1:$EZ$55,Points_MP!$C23,FALSE)),"",IF(HLOOKUP(BE$1,Monitoring_MP!$AK$1:$EZ$55,Points_MP!$C23,FALSE)=$J23,$AB23,IF(HLOOKUP(BE$1,Monitoring_MP!$AK$1:$EZ$55,Points_MP!$C23,FALSE)=$L23,$AC23,IF(HLOOKUP(BE$1,Monitoring_MP!$AK$1:$EZ$55,Points_MP!$C23,FALSE)=$N23,$AD23,IF(HLOOKUP(BE$1,Monitoring_MP!$AK$1:$EZ$55,Points_MP!$C23,FALSE)=$P23,$AE23,IF(HLOOKUP(BE$1,Monitoring_MP!$AK$1:$EZ$55,Points_MP!$C23,FALSE)=$R23,$AF23,IF(HLOOKUP(BE$1,Monitoring_MP!$AK$1:$EZ$55,Points_MP!$C23,FALSE)=$T23,$AG23,IF(HLOOKUP(BE$1,Monitoring_MP!$AK$1:$EZ$55,Points_MP!$C23,FALSE)=$V23,$AH23,IF(HLOOKUP(BE$1,Monitoring_MP!$AK$1:$EZ$55,Points_MP!$C23,FALSE)=$X23,$AI23,"ERROR")))))))))</f>
        <v>0</v>
      </c>
      <c r="BF23" s="142">
        <f>IF(ISBLANK(HLOOKUP(BF$1,Monitoring_MP!$AK$1:$EZ$55,Points_MP!$C23,FALSE)),"",IF(HLOOKUP(BF$1,Monitoring_MP!$AK$1:$EZ$55,Points_MP!$C23,FALSE)=$J23,$AB23,IF(HLOOKUP(BF$1,Monitoring_MP!$AK$1:$EZ$55,Points_MP!$C23,FALSE)=$L23,$AC23,IF(HLOOKUP(BF$1,Monitoring_MP!$AK$1:$EZ$55,Points_MP!$C23,FALSE)=$N23,$AD23,IF(HLOOKUP(BF$1,Monitoring_MP!$AK$1:$EZ$55,Points_MP!$C23,FALSE)=$P23,$AE23,IF(HLOOKUP(BF$1,Monitoring_MP!$AK$1:$EZ$55,Points_MP!$C23,FALSE)=$R23,$AF23,IF(HLOOKUP(BF$1,Monitoring_MP!$AK$1:$EZ$55,Points_MP!$C23,FALSE)=$T23,$AG23,IF(HLOOKUP(BF$1,Monitoring_MP!$AK$1:$EZ$55,Points_MP!$C23,FALSE)=$V23,$AH23,IF(HLOOKUP(BF$1,Monitoring_MP!$AK$1:$EZ$55,Points_MP!$C23,FALSE)=$X23,$AI23,"ERROR")))))))))</f>
        <v>0</v>
      </c>
      <c r="BG23" s="142">
        <f>IF(ISBLANK(HLOOKUP(BG$1,Monitoring_MP!$AK$1:$EZ$55,Points_MP!$C23,FALSE)),"",IF(HLOOKUP(BG$1,Monitoring_MP!$AK$1:$EZ$55,Points_MP!$C23,FALSE)=$J23,$AB23,IF(HLOOKUP(BG$1,Monitoring_MP!$AK$1:$EZ$55,Points_MP!$C23,FALSE)=$L23,$AC23,IF(HLOOKUP(BG$1,Monitoring_MP!$AK$1:$EZ$55,Points_MP!$C23,FALSE)=$N23,$AD23,IF(HLOOKUP(BG$1,Monitoring_MP!$AK$1:$EZ$55,Points_MP!$C23,FALSE)=$P23,$AE23,IF(HLOOKUP(BG$1,Monitoring_MP!$AK$1:$EZ$55,Points_MP!$C23,FALSE)=$R23,$AF23,IF(HLOOKUP(BG$1,Monitoring_MP!$AK$1:$EZ$55,Points_MP!$C23,FALSE)=$T23,$AG23,IF(HLOOKUP(BG$1,Monitoring_MP!$AK$1:$EZ$55,Points_MP!$C23,FALSE)=$V23,$AH23,IF(HLOOKUP(BG$1,Monitoring_MP!$AK$1:$EZ$55,Points_MP!$C23,FALSE)=$X23,$AI23,"ERROR")))))))))</f>
        <v>0</v>
      </c>
      <c r="BH23" s="142">
        <f>IF(ISBLANK(HLOOKUP(BH$1,Monitoring_MP!$AK$1:$EZ$55,Points_MP!$C23,FALSE)),"",IF(HLOOKUP(BH$1,Monitoring_MP!$AK$1:$EZ$55,Points_MP!$C23,FALSE)=$J23,$AB23,IF(HLOOKUP(BH$1,Monitoring_MP!$AK$1:$EZ$55,Points_MP!$C23,FALSE)=$L23,$AC23,IF(HLOOKUP(BH$1,Monitoring_MP!$AK$1:$EZ$55,Points_MP!$C23,FALSE)=$N23,$AD23,IF(HLOOKUP(BH$1,Monitoring_MP!$AK$1:$EZ$55,Points_MP!$C23,FALSE)=$P23,$AE23,IF(HLOOKUP(BH$1,Monitoring_MP!$AK$1:$EZ$55,Points_MP!$C23,FALSE)=$R23,$AF23,IF(HLOOKUP(BH$1,Monitoring_MP!$AK$1:$EZ$55,Points_MP!$C23,FALSE)=$T23,$AG23,IF(HLOOKUP(BH$1,Monitoring_MP!$AK$1:$EZ$55,Points_MP!$C23,FALSE)=$V23,$AH23,IF(HLOOKUP(BH$1,Monitoring_MP!$AK$1:$EZ$55,Points_MP!$C23,FALSE)=$X23,$AI23,"ERROR")))))))))</f>
        <v>1</v>
      </c>
      <c r="BI23" s="142">
        <f>IF(ISBLANK(HLOOKUP(BI$1,Monitoring_MP!$AK$1:$EZ$55,Points_MP!$C23,FALSE)),"",IF(HLOOKUP(BI$1,Monitoring_MP!$AK$1:$EZ$55,Points_MP!$C23,FALSE)=$J23,$AB23,IF(HLOOKUP(BI$1,Monitoring_MP!$AK$1:$EZ$55,Points_MP!$C23,FALSE)=$L23,$AC23,IF(HLOOKUP(BI$1,Monitoring_MP!$AK$1:$EZ$55,Points_MP!$C23,FALSE)=$N23,$AD23,IF(HLOOKUP(BI$1,Monitoring_MP!$AK$1:$EZ$55,Points_MP!$C23,FALSE)=$P23,$AE23,IF(HLOOKUP(BI$1,Monitoring_MP!$AK$1:$EZ$55,Points_MP!$C23,FALSE)=$R23,$AF23,IF(HLOOKUP(BI$1,Monitoring_MP!$AK$1:$EZ$55,Points_MP!$C23,FALSE)=$T23,$AG23,IF(HLOOKUP(BI$1,Monitoring_MP!$AK$1:$EZ$55,Points_MP!$C23,FALSE)=$V23,$AH23,IF(HLOOKUP(BI$1,Monitoring_MP!$AK$1:$EZ$55,Points_MP!$C23,FALSE)=$X23,$AI23,"ERROR")))))))))</f>
        <v>0</v>
      </c>
      <c r="BJ23" s="142">
        <f>IF(ISBLANK(HLOOKUP(BJ$1,Monitoring_MP!$AK$1:$EZ$55,Points_MP!$C23,FALSE)),"",IF(HLOOKUP(BJ$1,Monitoring_MP!$AK$1:$EZ$55,Points_MP!$C23,FALSE)=$J23,$AB23,IF(HLOOKUP(BJ$1,Monitoring_MP!$AK$1:$EZ$55,Points_MP!$C23,FALSE)=$L23,$AC23,IF(HLOOKUP(BJ$1,Monitoring_MP!$AK$1:$EZ$55,Points_MP!$C23,FALSE)=$N23,$AD23,IF(HLOOKUP(BJ$1,Monitoring_MP!$AK$1:$EZ$55,Points_MP!$C23,FALSE)=$P23,$AE23,IF(HLOOKUP(BJ$1,Monitoring_MP!$AK$1:$EZ$55,Points_MP!$C23,FALSE)=$R23,$AF23,IF(HLOOKUP(BJ$1,Monitoring_MP!$AK$1:$EZ$55,Points_MP!$C23,FALSE)=$T23,$AG23,IF(HLOOKUP(BJ$1,Monitoring_MP!$AK$1:$EZ$55,Points_MP!$C23,FALSE)=$V23,$AH23,IF(HLOOKUP(BJ$1,Monitoring_MP!$AK$1:$EZ$55,Points_MP!$C23,FALSE)=$X23,$AI23,"ERROR")))))))))</f>
        <v>1</v>
      </c>
      <c r="BK23" s="142">
        <f>IF(ISBLANK(HLOOKUP(BK$1,Monitoring_MP!$AK$1:$EZ$55,Points_MP!$C23,FALSE)),"",IF(HLOOKUP(BK$1,Monitoring_MP!$AK$1:$EZ$55,Points_MP!$C23,FALSE)=$J23,$AB23,IF(HLOOKUP(BK$1,Monitoring_MP!$AK$1:$EZ$55,Points_MP!$C23,FALSE)=$L23,$AC23,IF(HLOOKUP(BK$1,Monitoring_MP!$AK$1:$EZ$55,Points_MP!$C23,FALSE)=$N23,$AD23,IF(HLOOKUP(BK$1,Monitoring_MP!$AK$1:$EZ$55,Points_MP!$C23,FALSE)=$P23,$AE23,IF(HLOOKUP(BK$1,Monitoring_MP!$AK$1:$EZ$55,Points_MP!$C23,FALSE)=$R23,$AF23,IF(HLOOKUP(BK$1,Monitoring_MP!$AK$1:$EZ$55,Points_MP!$C23,FALSE)=$T23,$AG23,IF(HLOOKUP(BK$1,Monitoring_MP!$AK$1:$EZ$55,Points_MP!$C23,FALSE)=$V23,$AH23,IF(HLOOKUP(BK$1,Monitoring_MP!$AK$1:$EZ$55,Points_MP!$C23,FALSE)=$X23,$AI23,"ERROR")))))))))</f>
        <v>0</v>
      </c>
      <c r="BL23" s="142">
        <f>IF(ISBLANK(HLOOKUP(BL$1,Monitoring_MP!$AK$1:$EZ$55,Points_MP!$C23,FALSE)),"",IF(HLOOKUP(BL$1,Monitoring_MP!$AK$1:$EZ$55,Points_MP!$C23,FALSE)=$J23,$AB23,IF(HLOOKUP(BL$1,Monitoring_MP!$AK$1:$EZ$55,Points_MP!$C23,FALSE)=$L23,$AC23,IF(HLOOKUP(BL$1,Monitoring_MP!$AK$1:$EZ$55,Points_MP!$C23,FALSE)=$N23,$AD23,IF(HLOOKUP(BL$1,Monitoring_MP!$AK$1:$EZ$55,Points_MP!$C23,FALSE)=$P23,$AE23,IF(HLOOKUP(BL$1,Monitoring_MP!$AK$1:$EZ$55,Points_MP!$C23,FALSE)=$R23,$AF23,IF(HLOOKUP(BL$1,Monitoring_MP!$AK$1:$EZ$55,Points_MP!$C23,FALSE)=$T23,$AG23,IF(HLOOKUP(BL$1,Monitoring_MP!$AK$1:$EZ$55,Points_MP!$C23,FALSE)=$V23,$AH23,IF(HLOOKUP(BL$1,Monitoring_MP!$AK$1:$EZ$55,Points_MP!$C23,FALSE)=$X23,$AI23,"ERROR")))))))))</f>
        <v>0</v>
      </c>
      <c r="BM23" s="142">
        <f>IF(ISBLANK(HLOOKUP(BM$1,Monitoring_MP!$AK$1:$EZ$55,Points_MP!$C23,FALSE)),"",IF(HLOOKUP(BM$1,Monitoring_MP!$AK$1:$EZ$55,Points_MP!$C23,FALSE)=$J23,$AB23,IF(HLOOKUP(BM$1,Monitoring_MP!$AK$1:$EZ$55,Points_MP!$C23,FALSE)=$L23,$AC23,IF(HLOOKUP(BM$1,Monitoring_MP!$AK$1:$EZ$55,Points_MP!$C23,FALSE)=$N23,$AD23,IF(HLOOKUP(BM$1,Monitoring_MP!$AK$1:$EZ$55,Points_MP!$C23,FALSE)=$P23,$AE23,IF(HLOOKUP(BM$1,Monitoring_MP!$AK$1:$EZ$55,Points_MP!$C23,FALSE)=$R23,$AF23,IF(HLOOKUP(BM$1,Monitoring_MP!$AK$1:$EZ$55,Points_MP!$C23,FALSE)=$T23,$AG23,IF(HLOOKUP(BM$1,Monitoring_MP!$AK$1:$EZ$55,Points_MP!$C23,FALSE)=$V23,$AH23,IF(HLOOKUP(BM$1,Monitoring_MP!$AK$1:$EZ$55,Points_MP!$C23,FALSE)=$X23,$AI23,"ERROR")))))))))</f>
        <v>0</v>
      </c>
      <c r="BN23" s="142">
        <f>IF(ISBLANK(HLOOKUP(BN$1,Monitoring_MP!$AK$1:$EZ$55,Points_MP!$C23,FALSE)),"",IF(HLOOKUP(BN$1,Monitoring_MP!$AK$1:$EZ$55,Points_MP!$C23,FALSE)=$J23,$AB23,IF(HLOOKUP(BN$1,Monitoring_MP!$AK$1:$EZ$55,Points_MP!$C23,FALSE)=$L23,$AC23,IF(HLOOKUP(BN$1,Monitoring_MP!$AK$1:$EZ$55,Points_MP!$C23,FALSE)=$N23,$AD23,IF(HLOOKUP(BN$1,Monitoring_MP!$AK$1:$EZ$55,Points_MP!$C23,FALSE)=$P23,$AE23,IF(HLOOKUP(BN$1,Monitoring_MP!$AK$1:$EZ$55,Points_MP!$C23,FALSE)=$R23,$AF23,IF(HLOOKUP(BN$1,Monitoring_MP!$AK$1:$EZ$55,Points_MP!$C23,FALSE)=$T23,$AG23,IF(HLOOKUP(BN$1,Monitoring_MP!$AK$1:$EZ$55,Points_MP!$C23,FALSE)=$V23,$AH23,IF(HLOOKUP(BN$1,Monitoring_MP!$AK$1:$EZ$55,Points_MP!$C23,FALSE)=$X23,$AI23,"ERROR")))))))))</f>
        <v>1</v>
      </c>
      <c r="BO23" s="142">
        <f>IF(ISBLANK(HLOOKUP(BO$1,Monitoring_MP!$AK$1:$EZ$55,Points_MP!$C23,FALSE)),"",IF(HLOOKUP(BO$1,Monitoring_MP!$AK$1:$EZ$55,Points_MP!$C23,FALSE)=$J23,$AB23,IF(HLOOKUP(BO$1,Monitoring_MP!$AK$1:$EZ$55,Points_MP!$C23,FALSE)=$L23,$AC23,IF(HLOOKUP(BO$1,Monitoring_MP!$AK$1:$EZ$55,Points_MP!$C23,FALSE)=$N23,$AD23,IF(HLOOKUP(BO$1,Monitoring_MP!$AK$1:$EZ$55,Points_MP!$C23,FALSE)=$P23,$AE23,IF(HLOOKUP(BO$1,Monitoring_MP!$AK$1:$EZ$55,Points_MP!$C23,FALSE)=$R23,$AF23,IF(HLOOKUP(BO$1,Monitoring_MP!$AK$1:$EZ$55,Points_MP!$C23,FALSE)=$T23,$AG23,IF(HLOOKUP(BO$1,Monitoring_MP!$AK$1:$EZ$55,Points_MP!$C23,FALSE)=$V23,$AH23,IF(HLOOKUP(BO$1,Monitoring_MP!$AK$1:$EZ$55,Points_MP!$C23,FALSE)=$X23,$AI23,"ERROR")))))))))</f>
        <v>0</v>
      </c>
      <c r="BP23" s="142">
        <f>IF(ISBLANK(HLOOKUP(BP$1,Monitoring_MP!$AK$1:$EZ$55,Points_MP!$C23,FALSE)),"",IF(HLOOKUP(BP$1,Monitoring_MP!$AK$1:$EZ$55,Points_MP!$C23,FALSE)=$J23,$AB23,IF(HLOOKUP(BP$1,Monitoring_MP!$AK$1:$EZ$55,Points_MP!$C23,FALSE)=$L23,$AC23,IF(HLOOKUP(BP$1,Monitoring_MP!$AK$1:$EZ$55,Points_MP!$C23,FALSE)=$N23,$AD23,IF(HLOOKUP(BP$1,Monitoring_MP!$AK$1:$EZ$55,Points_MP!$C23,FALSE)=$P23,$AE23,IF(HLOOKUP(BP$1,Monitoring_MP!$AK$1:$EZ$55,Points_MP!$C23,FALSE)=$R23,$AF23,IF(HLOOKUP(BP$1,Monitoring_MP!$AK$1:$EZ$55,Points_MP!$C23,FALSE)=$T23,$AG23,IF(HLOOKUP(BP$1,Monitoring_MP!$AK$1:$EZ$55,Points_MP!$C23,FALSE)=$V23,$AH23,IF(HLOOKUP(BP$1,Monitoring_MP!$AK$1:$EZ$55,Points_MP!$C23,FALSE)=$X23,$AI23,"ERROR")))))))))</f>
        <v>0</v>
      </c>
      <c r="BQ23" s="142">
        <f>IF(ISBLANK(HLOOKUP(BQ$1,Monitoring_MP!$AK$1:$EZ$55,Points_MP!$C23,FALSE)),"",IF(HLOOKUP(BQ$1,Monitoring_MP!$AK$1:$EZ$55,Points_MP!$C23,FALSE)=$J23,$AB23,IF(HLOOKUP(BQ$1,Monitoring_MP!$AK$1:$EZ$55,Points_MP!$C23,FALSE)=$L23,$AC23,IF(HLOOKUP(BQ$1,Monitoring_MP!$AK$1:$EZ$55,Points_MP!$C23,FALSE)=$N23,$AD23,IF(HLOOKUP(BQ$1,Monitoring_MP!$AK$1:$EZ$55,Points_MP!$C23,FALSE)=$P23,$AE23,IF(HLOOKUP(BQ$1,Monitoring_MP!$AK$1:$EZ$55,Points_MP!$C23,FALSE)=$R23,$AF23,IF(HLOOKUP(BQ$1,Monitoring_MP!$AK$1:$EZ$55,Points_MP!$C23,FALSE)=$T23,$AG23,IF(HLOOKUP(BQ$1,Monitoring_MP!$AK$1:$EZ$55,Points_MP!$C23,FALSE)=$V23,$AH23,IF(HLOOKUP(BQ$1,Monitoring_MP!$AK$1:$EZ$55,Points_MP!$C23,FALSE)=$X23,$AI23,"ERROR")))))))))</f>
        <v>0</v>
      </c>
      <c r="BR23" s="142">
        <f>IF(ISBLANK(HLOOKUP(BR$1,Monitoring_MP!$AK$1:$EZ$55,Points_MP!$C23,FALSE)),"",IF(HLOOKUP(BR$1,Monitoring_MP!$AK$1:$EZ$55,Points_MP!$C23,FALSE)=$J23,$AB23,IF(HLOOKUP(BR$1,Monitoring_MP!$AK$1:$EZ$55,Points_MP!$C23,FALSE)=$L23,$AC23,IF(HLOOKUP(BR$1,Monitoring_MP!$AK$1:$EZ$55,Points_MP!$C23,FALSE)=$N23,$AD23,IF(HLOOKUP(BR$1,Monitoring_MP!$AK$1:$EZ$55,Points_MP!$C23,FALSE)=$P23,$AE23,IF(HLOOKUP(BR$1,Monitoring_MP!$AK$1:$EZ$55,Points_MP!$C23,FALSE)=$R23,$AF23,IF(HLOOKUP(BR$1,Monitoring_MP!$AK$1:$EZ$55,Points_MP!$C23,FALSE)=$T23,$AG23,IF(HLOOKUP(BR$1,Monitoring_MP!$AK$1:$EZ$55,Points_MP!$C23,FALSE)=$V23,$AH23,IF(HLOOKUP(BR$1,Monitoring_MP!$AK$1:$EZ$55,Points_MP!$C23,FALSE)=$X23,$AI23,"ERROR")))))))))</f>
        <v>1</v>
      </c>
      <c r="BS23" s="142">
        <f>IF(ISBLANK(HLOOKUP(BS$1,Monitoring_MP!$AK$1:$EZ$55,Points_MP!$C23,FALSE)),"",IF(HLOOKUP(BS$1,Monitoring_MP!$AK$1:$EZ$55,Points_MP!$C23,FALSE)=$J23,$AB23,IF(HLOOKUP(BS$1,Monitoring_MP!$AK$1:$EZ$55,Points_MP!$C23,FALSE)=$L23,$AC23,IF(HLOOKUP(BS$1,Monitoring_MP!$AK$1:$EZ$55,Points_MP!$C23,FALSE)=$N23,$AD23,IF(HLOOKUP(BS$1,Monitoring_MP!$AK$1:$EZ$55,Points_MP!$C23,FALSE)=$P23,$AE23,IF(HLOOKUP(BS$1,Monitoring_MP!$AK$1:$EZ$55,Points_MP!$C23,FALSE)=$R23,$AF23,IF(HLOOKUP(BS$1,Monitoring_MP!$AK$1:$EZ$55,Points_MP!$C23,FALSE)=$T23,$AG23,IF(HLOOKUP(BS$1,Monitoring_MP!$AK$1:$EZ$55,Points_MP!$C23,FALSE)=$V23,$AH23,IF(HLOOKUP(BS$1,Monitoring_MP!$AK$1:$EZ$55,Points_MP!$C23,FALSE)=$X23,$AI23,"ERROR")))))))))</f>
        <v>0</v>
      </c>
      <c r="BT23" s="142">
        <f>IF(ISBLANK(HLOOKUP(BT$1,Monitoring_MP!$AK$1:$EZ$55,Points_MP!$C23,FALSE)),"",IF(HLOOKUP(BT$1,Monitoring_MP!$AK$1:$EZ$55,Points_MP!$C23,FALSE)=$J23,$AB23,IF(HLOOKUP(BT$1,Monitoring_MP!$AK$1:$EZ$55,Points_MP!$C23,FALSE)=$L23,$AC23,IF(HLOOKUP(BT$1,Monitoring_MP!$AK$1:$EZ$55,Points_MP!$C23,FALSE)=$N23,$AD23,IF(HLOOKUP(BT$1,Monitoring_MP!$AK$1:$EZ$55,Points_MP!$C23,FALSE)=$P23,$AE23,IF(HLOOKUP(BT$1,Monitoring_MP!$AK$1:$EZ$55,Points_MP!$C23,FALSE)=$R23,$AF23,IF(HLOOKUP(BT$1,Monitoring_MP!$AK$1:$EZ$55,Points_MP!$C23,FALSE)=$T23,$AG23,IF(HLOOKUP(BT$1,Monitoring_MP!$AK$1:$EZ$55,Points_MP!$C23,FALSE)=$V23,$AH23,IF(HLOOKUP(BT$1,Monitoring_MP!$AK$1:$EZ$55,Points_MP!$C23,FALSE)=$X23,$AI23,"ERROR")))))))))</f>
        <v>1</v>
      </c>
      <c r="BU23" s="142">
        <f>IF(ISBLANK(HLOOKUP(BU$1,Monitoring_MP!$AK$1:$EZ$55,Points_MP!$C23,FALSE)),"",IF(HLOOKUP(BU$1,Monitoring_MP!$AK$1:$EZ$55,Points_MP!$C23,FALSE)=$J23,$AB23,IF(HLOOKUP(BU$1,Monitoring_MP!$AK$1:$EZ$55,Points_MP!$C23,FALSE)=$L23,$AC23,IF(HLOOKUP(BU$1,Monitoring_MP!$AK$1:$EZ$55,Points_MP!$C23,FALSE)=$N23,$AD23,IF(HLOOKUP(BU$1,Monitoring_MP!$AK$1:$EZ$55,Points_MP!$C23,FALSE)=$P23,$AE23,IF(HLOOKUP(BU$1,Monitoring_MP!$AK$1:$EZ$55,Points_MP!$C23,FALSE)=$R23,$AF23,IF(HLOOKUP(BU$1,Monitoring_MP!$AK$1:$EZ$55,Points_MP!$C23,FALSE)=$T23,$AG23,IF(HLOOKUP(BU$1,Monitoring_MP!$AK$1:$EZ$55,Points_MP!$C23,FALSE)=$V23,$AH23,IF(HLOOKUP(BU$1,Monitoring_MP!$AK$1:$EZ$55,Points_MP!$C23,FALSE)=$X23,$AI23,"ERROR")))))))))</f>
        <v>0</v>
      </c>
      <c r="BV23" s="142">
        <f>IF(ISBLANK(HLOOKUP(BV$1,Monitoring_MP!$AK$1:$EZ$55,Points_MP!$C23,FALSE)),"",IF(HLOOKUP(BV$1,Monitoring_MP!$AK$1:$EZ$55,Points_MP!$C23,FALSE)=$J23,$AB23,IF(HLOOKUP(BV$1,Monitoring_MP!$AK$1:$EZ$55,Points_MP!$C23,FALSE)=$L23,$AC23,IF(HLOOKUP(BV$1,Monitoring_MP!$AK$1:$EZ$55,Points_MP!$C23,FALSE)=$N23,$AD23,IF(HLOOKUP(BV$1,Monitoring_MP!$AK$1:$EZ$55,Points_MP!$C23,FALSE)=$P23,$AE23,IF(HLOOKUP(BV$1,Monitoring_MP!$AK$1:$EZ$55,Points_MP!$C23,FALSE)=$R23,$AF23,IF(HLOOKUP(BV$1,Monitoring_MP!$AK$1:$EZ$55,Points_MP!$C23,FALSE)=$T23,$AG23,IF(HLOOKUP(BV$1,Monitoring_MP!$AK$1:$EZ$55,Points_MP!$C23,FALSE)=$V23,$AH23,IF(HLOOKUP(BV$1,Monitoring_MP!$AK$1:$EZ$55,Points_MP!$C23,FALSE)=$X23,$AI23,"ERROR")))))))))</f>
        <v>0</v>
      </c>
      <c r="BW23" s="142">
        <f>IF(ISBLANK(HLOOKUP(BW$1,Monitoring_MP!$AK$1:$EZ$55,Points_MP!$C23,FALSE)),"",IF(HLOOKUP(BW$1,Monitoring_MP!$AK$1:$EZ$55,Points_MP!$C23,FALSE)=$J23,$AB23,IF(HLOOKUP(BW$1,Monitoring_MP!$AK$1:$EZ$55,Points_MP!$C23,FALSE)=$L23,$AC23,IF(HLOOKUP(BW$1,Monitoring_MP!$AK$1:$EZ$55,Points_MP!$C23,FALSE)=$N23,$AD23,IF(HLOOKUP(BW$1,Monitoring_MP!$AK$1:$EZ$55,Points_MP!$C23,FALSE)=$P23,$AE23,IF(HLOOKUP(BW$1,Monitoring_MP!$AK$1:$EZ$55,Points_MP!$C23,FALSE)=$R23,$AF23,IF(HLOOKUP(BW$1,Monitoring_MP!$AK$1:$EZ$55,Points_MP!$C23,FALSE)=$T23,$AG23,IF(HLOOKUP(BW$1,Monitoring_MP!$AK$1:$EZ$55,Points_MP!$C23,FALSE)=$V23,$AH23,IF(HLOOKUP(BW$1,Monitoring_MP!$AK$1:$EZ$55,Points_MP!$C23,FALSE)=$X23,$AI23,"ERROR")))))))))</f>
        <v>0</v>
      </c>
      <c r="BX23" s="142">
        <f>IF(ISBLANK(HLOOKUP(BX$1,Monitoring_MP!$AK$1:$EZ$55,Points_MP!$C23,FALSE)),"",IF(HLOOKUP(BX$1,Monitoring_MP!$AK$1:$EZ$55,Points_MP!$C23,FALSE)=$J23,$AB23,IF(HLOOKUP(BX$1,Monitoring_MP!$AK$1:$EZ$55,Points_MP!$C23,FALSE)=$L23,$AC23,IF(HLOOKUP(BX$1,Monitoring_MP!$AK$1:$EZ$55,Points_MP!$C23,FALSE)=$N23,$AD23,IF(HLOOKUP(BX$1,Monitoring_MP!$AK$1:$EZ$55,Points_MP!$C23,FALSE)=$P23,$AE23,IF(HLOOKUP(BX$1,Monitoring_MP!$AK$1:$EZ$55,Points_MP!$C23,FALSE)=$R23,$AF23,IF(HLOOKUP(BX$1,Monitoring_MP!$AK$1:$EZ$55,Points_MP!$C23,FALSE)=$T23,$AG23,IF(HLOOKUP(BX$1,Monitoring_MP!$AK$1:$EZ$55,Points_MP!$C23,FALSE)=$V23,$AH23,IF(HLOOKUP(BX$1,Monitoring_MP!$AK$1:$EZ$55,Points_MP!$C23,FALSE)=$X23,$AI23,"ERROR")))))))))</f>
        <v>1</v>
      </c>
      <c r="BY23" s="142">
        <f>IF(ISBLANK(HLOOKUP(BY$1,Monitoring_MP!$AK$1:$EZ$55,Points_MP!$C23,FALSE)),"",IF(HLOOKUP(BY$1,Monitoring_MP!$AK$1:$EZ$55,Points_MP!$C23,FALSE)=$J23,$AB23,IF(HLOOKUP(BY$1,Monitoring_MP!$AK$1:$EZ$55,Points_MP!$C23,FALSE)=$L23,$AC23,IF(HLOOKUP(BY$1,Monitoring_MP!$AK$1:$EZ$55,Points_MP!$C23,FALSE)=$N23,$AD23,IF(HLOOKUP(BY$1,Monitoring_MP!$AK$1:$EZ$55,Points_MP!$C23,FALSE)=$P23,$AE23,IF(HLOOKUP(BY$1,Monitoring_MP!$AK$1:$EZ$55,Points_MP!$C23,FALSE)=$R23,$AF23,IF(HLOOKUP(BY$1,Monitoring_MP!$AK$1:$EZ$55,Points_MP!$C23,FALSE)=$T23,$AG23,IF(HLOOKUP(BY$1,Monitoring_MP!$AK$1:$EZ$55,Points_MP!$C23,FALSE)=$V23,$AH23,IF(HLOOKUP(BY$1,Monitoring_MP!$AK$1:$EZ$55,Points_MP!$C23,FALSE)=$X23,$AI23,"ERROR")))))))))</f>
        <v>0</v>
      </c>
      <c r="BZ23" s="142">
        <f>IF(ISBLANK(HLOOKUP(BZ$1,Monitoring_MP!$AK$1:$EZ$55,Points_MP!$C23,FALSE)),"",IF(HLOOKUP(BZ$1,Monitoring_MP!$AK$1:$EZ$55,Points_MP!$C23,FALSE)=$J23,$AB23,IF(HLOOKUP(BZ$1,Monitoring_MP!$AK$1:$EZ$55,Points_MP!$C23,FALSE)=$L23,$AC23,IF(HLOOKUP(BZ$1,Monitoring_MP!$AK$1:$EZ$55,Points_MP!$C23,FALSE)=$N23,$AD23,IF(HLOOKUP(BZ$1,Monitoring_MP!$AK$1:$EZ$55,Points_MP!$C23,FALSE)=$P23,$AE23,IF(HLOOKUP(BZ$1,Monitoring_MP!$AK$1:$EZ$55,Points_MP!$C23,FALSE)=$R23,$AF23,IF(HLOOKUP(BZ$1,Monitoring_MP!$AK$1:$EZ$55,Points_MP!$C23,FALSE)=$T23,$AG23,IF(HLOOKUP(BZ$1,Monitoring_MP!$AK$1:$EZ$55,Points_MP!$C23,FALSE)=$V23,$AH23,IF(HLOOKUP(BZ$1,Monitoring_MP!$AK$1:$EZ$55,Points_MP!$C23,FALSE)=$X23,$AI23,"ERROR")))))))))</f>
        <v>0</v>
      </c>
      <c r="CA23" s="142">
        <f>IF(ISBLANK(HLOOKUP(CA$1,Monitoring_MP!$AK$1:$EZ$55,Points_MP!$C23,FALSE)),"",IF(HLOOKUP(CA$1,Monitoring_MP!$AK$1:$EZ$55,Points_MP!$C23,FALSE)=$J23,$AB23,IF(HLOOKUP(CA$1,Monitoring_MP!$AK$1:$EZ$55,Points_MP!$C23,FALSE)=$L23,$AC23,IF(HLOOKUP(CA$1,Monitoring_MP!$AK$1:$EZ$55,Points_MP!$C23,FALSE)=$N23,$AD23,IF(HLOOKUP(CA$1,Monitoring_MP!$AK$1:$EZ$55,Points_MP!$C23,FALSE)=$P23,$AE23,IF(HLOOKUP(CA$1,Monitoring_MP!$AK$1:$EZ$55,Points_MP!$C23,FALSE)=$R23,$AF23,IF(HLOOKUP(CA$1,Monitoring_MP!$AK$1:$EZ$55,Points_MP!$C23,FALSE)=$T23,$AG23,IF(HLOOKUP(CA$1,Monitoring_MP!$AK$1:$EZ$55,Points_MP!$C23,FALSE)=$V23,$AH23,IF(HLOOKUP(CA$1,Monitoring_MP!$AK$1:$EZ$55,Points_MP!$C23,FALSE)=$X23,$AI23,"ERROR")))))))))</f>
        <v>0</v>
      </c>
      <c r="CB23" s="142">
        <f>IF(ISBLANK(HLOOKUP(CB$1,Monitoring_MP!$AK$1:$EZ$55,Points_MP!$C23,FALSE)),"",IF(HLOOKUP(CB$1,Monitoring_MP!$AK$1:$EZ$55,Points_MP!$C23,FALSE)=$J23,$AB23,IF(HLOOKUP(CB$1,Monitoring_MP!$AK$1:$EZ$55,Points_MP!$C23,FALSE)=$L23,$AC23,IF(HLOOKUP(CB$1,Monitoring_MP!$AK$1:$EZ$55,Points_MP!$C23,FALSE)=$N23,$AD23,IF(HLOOKUP(CB$1,Monitoring_MP!$AK$1:$EZ$55,Points_MP!$C23,FALSE)=$P23,$AE23,IF(HLOOKUP(CB$1,Monitoring_MP!$AK$1:$EZ$55,Points_MP!$C23,FALSE)=$R23,$AF23,IF(HLOOKUP(CB$1,Monitoring_MP!$AK$1:$EZ$55,Points_MP!$C23,FALSE)=$T23,$AG23,IF(HLOOKUP(CB$1,Monitoring_MP!$AK$1:$EZ$55,Points_MP!$C23,FALSE)=$V23,$AH23,IF(HLOOKUP(CB$1,Monitoring_MP!$AK$1:$EZ$55,Points_MP!$C23,FALSE)=$X23,$AI23,"ERROR")))))))))</f>
        <v>0</v>
      </c>
      <c r="CC23" s="142">
        <f>IF(ISBLANK(HLOOKUP(CC$1,Monitoring_MP!$AK$1:$EZ$55,Points_MP!$C23,FALSE)),"",IF(HLOOKUP(CC$1,Monitoring_MP!$AK$1:$EZ$55,Points_MP!$C23,FALSE)=$J23,$AB23,IF(HLOOKUP(CC$1,Monitoring_MP!$AK$1:$EZ$55,Points_MP!$C23,FALSE)=$L23,$AC23,IF(HLOOKUP(CC$1,Monitoring_MP!$AK$1:$EZ$55,Points_MP!$C23,FALSE)=$N23,$AD23,IF(HLOOKUP(CC$1,Monitoring_MP!$AK$1:$EZ$55,Points_MP!$C23,FALSE)=$P23,$AE23,IF(HLOOKUP(CC$1,Monitoring_MP!$AK$1:$EZ$55,Points_MP!$C23,FALSE)=$R23,$AF23,IF(HLOOKUP(CC$1,Monitoring_MP!$AK$1:$EZ$55,Points_MP!$C23,FALSE)=$T23,$AG23,IF(HLOOKUP(CC$1,Monitoring_MP!$AK$1:$EZ$55,Points_MP!$C23,FALSE)=$V23,$AH23,IF(HLOOKUP(CC$1,Monitoring_MP!$AK$1:$EZ$55,Points_MP!$C23,FALSE)=$X23,$AI23,"ERROR")))))))))</f>
        <v>0</v>
      </c>
      <c r="CD23" s="142">
        <f>IF(ISBLANK(HLOOKUP(CD$1,Monitoring_MP!$AK$1:$EZ$55,Points_MP!$C23,FALSE)),"",IF(HLOOKUP(CD$1,Monitoring_MP!$AK$1:$EZ$55,Points_MP!$C23,FALSE)=$J23,$AB23,IF(HLOOKUP(CD$1,Monitoring_MP!$AK$1:$EZ$55,Points_MP!$C23,FALSE)=$L23,$AC23,IF(HLOOKUP(CD$1,Monitoring_MP!$AK$1:$EZ$55,Points_MP!$C23,FALSE)=$N23,$AD23,IF(HLOOKUP(CD$1,Monitoring_MP!$AK$1:$EZ$55,Points_MP!$C23,FALSE)=$P23,$AE23,IF(HLOOKUP(CD$1,Monitoring_MP!$AK$1:$EZ$55,Points_MP!$C23,FALSE)=$R23,$AF23,IF(HLOOKUP(CD$1,Monitoring_MP!$AK$1:$EZ$55,Points_MP!$C23,FALSE)=$T23,$AG23,IF(HLOOKUP(CD$1,Monitoring_MP!$AK$1:$EZ$55,Points_MP!$C23,FALSE)=$V23,$AH23,IF(HLOOKUP(CD$1,Monitoring_MP!$AK$1:$EZ$55,Points_MP!$C23,FALSE)=$X23,$AI23,"ERROR")))))))))</f>
        <v>1</v>
      </c>
      <c r="CE23" s="142">
        <f>IF(ISBLANK(HLOOKUP(CE$1,Monitoring_MP!$AK$1:$EZ$55,Points_MP!$C23,FALSE)),"",IF(HLOOKUP(CE$1,Monitoring_MP!$AK$1:$EZ$55,Points_MP!$C23,FALSE)=$J23,$AB23,IF(HLOOKUP(CE$1,Monitoring_MP!$AK$1:$EZ$55,Points_MP!$C23,FALSE)=$L23,$AC23,IF(HLOOKUP(CE$1,Monitoring_MP!$AK$1:$EZ$55,Points_MP!$C23,FALSE)=$N23,$AD23,IF(HLOOKUP(CE$1,Monitoring_MP!$AK$1:$EZ$55,Points_MP!$C23,FALSE)=$P23,$AE23,IF(HLOOKUP(CE$1,Monitoring_MP!$AK$1:$EZ$55,Points_MP!$C23,FALSE)=$R23,$AF23,IF(HLOOKUP(CE$1,Monitoring_MP!$AK$1:$EZ$55,Points_MP!$C23,FALSE)=$T23,$AG23,IF(HLOOKUP(CE$1,Monitoring_MP!$AK$1:$EZ$55,Points_MP!$C23,FALSE)=$V23,$AH23,IF(HLOOKUP(CE$1,Monitoring_MP!$AK$1:$EZ$55,Points_MP!$C23,FALSE)=$X23,$AI23,"ERROR")))))))))</f>
        <v>0</v>
      </c>
      <c r="CF23" s="142">
        <f>IF(ISBLANK(HLOOKUP(CF$1,Monitoring_MP!$AK$1:$EZ$55,Points_MP!$C23,FALSE)),"",IF(HLOOKUP(CF$1,Monitoring_MP!$AK$1:$EZ$55,Points_MP!$C23,FALSE)=$J23,$AB23,IF(HLOOKUP(CF$1,Monitoring_MP!$AK$1:$EZ$55,Points_MP!$C23,FALSE)=$L23,$AC23,IF(HLOOKUP(CF$1,Monitoring_MP!$AK$1:$EZ$55,Points_MP!$C23,FALSE)=$N23,$AD23,IF(HLOOKUP(CF$1,Monitoring_MP!$AK$1:$EZ$55,Points_MP!$C23,FALSE)=$P23,$AE23,IF(HLOOKUP(CF$1,Monitoring_MP!$AK$1:$EZ$55,Points_MP!$C23,FALSE)=$R23,$AF23,IF(HLOOKUP(CF$1,Monitoring_MP!$AK$1:$EZ$55,Points_MP!$C23,FALSE)=$T23,$AG23,IF(HLOOKUP(CF$1,Monitoring_MP!$AK$1:$EZ$55,Points_MP!$C23,FALSE)=$V23,$AH23,IF(HLOOKUP(CF$1,Monitoring_MP!$AK$1:$EZ$55,Points_MP!$C23,FALSE)=$X23,$AI23,"ERROR")))))))))</f>
        <v>0</v>
      </c>
      <c r="CG23" s="142">
        <f>IF(ISBLANK(HLOOKUP(CG$1,Monitoring_MP!$AK$1:$EZ$55,Points_MP!$C23,FALSE)),"",IF(HLOOKUP(CG$1,Monitoring_MP!$AK$1:$EZ$55,Points_MP!$C23,FALSE)=$J23,$AB23,IF(HLOOKUP(CG$1,Monitoring_MP!$AK$1:$EZ$55,Points_MP!$C23,FALSE)=$L23,$AC23,IF(HLOOKUP(CG$1,Monitoring_MP!$AK$1:$EZ$55,Points_MP!$C23,FALSE)=$N23,$AD23,IF(HLOOKUP(CG$1,Monitoring_MP!$AK$1:$EZ$55,Points_MP!$C23,FALSE)=$P23,$AE23,IF(HLOOKUP(CG$1,Monitoring_MP!$AK$1:$EZ$55,Points_MP!$C23,FALSE)=$R23,$AF23,IF(HLOOKUP(CG$1,Monitoring_MP!$AK$1:$EZ$55,Points_MP!$C23,FALSE)=$T23,$AG23,IF(HLOOKUP(CG$1,Monitoring_MP!$AK$1:$EZ$55,Points_MP!$C23,FALSE)=$V23,$AH23,IF(HLOOKUP(CG$1,Monitoring_MP!$AK$1:$EZ$55,Points_MP!$C23,FALSE)=$X23,$AI23,"ERROR")))))))))</f>
        <v>0</v>
      </c>
      <c r="CH23" s="142">
        <f>IF(ISBLANK(HLOOKUP(CH$1,Monitoring_MP!$AK$1:$EZ$55,Points_MP!$C23,FALSE)),"",IF(HLOOKUP(CH$1,Monitoring_MP!$AK$1:$EZ$55,Points_MP!$C23,FALSE)=$J23,$AB23,IF(HLOOKUP(CH$1,Monitoring_MP!$AK$1:$EZ$55,Points_MP!$C23,FALSE)=$L23,$AC23,IF(HLOOKUP(CH$1,Monitoring_MP!$AK$1:$EZ$55,Points_MP!$C23,FALSE)=$N23,$AD23,IF(HLOOKUP(CH$1,Monitoring_MP!$AK$1:$EZ$55,Points_MP!$C23,FALSE)=$P23,$AE23,IF(HLOOKUP(CH$1,Monitoring_MP!$AK$1:$EZ$55,Points_MP!$C23,FALSE)=$R23,$AF23,IF(HLOOKUP(CH$1,Monitoring_MP!$AK$1:$EZ$55,Points_MP!$C23,FALSE)=$T23,$AG23,IF(HLOOKUP(CH$1,Monitoring_MP!$AK$1:$EZ$55,Points_MP!$C23,FALSE)=$V23,$AH23,IF(HLOOKUP(CH$1,Monitoring_MP!$AK$1:$EZ$55,Points_MP!$C23,FALSE)=$X23,$AI23,"ERROR")))))))))</f>
        <v>0</v>
      </c>
      <c r="CI23" s="142">
        <f>IF(ISBLANK(HLOOKUP(CI$1,Monitoring_MP!$AK$1:$EZ$55,Points_MP!$C23,FALSE)),"",IF(HLOOKUP(CI$1,Monitoring_MP!$AK$1:$EZ$55,Points_MP!$C23,FALSE)=$J23,$AB23,IF(HLOOKUP(CI$1,Monitoring_MP!$AK$1:$EZ$55,Points_MP!$C23,FALSE)=$L23,$AC23,IF(HLOOKUP(CI$1,Monitoring_MP!$AK$1:$EZ$55,Points_MP!$C23,FALSE)=$N23,$AD23,IF(HLOOKUP(CI$1,Monitoring_MP!$AK$1:$EZ$55,Points_MP!$C23,FALSE)=$P23,$AE23,IF(HLOOKUP(CI$1,Monitoring_MP!$AK$1:$EZ$55,Points_MP!$C23,FALSE)=$R23,$AF23,IF(HLOOKUP(CI$1,Monitoring_MP!$AK$1:$EZ$55,Points_MP!$C23,FALSE)=$T23,$AG23,IF(HLOOKUP(CI$1,Monitoring_MP!$AK$1:$EZ$55,Points_MP!$C23,FALSE)=$V23,$AH23,IF(HLOOKUP(CI$1,Monitoring_MP!$AK$1:$EZ$55,Points_MP!$C23,FALSE)=$X23,$AI23,"ERROR")))))))))</f>
        <v>1</v>
      </c>
      <c r="CJ23" s="142">
        <f>IF(ISBLANK(HLOOKUP(CJ$1,Monitoring_MP!$AK$1:$EZ$55,Points_MP!$C23,FALSE)),"",IF(HLOOKUP(CJ$1,Monitoring_MP!$AK$1:$EZ$55,Points_MP!$C23,FALSE)=$J23,$AB23,IF(HLOOKUP(CJ$1,Monitoring_MP!$AK$1:$EZ$55,Points_MP!$C23,FALSE)=$L23,$AC23,IF(HLOOKUP(CJ$1,Monitoring_MP!$AK$1:$EZ$55,Points_MP!$C23,FALSE)=$N23,$AD23,IF(HLOOKUP(CJ$1,Monitoring_MP!$AK$1:$EZ$55,Points_MP!$C23,FALSE)=$P23,$AE23,IF(HLOOKUP(CJ$1,Monitoring_MP!$AK$1:$EZ$55,Points_MP!$C23,FALSE)=$R23,$AF23,IF(HLOOKUP(CJ$1,Monitoring_MP!$AK$1:$EZ$55,Points_MP!$C23,FALSE)=$T23,$AG23,IF(HLOOKUP(CJ$1,Monitoring_MP!$AK$1:$EZ$55,Points_MP!$C23,FALSE)=$V23,$AH23,IF(HLOOKUP(CJ$1,Monitoring_MP!$AK$1:$EZ$55,Points_MP!$C23,FALSE)=$X23,$AI23,"ERROR")))))))))</f>
        <v>0</v>
      </c>
      <c r="CK23" s="142">
        <f>IF(ISBLANK(HLOOKUP(CK$1,Monitoring_MP!$AK$1:$EZ$55,Points_MP!$C23,FALSE)),"",IF(HLOOKUP(CK$1,Monitoring_MP!$AK$1:$EZ$55,Points_MP!$C23,FALSE)=$J23,$AB23,IF(HLOOKUP(CK$1,Monitoring_MP!$AK$1:$EZ$55,Points_MP!$C23,FALSE)=$L23,$AC23,IF(HLOOKUP(CK$1,Monitoring_MP!$AK$1:$EZ$55,Points_MP!$C23,FALSE)=$N23,$AD23,IF(HLOOKUP(CK$1,Monitoring_MP!$AK$1:$EZ$55,Points_MP!$C23,FALSE)=$P23,$AE23,IF(HLOOKUP(CK$1,Monitoring_MP!$AK$1:$EZ$55,Points_MP!$C23,FALSE)=$R23,$AF23,IF(HLOOKUP(CK$1,Monitoring_MP!$AK$1:$EZ$55,Points_MP!$C23,FALSE)=$T23,$AG23,IF(HLOOKUP(CK$1,Monitoring_MP!$AK$1:$EZ$55,Points_MP!$C23,FALSE)=$V23,$AH23,IF(HLOOKUP(CK$1,Monitoring_MP!$AK$1:$EZ$55,Points_MP!$C23,FALSE)=$X23,$AI23,"ERROR")))))))))</f>
        <v>1</v>
      </c>
      <c r="CL23" s="142">
        <f>IF(ISBLANK(HLOOKUP(CL$1,Monitoring_MP!$AK$1:$EZ$55,Points_MP!$C23,FALSE)),"",IF(HLOOKUP(CL$1,Monitoring_MP!$AK$1:$EZ$55,Points_MP!$C23,FALSE)=$J23,$AB23,IF(HLOOKUP(CL$1,Monitoring_MP!$AK$1:$EZ$55,Points_MP!$C23,FALSE)=$L23,$AC23,IF(HLOOKUP(CL$1,Monitoring_MP!$AK$1:$EZ$55,Points_MP!$C23,FALSE)=$N23,$AD23,IF(HLOOKUP(CL$1,Monitoring_MP!$AK$1:$EZ$55,Points_MP!$C23,FALSE)=$P23,$AE23,IF(HLOOKUP(CL$1,Monitoring_MP!$AK$1:$EZ$55,Points_MP!$C23,FALSE)=$R23,$AF23,IF(HLOOKUP(CL$1,Monitoring_MP!$AK$1:$EZ$55,Points_MP!$C23,FALSE)=$T23,$AG23,IF(HLOOKUP(CL$1,Monitoring_MP!$AK$1:$EZ$55,Points_MP!$C23,FALSE)=$V23,$AH23,IF(HLOOKUP(CL$1,Monitoring_MP!$AK$1:$EZ$55,Points_MP!$C23,FALSE)=$X23,$AI23,"ERROR")))))))))</f>
        <v>2</v>
      </c>
      <c r="CM23" s="142">
        <f>IF(ISBLANK(HLOOKUP(CM$1,Monitoring_MP!$AK$1:$EZ$55,Points_MP!$C23,FALSE)),"",IF(HLOOKUP(CM$1,Monitoring_MP!$AK$1:$EZ$55,Points_MP!$C23,FALSE)=$J23,$AB23,IF(HLOOKUP(CM$1,Monitoring_MP!$AK$1:$EZ$55,Points_MP!$C23,FALSE)=$L23,$AC23,IF(HLOOKUP(CM$1,Monitoring_MP!$AK$1:$EZ$55,Points_MP!$C23,FALSE)=$N23,$AD23,IF(HLOOKUP(CM$1,Monitoring_MP!$AK$1:$EZ$55,Points_MP!$C23,FALSE)=$P23,$AE23,IF(HLOOKUP(CM$1,Monitoring_MP!$AK$1:$EZ$55,Points_MP!$C23,FALSE)=$R23,$AF23,IF(HLOOKUP(CM$1,Monitoring_MP!$AK$1:$EZ$55,Points_MP!$C23,FALSE)=$T23,$AG23,IF(HLOOKUP(CM$1,Monitoring_MP!$AK$1:$EZ$55,Points_MP!$C23,FALSE)=$V23,$AH23,IF(HLOOKUP(CM$1,Monitoring_MP!$AK$1:$EZ$55,Points_MP!$C23,FALSE)=$X23,$AI23,"ERROR")))))))))</f>
        <v>0</v>
      </c>
      <c r="CN23" s="142">
        <f>IF(ISBLANK(HLOOKUP(CN$1,Monitoring_MP!$AK$1:$EZ$55,Points_MP!$C23,FALSE)),"",IF(HLOOKUP(CN$1,Monitoring_MP!$AK$1:$EZ$55,Points_MP!$C23,FALSE)=$J23,$AB23,IF(HLOOKUP(CN$1,Monitoring_MP!$AK$1:$EZ$55,Points_MP!$C23,FALSE)=$L23,$AC23,IF(HLOOKUP(CN$1,Monitoring_MP!$AK$1:$EZ$55,Points_MP!$C23,FALSE)=$N23,$AD23,IF(HLOOKUP(CN$1,Monitoring_MP!$AK$1:$EZ$55,Points_MP!$C23,FALSE)=$P23,$AE23,IF(HLOOKUP(CN$1,Monitoring_MP!$AK$1:$EZ$55,Points_MP!$C23,FALSE)=$R23,$AF23,IF(HLOOKUP(CN$1,Monitoring_MP!$AK$1:$EZ$55,Points_MP!$C23,FALSE)=$T23,$AG23,IF(HLOOKUP(CN$1,Monitoring_MP!$AK$1:$EZ$55,Points_MP!$C23,FALSE)=$V23,$AH23,IF(HLOOKUP(CN$1,Monitoring_MP!$AK$1:$EZ$55,Points_MP!$C23,FALSE)=$X23,$AI23,"ERROR")))))))))</f>
        <v>0</v>
      </c>
      <c r="CO23" s="142">
        <f>IF(ISBLANK(HLOOKUP(CO$1,Monitoring_MP!$AK$1:$EZ$55,Points_MP!$C23,FALSE)),"",IF(HLOOKUP(CO$1,Monitoring_MP!$AK$1:$EZ$55,Points_MP!$C23,FALSE)=$J23,$AB23,IF(HLOOKUP(CO$1,Monitoring_MP!$AK$1:$EZ$55,Points_MP!$C23,FALSE)=$L23,$AC23,IF(HLOOKUP(CO$1,Monitoring_MP!$AK$1:$EZ$55,Points_MP!$C23,FALSE)=$N23,$AD23,IF(HLOOKUP(CO$1,Monitoring_MP!$AK$1:$EZ$55,Points_MP!$C23,FALSE)=$P23,$AE23,IF(HLOOKUP(CO$1,Monitoring_MP!$AK$1:$EZ$55,Points_MP!$C23,FALSE)=$R23,$AF23,IF(HLOOKUP(CO$1,Monitoring_MP!$AK$1:$EZ$55,Points_MP!$C23,FALSE)=$T23,$AG23,IF(HLOOKUP(CO$1,Monitoring_MP!$AK$1:$EZ$55,Points_MP!$C23,FALSE)=$V23,$AH23,IF(HLOOKUP(CO$1,Monitoring_MP!$AK$1:$EZ$55,Points_MP!$C23,FALSE)=$X23,$AI23,"ERROR")))))))))</f>
        <v>0</v>
      </c>
      <c r="CP23" s="142">
        <f>IF(ISBLANK(HLOOKUP(CP$1,Monitoring_MP!$AK$1:$EZ$55,Points_MP!$C23,FALSE)),"",IF(HLOOKUP(CP$1,Monitoring_MP!$AK$1:$EZ$55,Points_MP!$C23,FALSE)=$J23,$AB23,IF(HLOOKUP(CP$1,Monitoring_MP!$AK$1:$EZ$55,Points_MP!$C23,FALSE)=$L23,$AC23,IF(HLOOKUP(CP$1,Monitoring_MP!$AK$1:$EZ$55,Points_MP!$C23,FALSE)=$N23,$AD23,IF(HLOOKUP(CP$1,Monitoring_MP!$AK$1:$EZ$55,Points_MP!$C23,FALSE)=$P23,$AE23,IF(HLOOKUP(CP$1,Monitoring_MP!$AK$1:$EZ$55,Points_MP!$C23,FALSE)=$R23,$AF23,IF(HLOOKUP(CP$1,Monitoring_MP!$AK$1:$EZ$55,Points_MP!$C23,FALSE)=$T23,$AG23,IF(HLOOKUP(CP$1,Monitoring_MP!$AK$1:$EZ$55,Points_MP!$C23,FALSE)=$V23,$AH23,IF(HLOOKUP(CP$1,Monitoring_MP!$AK$1:$EZ$55,Points_MP!$C23,FALSE)=$X23,$AI23,"ERROR")))))))))</f>
        <v>1</v>
      </c>
      <c r="CQ23" s="142">
        <f>IF(ISBLANK(HLOOKUP(CQ$1,Monitoring_MP!$AK$1:$EZ$55,Points_MP!$C23,FALSE)),"",IF(HLOOKUP(CQ$1,Monitoring_MP!$AK$1:$EZ$55,Points_MP!$C23,FALSE)=$J23,$AB23,IF(HLOOKUP(CQ$1,Monitoring_MP!$AK$1:$EZ$55,Points_MP!$C23,FALSE)=$L23,$AC23,IF(HLOOKUP(CQ$1,Monitoring_MP!$AK$1:$EZ$55,Points_MP!$C23,FALSE)=$N23,$AD23,IF(HLOOKUP(CQ$1,Monitoring_MP!$AK$1:$EZ$55,Points_MP!$C23,FALSE)=$P23,$AE23,IF(HLOOKUP(CQ$1,Monitoring_MP!$AK$1:$EZ$55,Points_MP!$C23,FALSE)=$R23,$AF23,IF(HLOOKUP(CQ$1,Monitoring_MP!$AK$1:$EZ$55,Points_MP!$C23,FALSE)=$T23,$AG23,IF(HLOOKUP(CQ$1,Monitoring_MP!$AK$1:$EZ$55,Points_MP!$C23,FALSE)=$V23,$AH23,IF(HLOOKUP(CQ$1,Monitoring_MP!$AK$1:$EZ$55,Points_MP!$C23,FALSE)=$X23,$AI23,"ERROR")))))))))</f>
        <v>0</v>
      </c>
      <c r="CR23" s="142">
        <f>IF(ISBLANK(HLOOKUP(CR$1,Monitoring_MP!$AK$1:$EZ$55,Points_MP!$C23,FALSE)),"",IF(HLOOKUP(CR$1,Monitoring_MP!$AK$1:$EZ$55,Points_MP!$C23,FALSE)=$J23,$AB23,IF(HLOOKUP(CR$1,Monitoring_MP!$AK$1:$EZ$55,Points_MP!$C23,FALSE)=$L23,$AC23,IF(HLOOKUP(CR$1,Monitoring_MP!$AK$1:$EZ$55,Points_MP!$C23,FALSE)=$N23,$AD23,IF(HLOOKUP(CR$1,Monitoring_MP!$AK$1:$EZ$55,Points_MP!$C23,FALSE)=$P23,$AE23,IF(HLOOKUP(CR$1,Monitoring_MP!$AK$1:$EZ$55,Points_MP!$C23,FALSE)=$R23,$AF23,IF(HLOOKUP(CR$1,Monitoring_MP!$AK$1:$EZ$55,Points_MP!$C23,FALSE)=$T23,$AG23,IF(HLOOKUP(CR$1,Monitoring_MP!$AK$1:$EZ$55,Points_MP!$C23,FALSE)=$V23,$AH23,IF(HLOOKUP(CR$1,Monitoring_MP!$AK$1:$EZ$55,Points_MP!$C23,FALSE)=$X23,$AI23,"ERROR")))))))))</f>
        <v>2</v>
      </c>
    </row>
    <row r="24" spans="1:96" ht="18" customHeight="1" x14ac:dyDescent="0.35">
      <c r="A24" s="27" t="str">
        <f>IF(ISBLANK(Monitoring_MP!A24),"",Monitoring_MP!A24)</f>
        <v>Q22</v>
      </c>
      <c r="B24" s="23" t="str">
        <f>IF(ISBLANK(Monitoring_MP!B24),"",Monitoring_MP!B24)</f>
        <v>C20022</v>
      </c>
      <c r="C24" s="27">
        <f>IF(ISBLANK(Monitoring_MP!C24),"",Monitoring_MP!C24)</f>
        <v>24</v>
      </c>
      <c r="D24" s="26" t="str">
        <f>IF(ISBLANK(Monitoring_MP!D24),"",Monitoring_MP!D24)</f>
        <v>Deciziile adoptate de autoritățile publice sînt publicate, prin plasarea acestora pe pagina web oficială ?</v>
      </c>
      <c r="E24" s="26" t="str">
        <f>IF(ISBLANK(Monitoring_MP!E24),"",Monitoring_MP!E24)</f>
        <v>Are the approved decisions of the local public authority published on the web site?</v>
      </c>
      <c r="F24" s="26" t="str">
        <f>IF(ISBLANK(Monitoring_MP!F24),"",Monitoring_MP!F24)</f>
        <v>par</v>
      </c>
      <c r="G24" s="47" t="str">
        <f>IF(ISBLANK(Monitoring_MP!G24),"",Monitoring_MP!G24)</f>
        <v>par14</v>
      </c>
      <c r="H24" s="54" t="str">
        <f>IF(ISBLANK(Monitoring_MP!H24),"",Monitoring_MP!H24)</f>
        <v>par14k</v>
      </c>
      <c r="I24" s="47">
        <f>IF(ISBLANK(Monitoring_MP!I24),"",Monitoring_MP!I24)</f>
        <v>4</v>
      </c>
      <c r="J24" s="47" t="str">
        <f>IF(ISBLANK(Monitoring_MP!J24),"",Monitoring_MP!J24)</f>
        <v>da</v>
      </c>
      <c r="K24" s="47" t="str">
        <f>IF(ISBLANK(Monitoring_MP!K24),"",Monitoring_MP!K24)</f>
        <v>yes</v>
      </c>
      <c r="L24" s="47" t="str">
        <f>IF(ISBLANK(Monitoring_MP!L24),"",Monitoring_MP!L24)</f>
        <v>nu</v>
      </c>
      <c r="M24" s="24" t="str">
        <f>IF(ISBLANK(Monitoring_MP!M24),"",Monitoring_MP!M24)</f>
        <v>no</v>
      </c>
      <c r="N24" s="24" t="str">
        <f>IF(ISBLANK(Monitoring_MP!N24),"",Monitoring_MP!N24)</f>
        <v>partial</v>
      </c>
      <c r="O24" s="47" t="str">
        <f>IF(ISBLANK(Monitoring_MP!O24),"",Monitoring_MP!O24)</f>
        <v>partially</v>
      </c>
      <c r="P24" s="24" t="str">
        <f>IF(ISBLANK(Monitoring_MP!P24),"",Monitoring_MP!P24)</f>
        <v>0-10%</v>
      </c>
      <c r="Q24" s="24" t="str">
        <f>IF(ISBLANK(Monitoring_MP!Q24),"",Monitoring_MP!Q24)</f>
        <v>0-10%</v>
      </c>
      <c r="R24" s="24" t="str">
        <f>IF(ISBLANK(Monitoring_MP!R24),"",Monitoring_MP!R24)</f>
        <v>10-30%</v>
      </c>
      <c r="S24" s="24" t="str">
        <f>IF(ISBLANK(Monitoring_MP!S24),"",Monitoring_MP!S24)</f>
        <v>10-30%</v>
      </c>
      <c r="T24" s="24" t="str">
        <f>IF(ISBLANK(Monitoring_MP!T24),"",Monitoring_MP!T24)</f>
        <v>30-60%</v>
      </c>
      <c r="U24" s="24" t="str">
        <f>IF(ISBLANK(Monitoring_MP!U24),"",Monitoring_MP!U24)</f>
        <v>30-60%</v>
      </c>
      <c r="V24" s="24" t="str">
        <f>IF(ISBLANK(Monitoring_MP!V24),"",Monitoring_MP!V24)</f>
        <v>60-90%</v>
      </c>
      <c r="W24" s="24" t="str">
        <f>IF(ISBLANK(Monitoring_MP!W24),"",Monitoring_MP!W24)</f>
        <v>60-90%</v>
      </c>
      <c r="X24" s="47" t="str">
        <f>IF(ISBLANK(Monitoring_MP!X24),"",Monitoring_MP!X24)</f>
        <v>N/A</v>
      </c>
      <c r="Y24" s="47" t="str">
        <f>IF(ISBLANK(Monitoring_MP!Y24),"",Monitoring_MP!Y24)</f>
        <v>N/A</v>
      </c>
      <c r="Z24" s="47" t="str">
        <f>IF(ISBLANK(Monitoring_MP!Z24),"",Monitoring_MP!Z24)</f>
        <v>--------</v>
      </c>
      <c r="AA24" s="77" t="str">
        <f>IF(ISBLANK(Monitoring_MP!AA24),"",Monitoring_MP!AA24)</f>
        <v>--------</v>
      </c>
      <c r="AB24" s="65">
        <f>IF(ISBLANK(Monitoring_MP!AB24),"",Monitoring_MP!AB24)</f>
        <v>4</v>
      </c>
      <c r="AC24" s="47">
        <f>IF(ISBLANK(Monitoring_MP!AC24),"",Monitoring_MP!AC24)</f>
        <v>0</v>
      </c>
      <c r="AD24" s="65">
        <f>IF(ISBLANK(Monitoring_MP!AD24),"",Monitoring_MP!AD24)</f>
        <v>2</v>
      </c>
      <c r="AE24" s="65">
        <f>IF(ISBLANK(Monitoring_MP!AE24),"",Monitoring_MP!AE24)</f>
        <v>0.8</v>
      </c>
      <c r="AF24" s="65">
        <f>IF(ISBLANK(Monitoring_MP!AF24),"",Monitoring_MP!AF24)</f>
        <v>1.6</v>
      </c>
      <c r="AG24" s="65">
        <f>IF(ISBLANK(Monitoring_MP!AG24),"",Monitoring_MP!AG24)</f>
        <v>2.4</v>
      </c>
      <c r="AH24" s="65">
        <f>IF(ISBLANK(Monitoring_MP!AH24),"",Monitoring_MP!AH24)</f>
        <v>3.2</v>
      </c>
      <c r="AI24" s="47" t="str">
        <f>IF(ISBLANK(Monitoring_MP!AI24),"",Monitoring_MP!AI24)</f>
        <v>N/A</v>
      </c>
      <c r="AJ24" s="26" t="str">
        <f>IF(ISBLANK(Monitoring_MP!AJ24),"",Monitoring_MP!AJ24)</f>
        <v/>
      </c>
      <c r="AK24" s="142">
        <f>IF(ISBLANK(HLOOKUP(AK$1,Monitoring_MP!$AK$1:$EZ$55,Points_MP!$C24,FALSE)),"",IF(HLOOKUP(AK$1,Monitoring_MP!$AK$1:$EZ$55,Points_MP!$C24,FALSE)=$J24,$AB24,IF(HLOOKUP(AK$1,Monitoring_MP!$AK$1:$EZ$55,Points_MP!$C24,FALSE)=$L24,$AC24,IF(HLOOKUP(AK$1,Monitoring_MP!$AK$1:$EZ$55,Points_MP!$C24,FALSE)=$N24,$AD24,IF(HLOOKUP(AK$1,Monitoring_MP!$AK$1:$EZ$55,Points_MP!$C24,FALSE)=$P24,$AE24,IF(HLOOKUP(AK$1,Monitoring_MP!$AK$1:$EZ$55,Points_MP!$C24,FALSE)=$R24,$AF24,IF(HLOOKUP(AK$1,Monitoring_MP!$AK$1:$EZ$55,Points_MP!$C24,FALSE)=$T24,$AG24,IF(HLOOKUP(AK$1,Monitoring_MP!$AK$1:$EZ$55,Points_MP!$C24,FALSE)=$V24,$AH24,IF(HLOOKUP(AK$1,Monitoring_MP!$AK$1:$EZ$55,Points_MP!$C24,FALSE)=$X24,$AI24,"ERROR")))))))))</f>
        <v>4</v>
      </c>
      <c r="AL24" s="142">
        <f>IF(ISBLANK(HLOOKUP(AL$1,Monitoring_MP!$AK$1:$EZ$55,Points_MP!$C24,FALSE)),"",IF(HLOOKUP(AL$1,Monitoring_MP!$AK$1:$EZ$55,Points_MP!$C24,FALSE)=$J24,$AB24,IF(HLOOKUP(AL$1,Monitoring_MP!$AK$1:$EZ$55,Points_MP!$C24,FALSE)=$L24,$AC24,IF(HLOOKUP(AL$1,Monitoring_MP!$AK$1:$EZ$55,Points_MP!$C24,FALSE)=$N24,$AD24,IF(HLOOKUP(AL$1,Monitoring_MP!$AK$1:$EZ$55,Points_MP!$C24,FALSE)=$P24,$AE24,IF(HLOOKUP(AL$1,Monitoring_MP!$AK$1:$EZ$55,Points_MP!$C24,FALSE)=$R24,$AF24,IF(HLOOKUP(AL$1,Monitoring_MP!$AK$1:$EZ$55,Points_MP!$C24,FALSE)=$T24,$AG24,IF(HLOOKUP(AL$1,Monitoring_MP!$AK$1:$EZ$55,Points_MP!$C24,FALSE)=$V24,$AH24,IF(HLOOKUP(AL$1,Monitoring_MP!$AK$1:$EZ$55,Points_MP!$C24,FALSE)=$X24,$AI24,"ERROR")))))))))</f>
        <v>4</v>
      </c>
      <c r="AM24" s="142">
        <f>IF(ISBLANK(HLOOKUP(AM$1,Monitoring_MP!$AK$1:$EZ$55,Points_MP!$C24,FALSE)),"",IF(HLOOKUP(AM$1,Monitoring_MP!$AK$1:$EZ$55,Points_MP!$C24,FALSE)=$J24,$AB24,IF(HLOOKUP(AM$1,Monitoring_MP!$AK$1:$EZ$55,Points_MP!$C24,FALSE)=$L24,$AC24,IF(HLOOKUP(AM$1,Monitoring_MP!$AK$1:$EZ$55,Points_MP!$C24,FALSE)=$N24,$AD24,IF(HLOOKUP(AM$1,Monitoring_MP!$AK$1:$EZ$55,Points_MP!$C24,FALSE)=$P24,$AE24,IF(HLOOKUP(AM$1,Monitoring_MP!$AK$1:$EZ$55,Points_MP!$C24,FALSE)=$R24,$AF24,IF(HLOOKUP(AM$1,Monitoring_MP!$AK$1:$EZ$55,Points_MP!$C24,FALSE)=$T24,$AG24,IF(HLOOKUP(AM$1,Monitoring_MP!$AK$1:$EZ$55,Points_MP!$C24,FALSE)=$V24,$AH24,IF(HLOOKUP(AM$1,Monitoring_MP!$AK$1:$EZ$55,Points_MP!$C24,FALSE)=$X24,$AI24,"ERROR")))))))))</f>
        <v>4</v>
      </c>
      <c r="AN24" s="142">
        <f>IF(ISBLANK(HLOOKUP(AN$1,Monitoring_MP!$AK$1:$EZ$55,Points_MP!$C24,FALSE)),"",IF(HLOOKUP(AN$1,Monitoring_MP!$AK$1:$EZ$55,Points_MP!$C24,FALSE)=$J24,$AB24,IF(HLOOKUP(AN$1,Monitoring_MP!$AK$1:$EZ$55,Points_MP!$C24,FALSE)=$L24,$AC24,IF(HLOOKUP(AN$1,Monitoring_MP!$AK$1:$EZ$55,Points_MP!$C24,FALSE)=$N24,$AD24,IF(HLOOKUP(AN$1,Monitoring_MP!$AK$1:$EZ$55,Points_MP!$C24,FALSE)=$P24,$AE24,IF(HLOOKUP(AN$1,Monitoring_MP!$AK$1:$EZ$55,Points_MP!$C24,FALSE)=$R24,$AF24,IF(HLOOKUP(AN$1,Monitoring_MP!$AK$1:$EZ$55,Points_MP!$C24,FALSE)=$T24,$AG24,IF(HLOOKUP(AN$1,Monitoring_MP!$AK$1:$EZ$55,Points_MP!$C24,FALSE)=$V24,$AH24,IF(HLOOKUP(AN$1,Monitoring_MP!$AK$1:$EZ$55,Points_MP!$C24,FALSE)=$X24,$AI24,"ERROR")))))))))</f>
        <v>0</v>
      </c>
      <c r="AO24" s="142">
        <f>IF(ISBLANK(HLOOKUP(AO$1,Monitoring_MP!$AK$1:$EZ$55,Points_MP!$C24,FALSE)),"",IF(HLOOKUP(AO$1,Monitoring_MP!$AK$1:$EZ$55,Points_MP!$C24,FALSE)=$J24,$AB24,IF(HLOOKUP(AO$1,Monitoring_MP!$AK$1:$EZ$55,Points_MP!$C24,FALSE)=$L24,$AC24,IF(HLOOKUP(AO$1,Monitoring_MP!$AK$1:$EZ$55,Points_MP!$C24,FALSE)=$N24,$AD24,IF(HLOOKUP(AO$1,Monitoring_MP!$AK$1:$EZ$55,Points_MP!$C24,FALSE)=$P24,$AE24,IF(HLOOKUP(AO$1,Monitoring_MP!$AK$1:$EZ$55,Points_MP!$C24,FALSE)=$R24,$AF24,IF(HLOOKUP(AO$1,Monitoring_MP!$AK$1:$EZ$55,Points_MP!$C24,FALSE)=$T24,$AG24,IF(HLOOKUP(AO$1,Monitoring_MP!$AK$1:$EZ$55,Points_MP!$C24,FALSE)=$V24,$AH24,IF(HLOOKUP(AO$1,Monitoring_MP!$AK$1:$EZ$55,Points_MP!$C24,FALSE)=$X24,$AI24,"ERROR")))))))))</f>
        <v>4</v>
      </c>
      <c r="AP24" s="142">
        <f>IF(ISBLANK(HLOOKUP(AP$1,Monitoring_MP!$AK$1:$EZ$55,Points_MP!$C24,FALSE)),"",IF(HLOOKUP(AP$1,Monitoring_MP!$AK$1:$EZ$55,Points_MP!$C24,FALSE)=$J24,$AB24,IF(HLOOKUP(AP$1,Monitoring_MP!$AK$1:$EZ$55,Points_MP!$C24,FALSE)=$L24,$AC24,IF(HLOOKUP(AP$1,Monitoring_MP!$AK$1:$EZ$55,Points_MP!$C24,FALSE)=$N24,$AD24,IF(HLOOKUP(AP$1,Monitoring_MP!$AK$1:$EZ$55,Points_MP!$C24,FALSE)=$P24,$AE24,IF(HLOOKUP(AP$1,Monitoring_MP!$AK$1:$EZ$55,Points_MP!$C24,FALSE)=$R24,$AF24,IF(HLOOKUP(AP$1,Monitoring_MP!$AK$1:$EZ$55,Points_MP!$C24,FALSE)=$T24,$AG24,IF(HLOOKUP(AP$1,Monitoring_MP!$AK$1:$EZ$55,Points_MP!$C24,FALSE)=$V24,$AH24,IF(HLOOKUP(AP$1,Monitoring_MP!$AK$1:$EZ$55,Points_MP!$C24,FALSE)=$X24,$AI24,"ERROR")))))))))</f>
        <v>4</v>
      </c>
      <c r="AQ24" s="142">
        <f>IF(ISBLANK(HLOOKUP(AQ$1,Monitoring_MP!$AK$1:$EZ$55,Points_MP!$C24,FALSE)),"",IF(HLOOKUP(AQ$1,Monitoring_MP!$AK$1:$EZ$55,Points_MP!$C24,FALSE)=$J24,$AB24,IF(HLOOKUP(AQ$1,Monitoring_MP!$AK$1:$EZ$55,Points_MP!$C24,FALSE)=$L24,$AC24,IF(HLOOKUP(AQ$1,Monitoring_MP!$AK$1:$EZ$55,Points_MP!$C24,FALSE)=$N24,$AD24,IF(HLOOKUP(AQ$1,Monitoring_MP!$AK$1:$EZ$55,Points_MP!$C24,FALSE)=$P24,$AE24,IF(HLOOKUP(AQ$1,Monitoring_MP!$AK$1:$EZ$55,Points_MP!$C24,FALSE)=$R24,$AF24,IF(HLOOKUP(AQ$1,Monitoring_MP!$AK$1:$EZ$55,Points_MP!$C24,FALSE)=$T24,$AG24,IF(HLOOKUP(AQ$1,Monitoring_MP!$AK$1:$EZ$55,Points_MP!$C24,FALSE)=$V24,$AH24,IF(HLOOKUP(AQ$1,Monitoring_MP!$AK$1:$EZ$55,Points_MP!$C24,FALSE)=$X24,$AI24,"ERROR")))))))))</f>
        <v>4</v>
      </c>
      <c r="AR24" s="142">
        <f>IF(ISBLANK(HLOOKUP(AR$1,Monitoring_MP!$AK$1:$EZ$55,Points_MP!$C24,FALSE)),"",IF(HLOOKUP(AR$1,Monitoring_MP!$AK$1:$EZ$55,Points_MP!$C24,FALSE)=$J24,$AB24,IF(HLOOKUP(AR$1,Monitoring_MP!$AK$1:$EZ$55,Points_MP!$C24,FALSE)=$L24,$AC24,IF(HLOOKUP(AR$1,Monitoring_MP!$AK$1:$EZ$55,Points_MP!$C24,FALSE)=$N24,$AD24,IF(HLOOKUP(AR$1,Monitoring_MP!$AK$1:$EZ$55,Points_MP!$C24,FALSE)=$P24,$AE24,IF(HLOOKUP(AR$1,Monitoring_MP!$AK$1:$EZ$55,Points_MP!$C24,FALSE)=$R24,$AF24,IF(HLOOKUP(AR$1,Monitoring_MP!$AK$1:$EZ$55,Points_MP!$C24,FALSE)=$T24,$AG24,IF(HLOOKUP(AR$1,Monitoring_MP!$AK$1:$EZ$55,Points_MP!$C24,FALSE)=$V24,$AH24,IF(HLOOKUP(AR$1,Monitoring_MP!$AK$1:$EZ$55,Points_MP!$C24,FALSE)=$X24,$AI24,"ERROR")))))))))</f>
        <v>4</v>
      </c>
      <c r="AS24" s="142">
        <f>IF(ISBLANK(HLOOKUP(AS$1,Monitoring_MP!$AK$1:$EZ$55,Points_MP!$C24,FALSE)),"",IF(HLOOKUP(AS$1,Monitoring_MP!$AK$1:$EZ$55,Points_MP!$C24,FALSE)=$J24,$AB24,IF(HLOOKUP(AS$1,Monitoring_MP!$AK$1:$EZ$55,Points_MP!$C24,FALSE)=$L24,$AC24,IF(HLOOKUP(AS$1,Monitoring_MP!$AK$1:$EZ$55,Points_MP!$C24,FALSE)=$N24,$AD24,IF(HLOOKUP(AS$1,Monitoring_MP!$AK$1:$EZ$55,Points_MP!$C24,FALSE)=$P24,$AE24,IF(HLOOKUP(AS$1,Monitoring_MP!$AK$1:$EZ$55,Points_MP!$C24,FALSE)=$R24,$AF24,IF(HLOOKUP(AS$1,Monitoring_MP!$AK$1:$EZ$55,Points_MP!$C24,FALSE)=$T24,$AG24,IF(HLOOKUP(AS$1,Monitoring_MP!$AK$1:$EZ$55,Points_MP!$C24,FALSE)=$V24,$AH24,IF(HLOOKUP(AS$1,Monitoring_MP!$AK$1:$EZ$55,Points_MP!$C24,FALSE)=$X24,$AI24,"ERROR")))))))))</f>
        <v>0</v>
      </c>
      <c r="AT24" s="142">
        <f>IF(ISBLANK(HLOOKUP(AT$1,Monitoring_MP!$AK$1:$EZ$55,Points_MP!$C24,FALSE)),"",IF(HLOOKUP(AT$1,Monitoring_MP!$AK$1:$EZ$55,Points_MP!$C24,FALSE)=$J24,$AB24,IF(HLOOKUP(AT$1,Monitoring_MP!$AK$1:$EZ$55,Points_MP!$C24,FALSE)=$L24,$AC24,IF(HLOOKUP(AT$1,Monitoring_MP!$AK$1:$EZ$55,Points_MP!$C24,FALSE)=$N24,$AD24,IF(HLOOKUP(AT$1,Monitoring_MP!$AK$1:$EZ$55,Points_MP!$C24,FALSE)=$P24,$AE24,IF(HLOOKUP(AT$1,Monitoring_MP!$AK$1:$EZ$55,Points_MP!$C24,FALSE)=$R24,$AF24,IF(HLOOKUP(AT$1,Monitoring_MP!$AK$1:$EZ$55,Points_MP!$C24,FALSE)=$T24,$AG24,IF(HLOOKUP(AT$1,Monitoring_MP!$AK$1:$EZ$55,Points_MP!$C24,FALSE)=$V24,$AH24,IF(HLOOKUP(AT$1,Monitoring_MP!$AK$1:$EZ$55,Points_MP!$C24,FALSE)=$X24,$AI24,"ERROR")))))))))</f>
        <v>3.2</v>
      </c>
      <c r="AU24" s="142">
        <f>IF(ISBLANK(HLOOKUP(AU$1,Monitoring_MP!$AK$1:$EZ$55,Points_MP!$C24,FALSE)),"",IF(HLOOKUP(AU$1,Monitoring_MP!$AK$1:$EZ$55,Points_MP!$C24,FALSE)=$J24,$AB24,IF(HLOOKUP(AU$1,Monitoring_MP!$AK$1:$EZ$55,Points_MP!$C24,FALSE)=$L24,$AC24,IF(HLOOKUP(AU$1,Monitoring_MP!$AK$1:$EZ$55,Points_MP!$C24,FALSE)=$N24,$AD24,IF(HLOOKUP(AU$1,Monitoring_MP!$AK$1:$EZ$55,Points_MP!$C24,FALSE)=$P24,$AE24,IF(HLOOKUP(AU$1,Monitoring_MP!$AK$1:$EZ$55,Points_MP!$C24,FALSE)=$R24,$AF24,IF(HLOOKUP(AU$1,Monitoring_MP!$AK$1:$EZ$55,Points_MP!$C24,FALSE)=$T24,$AG24,IF(HLOOKUP(AU$1,Monitoring_MP!$AK$1:$EZ$55,Points_MP!$C24,FALSE)=$V24,$AH24,IF(HLOOKUP(AU$1,Monitoring_MP!$AK$1:$EZ$55,Points_MP!$C24,FALSE)=$X24,$AI24,"ERROR")))))))))</f>
        <v>0</v>
      </c>
      <c r="AV24" s="142">
        <f>IF(ISBLANK(HLOOKUP(AV$1,Monitoring_MP!$AK$1:$EZ$55,Points_MP!$C24,FALSE)),"",IF(HLOOKUP(AV$1,Monitoring_MP!$AK$1:$EZ$55,Points_MP!$C24,FALSE)=$J24,$AB24,IF(HLOOKUP(AV$1,Monitoring_MP!$AK$1:$EZ$55,Points_MP!$C24,FALSE)=$L24,$AC24,IF(HLOOKUP(AV$1,Monitoring_MP!$AK$1:$EZ$55,Points_MP!$C24,FALSE)=$N24,$AD24,IF(HLOOKUP(AV$1,Monitoring_MP!$AK$1:$EZ$55,Points_MP!$C24,FALSE)=$P24,$AE24,IF(HLOOKUP(AV$1,Monitoring_MP!$AK$1:$EZ$55,Points_MP!$C24,FALSE)=$R24,$AF24,IF(HLOOKUP(AV$1,Monitoring_MP!$AK$1:$EZ$55,Points_MP!$C24,FALSE)=$T24,$AG24,IF(HLOOKUP(AV$1,Monitoring_MP!$AK$1:$EZ$55,Points_MP!$C24,FALSE)=$V24,$AH24,IF(HLOOKUP(AV$1,Monitoring_MP!$AK$1:$EZ$55,Points_MP!$C24,FALSE)=$X24,$AI24,"ERROR")))))))))</f>
        <v>4</v>
      </c>
      <c r="AW24" s="142">
        <f>IF(ISBLANK(HLOOKUP(AW$1,Monitoring_MP!$AK$1:$EZ$55,Points_MP!$C24,FALSE)),"",IF(HLOOKUP(AW$1,Monitoring_MP!$AK$1:$EZ$55,Points_MP!$C24,FALSE)=$J24,$AB24,IF(HLOOKUP(AW$1,Monitoring_MP!$AK$1:$EZ$55,Points_MP!$C24,FALSE)=$L24,$AC24,IF(HLOOKUP(AW$1,Monitoring_MP!$AK$1:$EZ$55,Points_MP!$C24,FALSE)=$N24,$AD24,IF(HLOOKUP(AW$1,Monitoring_MP!$AK$1:$EZ$55,Points_MP!$C24,FALSE)=$P24,$AE24,IF(HLOOKUP(AW$1,Monitoring_MP!$AK$1:$EZ$55,Points_MP!$C24,FALSE)=$R24,$AF24,IF(HLOOKUP(AW$1,Monitoring_MP!$AK$1:$EZ$55,Points_MP!$C24,FALSE)=$T24,$AG24,IF(HLOOKUP(AW$1,Monitoring_MP!$AK$1:$EZ$55,Points_MP!$C24,FALSE)=$V24,$AH24,IF(HLOOKUP(AW$1,Monitoring_MP!$AK$1:$EZ$55,Points_MP!$C24,FALSE)=$X24,$AI24,"ERROR")))))))))</f>
        <v>0</v>
      </c>
      <c r="AX24" s="142">
        <f>IF(ISBLANK(HLOOKUP(AX$1,Monitoring_MP!$AK$1:$EZ$55,Points_MP!$C24,FALSE)),"",IF(HLOOKUP(AX$1,Monitoring_MP!$AK$1:$EZ$55,Points_MP!$C24,FALSE)=$J24,$AB24,IF(HLOOKUP(AX$1,Monitoring_MP!$AK$1:$EZ$55,Points_MP!$C24,FALSE)=$L24,$AC24,IF(HLOOKUP(AX$1,Monitoring_MP!$AK$1:$EZ$55,Points_MP!$C24,FALSE)=$N24,$AD24,IF(HLOOKUP(AX$1,Monitoring_MP!$AK$1:$EZ$55,Points_MP!$C24,FALSE)=$P24,$AE24,IF(HLOOKUP(AX$1,Monitoring_MP!$AK$1:$EZ$55,Points_MP!$C24,FALSE)=$R24,$AF24,IF(HLOOKUP(AX$1,Monitoring_MP!$AK$1:$EZ$55,Points_MP!$C24,FALSE)=$T24,$AG24,IF(HLOOKUP(AX$1,Monitoring_MP!$AK$1:$EZ$55,Points_MP!$C24,FALSE)=$V24,$AH24,IF(HLOOKUP(AX$1,Monitoring_MP!$AK$1:$EZ$55,Points_MP!$C24,FALSE)=$X24,$AI24,"ERROR")))))))))</f>
        <v>4</v>
      </c>
      <c r="AY24" s="142">
        <f>IF(ISBLANK(HLOOKUP(AY$1,Monitoring_MP!$AK$1:$EZ$55,Points_MP!$C24,FALSE)),"",IF(HLOOKUP(AY$1,Monitoring_MP!$AK$1:$EZ$55,Points_MP!$C24,FALSE)=$J24,$AB24,IF(HLOOKUP(AY$1,Monitoring_MP!$AK$1:$EZ$55,Points_MP!$C24,FALSE)=$L24,$AC24,IF(HLOOKUP(AY$1,Monitoring_MP!$AK$1:$EZ$55,Points_MP!$C24,FALSE)=$N24,$AD24,IF(HLOOKUP(AY$1,Monitoring_MP!$AK$1:$EZ$55,Points_MP!$C24,FALSE)=$P24,$AE24,IF(HLOOKUP(AY$1,Monitoring_MP!$AK$1:$EZ$55,Points_MP!$C24,FALSE)=$R24,$AF24,IF(HLOOKUP(AY$1,Monitoring_MP!$AK$1:$EZ$55,Points_MP!$C24,FALSE)=$T24,$AG24,IF(HLOOKUP(AY$1,Monitoring_MP!$AK$1:$EZ$55,Points_MP!$C24,FALSE)=$V24,$AH24,IF(HLOOKUP(AY$1,Monitoring_MP!$AK$1:$EZ$55,Points_MP!$C24,FALSE)=$X24,$AI24,"ERROR")))))))))</f>
        <v>4</v>
      </c>
      <c r="AZ24" s="142">
        <f>IF(ISBLANK(HLOOKUP(AZ$1,Monitoring_MP!$AK$1:$EZ$55,Points_MP!$C24,FALSE)),"",IF(HLOOKUP(AZ$1,Monitoring_MP!$AK$1:$EZ$55,Points_MP!$C24,FALSE)=$J24,$AB24,IF(HLOOKUP(AZ$1,Monitoring_MP!$AK$1:$EZ$55,Points_MP!$C24,FALSE)=$L24,$AC24,IF(HLOOKUP(AZ$1,Monitoring_MP!$AK$1:$EZ$55,Points_MP!$C24,FALSE)=$N24,$AD24,IF(HLOOKUP(AZ$1,Monitoring_MP!$AK$1:$EZ$55,Points_MP!$C24,FALSE)=$P24,$AE24,IF(HLOOKUP(AZ$1,Monitoring_MP!$AK$1:$EZ$55,Points_MP!$C24,FALSE)=$R24,$AF24,IF(HLOOKUP(AZ$1,Monitoring_MP!$AK$1:$EZ$55,Points_MP!$C24,FALSE)=$T24,$AG24,IF(HLOOKUP(AZ$1,Monitoring_MP!$AK$1:$EZ$55,Points_MP!$C24,FALSE)=$V24,$AH24,IF(HLOOKUP(AZ$1,Monitoring_MP!$AK$1:$EZ$55,Points_MP!$C24,FALSE)=$X24,$AI24,"ERROR")))))))))</f>
        <v>4</v>
      </c>
      <c r="BA24" s="142">
        <f>IF(ISBLANK(HLOOKUP(BA$1,Monitoring_MP!$AK$1:$EZ$55,Points_MP!$C24,FALSE)),"",IF(HLOOKUP(BA$1,Monitoring_MP!$AK$1:$EZ$55,Points_MP!$C24,FALSE)=$J24,$AB24,IF(HLOOKUP(BA$1,Monitoring_MP!$AK$1:$EZ$55,Points_MP!$C24,FALSE)=$L24,$AC24,IF(HLOOKUP(BA$1,Monitoring_MP!$AK$1:$EZ$55,Points_MP!$C24,FALSE)=$N24,$AD24,IF(HLOOKUP(BA$1,Monitoring_MP!$AK$1:$EZ$55,Points_MP!$C24,FALSE)=$P24,$AE24,IF(HLOOKUP(BA$1,Monitoring_MP!$AK$1:$EZ$55,Points_MP!$C24,FALSE)=$R24,$AF24,IF(HLOOKUP(BA$1,Monitoring_MP!$AK$1:$EZ$55,Points_MP!$C24,FALSE)=$T24,$AG24,IF(HLOOKUP(BA$1,Monitoring_MP!$AK$1:$EZ$55,Points_MP!$C24,FALSE)=$V24,$AH24,IF(HLOOKUP(BA$1,Monitoring_MP!$AK$1:$EZ$55,Points_MP!$C24,FALSE)=$X24,$AI24,"ERROR")))))))))</f>
        <v>0.8</v>
      </c>
      <c r="BB24" s="142">
        <f>IF(ISBLANK(HLOOKUP(BB$1,Monitoring_MP!$AK$1:$EZ$55,Points_MP!$C24,FALSE)),"",IF(HLOOKUP(BB$1,Monitoring_MP!$AK$1:$EZ$55,Points_MP!$C24,FALSE)=$J24,$AB24,IF(HLOOKUP(BB$1,Monitoring_MP!$AK$1:$EZ$55,Points_MP!$C24,FALSE)=$L24,$AC24,IF(HLOOKUP(BB$1,Monitoring_MP!$AK$1:$EZ$55,Points_MP!$C24,FALSE)=$N24,$AD24,IF(HLOOKUP(BB$1,Monitoring_MP!$AK$1:$EZ$55,Points_MP!$C24,FALSE)=$P24,$AE24,IF(HLOOKUP(BB$1,Monitoring_MP!$AK$1:$EZ$55,Points_MP!$C24,FALSE)=$R24,$AF24,IF(HLOOKUP(BB$1,Monitoring_MP!$AK$1:$EZ$55,Points_MP!$C24,FALSE)=$T24,$AG24,IF(HLOOKUP(BB$1,Monitoring_MP!$AK$1:$EZ$55,Points_MP!$C24,FALSE)=$V24,$AH24,IF(HLOOKUP(BB$1,Monitoring_MP!$AK$1:$EZ$55,Points_MP!$C24,FALSE)=$X24,$AI24,"ERROR")))))))))</f>
        <v>0</v>
      </c>
      <c r="BC24" s="142">
        <f>IF(ISBLANK(HLOOKUP(BC$1,Monitoring_MP!$AK$1:$EZ$55,Points_MP!$C24,FALSE)),"",IF(HLOOKUP(BC$1,Monitoring_MP!$AK$1:$EZ$55,Points_MP!$C24,FALSE)=$J24,$AB24,IF(HLOOKUP(BC$1,Monitoring_MP!$AK$1:$EZ$55,Points_MP!$C24,FALSE)=$L24,$AC24,IF(HLOOKUP(BC$1,Monitoring_MP!$AK$1:$EZ$55,Points_MP!$C24,FALSE)=$N24,$AD24,IF(HLOOKUP(BC$1,Monitoring_MP!$AK$1:$EZ$55,Points_MP!$C24,FALSE)=$P24,$AE24,IF(HLOOKUP(BC$1,Monitoring_MP!$AK$1:$EZ$55,Points_MP!$C24,FALSE)=$R24,$AF24,IF(HLOOKUP(BC$1,Monitoring_MP!$AK$1:$EZ$55,Points_MP!$C24,FALSE)=$T24,$AG24,IF(HLOOKUP(BC$1,Monitoring_MP!$AK$1:$EZ$55,Points_MP!$C24,FALSE)=$V24,$AH24,IF(HLOOKUP(BC$1,Monitoring_MP!$AK$1:$EZ$55,Points_MP!$C24,FALSE)=$X24,$AI24,"ERROR")))))))))</f>
        <v>4</v>
      </c>
      <c r="BD24" s="142">
        <f>IF(ISBLANK(HLOOKUP(BD$1,Monitoring_MP!$AK$1:$EZ$55,Points_MP!$C24,FALSE)),"",IF(HLOOKUP(BD$1,Monitoring_MP!$AK$1:$EZ$55,Points_MP!$C24,FALSE)=$J24,$AB24,IF(HLOOKUP(BD$1,Monitoring_MP!$AK$1:$EZ$55,Points_MP!$C24,FALSE)=$L24,$AC24,IF(HLOOKUP(BD$1,Monitoring_MP!$AK$1:$EZ$55,Points_MP!$C24,FALSE)=$N24,$AD24,IF(HLOOKUP(BD$1,Monitoring_MP!$AK$1:$EZ$55,Points_MP!$C24,FALSE)=$P24,$AE24,IF(HLOOKUP(BD$1,Monitoring_MP!$AK$1:$EZ$55,Points_MP!$C24,FALSE)=$R24,$AF24,IF(HLOOKUP(BD$1,Monitoring_MP!$AK$1:$EZ$55,Points_MP!$C24,FALSE)=$T24,$AG24,IF(HLOOKUP(BD$1,Monitoring_MP!$AK$1:$EZ$55,Points_MP!$C24,FALSE)=$V24,$AH24,IF(HLOOKUP(BD$1,Monitoring_MP!$AK$1:$EZ$55,Points_MP!$C24,FALSE)=$X24,$AI24,"ERROR")))))))))</f>
        <v>2</v>
      </c>
      <c r="BE24" s="142">
        <f>IF(ISBLANK(HLOOKUP(BE$1,Monitoring_MP!$AK$1:$EZ$55,Points_MP!$C24,FALSE)),"",IF(HLOOKUP(BE$1,Monitoring_MP!$AK$1:$EZ$55,Points_MP!$C24,FALSE)=$J24,$AB24,IF(HLOOKUP(BE$1,Monitoring_MP!$AK$1:$EZ$55,Points_MP!$C24,FALSE)=$L24,$AC24,IF(HLOOKUP(BE$1,Monitoring_MP!$AK$1:$EZ$55,Points_MP!$C24,FALSE)=$N24,$AD24,IF(HLOOKUP(BE$1,Monitoring_MP!$AK$1:$EZ$55,Points_MP!$C24,FALSE)=$P24,$AE24,IF(HLOOKUP(BE$1,Monitoring_MP!$AK$1:$EZ$55,Points_MP!$C24,FALSE)=$R24,$AF24,IF(HLOOKUP(BE$1,Monitoring_MP!$AK$1:$EZ$55,Points_MP!$C24,FALSE)=$T24,$AG24,IF(HLOOKUP(BE$1,Monitoring_MP!$AK$1:$EZ$55,Points_MP!$C24,FALSE)=$V24,$AH24,IF(HLOOKUP(BE$1,Monitoring_MP!$AK$1:$EZ$55,Points_MP!$C24,FALSE)=$X24,$AI24,"ERROR")))))))))</f>
        <v>2.4</v>
      </c>
      <c r="BF24" s="142">
        <f>IF(ISBLANK(HLOOKUP(BF$1,Monitoring_MP!$AK$1:$EZ$55,Points_MP!$C24,FALSE)),"",IF(HLOOKUP(BF$1,Monitoring_MP!$AK$1:$EZ$55,Points_MP!$C24,FALSE)=$J24,$AB24,IF(HLOOKUP(BF$1,Monitoring_MP!$AK$1:$EZ$55,Points_MP!$C24,FALSE)=$L24,$AC24,IF(HLOOKUP(BF$1,Monitoring_MP!$AK$1:$EZ$55,Points_MP!$C24,FALSE)=$N24,$AD24,IF(HLOOKUP(BF$1,Monitoring_MP!$AK$1:$EZ$55,Points_MP!$C24,FALSE)=$P24,$AE24,IF(HLOOKUP(BF$1,Monitoring_MP!$AK$1:$EZ$55,Points_MP!$C24,FALSE)=$R24,$AF24,IF(HLOOKUP(BF$1,Monitoring_MP!$AK$1:$EZ$55,Points_MP!$C24,FALSE)=$T24,$AG24,IF(HLOOKUP(BF$1,Monitoring_MP!$AK$1:$EZ$55,Points_MP!$C24,FALSE)=$V24,$AH24,IF(HLOOKUP(BF$1,Monitoring_MP!$AK$1:$EZ$55,Points_MP!$C24,FALSE)=$X24,$AI24,"ERROR")))))))))</f>
        <v>4</v>
      </c>
      <c r="BG24" s="142">
        <f>IF(ISBLANK(HLOOKUP(BG$1,Monitoring_MP!$AK$1:$EZ$55,Points_MP!$C24,FALSE)),"",IF(HLOOKUP(BG$1,Monitoring_MP!$AK$1:$EZ$55,Points_MP!$C24,FALSE)=$J24,$AB24,IF(HLOOKUP(BG$1,Monitoring_MP!$AK$1:$EZ$55,Points_MP!$C24,FALSE)=$L24,$AC24,IF(HLOOKUP(BG$1,Monitoring_MP!$AK$1:$EZ$55,Points_MP!$C24,FALSE)=$N24,$AD24,IF(HLOOKUP(BG$1,Monitoring_MP!$AK$1:$EZ$55,Points_MP!$C24,FALSE)=$P24,$AE24,IF(HLOOKUP(BG$1,Monitoring_MP!$AK$1:$EZ$55,Points_MP!$C24,FALSE)=$R24,$AF24,IF(HLOOKUP(BG$1,Monitoring_MP!$AK$1:$EZ$55,Points_MP!$C24,FALSE)=$T24,$AG24,IF(HLOOKUP(BG$1,Monitoring_MP!$AK$1:$EZ$55,Points_MP!$C24,FALSE)=$V24,$AH24,IF(HLOOKUP(BG$1,Monitoring_MP!$AK$1:$EZ$55,Points_MP!$C24,FALSE)=$X24,$AI24,"ERROR")))))))))</f>
        <v>0.8</v>
      </c>
      <c r="BH24" s="142">
        <f>IF(ISBLANK(HLOOKUP(BH$1,Monitoring_MP!$AK$1:$EZ$55,Points_MP!$C24,FALSE)),"",IF(HLOOKUP(BH$1,Monitoring_MP!$AK$1:$EZ$55,Points_MP!$C24,FALSE)=$J24,$AB24,IF(HLOOKUP(BH$1,Monitoring_MP!$AK$1:$EZ$55,Points_MP!$C24,FALSE)=$L24,$AC24,IF(HLOOKUP(BH$1,Monitoring_MP!$AK$1:$EZ$55,Points_MP!$C24,FALSE)=$N24,$AD24,IF(HLOOKUP(BH$1,Monitoring_MP!$AK$1:$EZ$55,Points_MP!$C24,FALSE)=$P24,$AE24,IF(HLOOKUP(BH$1,Monitoring_MP!$AK$1:$EZ$55,Points_MP!$C24,FALSE)=$R24,$AF24,IF(HLOOKUP(BH$1,Monitoring_MP!$AK$1:$EZ$55,Points_MP!$C24,FALSE)=$T24,$AG24,IF(HLOOKUP(BH$1,Monitoring_MP!$AK$1:$EZ$55,Points_MP!$C24,FALSE)=$V24,$AH24,IF(HLOOKUP(BH$1,Monitoring_MP!$AK$1:$EZ$55,Points_MP!$C24,FALSE)=$X24,$AI24,"ERROR")))))))))</f>
        <v>4</v>
      </c>
      <c r="BI24" s="142">
        <f>IF(ISBLANK(HLOOKUP(BI$1,Monitoring_MP!$AK$1:$EZ$55,Points_MP!$C24,FALSE)),"",IF(HLOOKUP(BI$1,Monitoring_MP!$AK$1:$EZ$55,Points_MP!$C24,FALSE)=$J24,$AB24,IF(HLOOKUP(BI$1,Monitoring_MP!$AK$1:$EZ$55,Points_MP!$C24,FALSE)=$L24,$AC24,IF(HLOOKUP(BI$1,Monitoring_MP!$AK$1:$EZ$55,Points_MP!$C24,FALSE)=$N24,$AD24,IF(HLOOKUP(BI$1,Monitoring_MP!$AK$1:$EZ$55,Points_MP!$C24,FALSE)=$P24,$AE24,IF(HLOOKUP(BI$1,Monitoring_MP!$AK$1:$EZ$55,Points_MP!$C24,FALSE)=$R24,$AF24,IF(HLOOKUP(BI$1,Monitoring_MP!$AK$1:$EZ$55,Points_MP!$C24,FALSE)=$T24,$AG24,IF(HLOOKUP(BI$1,Monitoring_MP!$AK$1:$EZ$55,Points_MP!$C24,FALSE)=$V24,$AH24,IF(HLOOKUP(BI$1,Monitoring_MP!$AK$1:$EZ$55,Points_MP!$C24,FALSE)=$X24,$AI24,"ERROR")))))))))</f>
        <v>0</v>
      </c>
      <c r="BJ24" s="142">
        <f>IF(ISBLANK(HLOOKUP(BJ$1,Monitoring_MP!$AK$1:$EZ$55,Points_MP!$C24,FALSE)),"",IF(HLOOKUP(BJ$1,Monitoring_MP!$AK$1:$EZ$55,Points_MP!$C24,FALSE)=$J24,$AB24,IF(HLOOKUP(BJ$1,Monitoring_MP!$AK$1:$EZ$55,Points_MP!$C24,FALSE)=$L24,$AC24,IF(HLOOKUP(BJ$1,Monitoring_MP!$AK$1:$EZ$55,Points_MP!$C24,FALSE)=$N24,$AD24,IF(HLOOKUP(BJ$1,Monitoring_MP!$AK$1:$EZ$55,Points_MP!$C24,FALSE)=$P24,$AE24,IF(HLOOKUP(BJ$1,Monitoring_MP!$AK$1:$EZ$55,Points_MP!$C24,FALSE)=$R24,$AF24,IF(HLOOKUP(BJ$1,Monitoring_MP!$AK$1:$EZ$55,Points_MP!$C24,FALSE)=$T24,$AG24,IF(HLOOKUP(BJ$1,Monitoring_MP!$AK$1:$EZ$55,Points_MP!$C24,FALSE)=$V24,$AH24,IF(HLOOKUP(BJ$1,Monitoring_MP!$AK$1:$EZ$55,Points_MP!$C24,FALSE)=$X24,$AI24,"ERROR")))))))))</f>
        <v>4</v>
      </c>
      <c r="BK24" s="142">
        <f>IF(ISBLANK(HLOOKUP(BK$1,Monitoring_MP!$AK$1:$EZ$55,Points_MP!$C24,FALSE)),"",IF(HLOOKUP(BK$1,Monitoring_MP!$AK$1:$EZ$55,Points_MP!$C24,FALSE)=$J24,$AB24,IF(HLOOKUP(BK$1,Monitoring_MP!$AK$1:$EZ$55,Points_MP!$C24,FALSE)=$L24,$AC24,IF(HLOOKUP(BK$1,Monitoring_MP!$AK$1:$EZ$55,Points_MP!$C24,FALSE)=$N24,$AD24,IF(HLOOKUP(BK$1,Monitoring_MP!$AK$1:$EZ$55,Points_MP!$C24,FALSE)=$P24,$AE24,IF(HLOOKUP(BK$1,Monitoring_MP!$AK$1:$EZ$55,Points_MP!$C24,FALSE)=$R24,$AF24,IF(HLOOKUP(BK$1,Monitoring_MP!$AK$1:$EZ$55,Points_MP!$C24,FALSE)=$T24,$AG24,IF(HLOOKUP(BK$1,Monitoring_MP!$AK$1:$EZ$55,Points_MP!$C24,FALSE)=$V24,$AH24,IF(HLOOKUP(BK$1,Monitoring_MP!$AK$1:$EZ$55,Points_MP!$C24,FALSE)=$X24,$AI24,"ERROR")))))))))</f>
        <v>0</v>
      </c>
      <c r="BL24" s="142">
        <f>IF(ISBLANK(HLOOKUP(BL$1,Monitoring_MP!$AK$1:$EZ$55,Points_MP!$C24,FALSE)),"",IF(HLOOKUP(BL$1,Monitoring_MP!$AK$1:$EZ$55,Points_MP!$C24,FALSE)=$J24,$AB24,IF(HLOOKUP(BL$1,Monitoring_MP!$AK$1:$EZ$55,Points_MP!$C24,FALSE)=$L24,$AC24,IF(HLOOKUP(BL$1,Monitoring_MP!$AK$1:$EZ$55,Points_MP!$C24,FALSE)=$N24,$AD24,IF(HLOOKUP(BL$1,Monitoring_MP!$AK$1:$EZ$55,Points_MP!$C24,FALSE)=$P24,$AE24,IF(HLOOKUP(BL$1,Monitoring_MP!$AK$1:$EZ$55,Points_MP!$C24,FALSE)=$R24,$AF24,IF(HLOOKUP(BL$1,Monitoring_MP!$AK$1:$EZ$55,Points_MP!$C24,FALSE)=$T24,$AG24,IF(HLOOKUP(BL$1,Monitoring_MP!$AK$1:$EZ$55,Points_MP!$C24,FALSE)=$V24,$AH24,IF(HLOOKUP(BL$1,Monitoring_MP!$AK$1:$EZ$55,Points_MP!$C24,FALSE)=$X24,$AI24,"ERROR")))))))))</f>
        <v>4</v>
      </c>
      <c r="BM24" s="142">
        <f>IF(ISBLANK(HLOOKUP(BM$1,Monitoring_MP!$AK$1:$EZ$55,Points_MP!$C24,FALSE)),"",IF(HLOOKUP(BM$1,Monitoring_MP!$AK$1:$EZ$55,Points_MP!$C24,FALSE)=$J24,$AB24,IF(HLOOKUP(BM$1,Monitoring_MP!$AK$1:$EZ$55,Points_MP!$C24,FALSE)=$L24,$AC24,IF(HLOOKUP(BM$1,Monitoring_MP!$AK$1:$EZ$55,Points_MP!$C24,FALSE)=$N24,$AD24,IF(HLOOKUP(BM$1,Monitoring_MP!$AK$1:$EZ$55,Points_MP!$C24,FALSE)=$P24,$AE24,IF(HLOOKUP(BM$1,Monitoring_MP!$AK$1:$EZ$55,Points_MP!$C24,FALSE)=$R24,$AF24,IF(HLOOKUP(BM$1,Monitoring_MP!$AK$1:$EZ$55,Points_MP!$C24,FALSE)=$T24,$AG24,IF(HLOOKUP(BM$1,Monitoring_MP!$AK$1:$EZ$55,Points_MP!$C24,FALSE)=$V24,$AH24,IF(HLOOKUP(BM$1,Monitoring_MP!$AK$1:$EZ$55,Points_MP!$C24,FALSE)=$X24,$AI24,"ERROR")))))))))</f>
        <v>1.6</v>
      </c>
      <c r="BN24" s="142">
        <f>IF(ISBLANK(HLOOKUP(BN$1,Monitoring_MP!$AK$1:$EZ$55,Points_MP!$C24,FALSE)),"",IF(HLOOKUP(BN$1,Monitoring_MP!$AK$1:$EZ$55,Points_MP!$C24,FALSE)=$J24,$AB24,IF(HLOOKUP(BN$1,Monitoring_MP!$AK$1:$EZ$55,Points_MP!$C24,FALSE)=$L24,$AC24,IF(HLOOKUP(BN$1,Monitoring_MP!$AK$1:$EZ$55,Points_MP!$C24,FALSE)=$N24,$AD24,IF(HLOOKUP(BN$1,Monitoring_MP!$AK$1:$EZ$55,Points_MP!$C24,FALSE)=$P24,$AE24,IF(HLOOKUP(BN$1,Monitoring_MP!$AK$1:$EZ$55,Points_MP!$C24,FALSE)=$R24,$AF24,IF(HLOOKUP(BN$1,Monitoring_MP!$AK$1:$EZ$55,Points_MP!$C24,FALSE)=$T24,$AG24,IF(HLOOKUP(BN$1,Monitoring_MP!$AK$1:$EZ$55,Points_MP!$C24,FALSE)=$V24,$AH24,IF(HLOOKUP(BN$1,Monitoring_MP!$AK$1:$EZ$55,Points_MP!$C24,FALSE)=$X24,$AI24,"ERROR")))))))))</f>
        <v>2.4</v>
      </c>
      <c r="BO24" s="142">
        <f>IF(ISBLANK(HLOOKUP(BO$1,Monitoring_MP!$AK$1:$EZ$55,Points_MP!$C24,FALSE)),"",IF(HLOOKUP(BO$1,Monitoring_MP!$AK$1:$EZ$55,Points_MP!$C24,FALSE)=$J24,$AB24,IF(HLOOKUP(BO$1,Monitoring_MP!$AK$1:$EZ$55,Points_MP!$C24,FALSE)=$L24,$AC24,IF(HLOOKUP(BO$1,Monitoring_MP!$AK$1:$EZ$55,Points_MP!$C24,FALSE)=$N24,$AD24,IF(HLOOKUP(BO$1,Monitoring_MP!$AK$1:$EZ$55,Points_MP!$C24,FALSE)=$P24,$AE24,IF(HLOOKUP(BO$1,Monitoring_MP!$AK$1:$EZ$55,Points_MP!$C24,FALSE)=$R24,$AF24,IF(HLOOKUP(BO$1,Monitoring_MP!$AK$1:$EZ$55,Points_MP!$C24,FALSE)=$T24,$AG24,IF(HLOOKUP(BO$1,Monitoring_MP!$AK$1:$EZ$55,Points_MP!$C24,FALSE)=$V24,$AH24,IF(HLOOKUP(BO$1,Monitoring_MP!$AK$1:$EZ$55,Points_MP!$C24,FALSE)=$X24,$AI24,"ERROR")))))))))</f>
        <v>0</v>
      </c>
      <c r="BP24" s="142">
        <f>IF(ISBLANK(HLOOKUP(BP$1,Monitoring_MP!$AK$1:$EZ$55,Points_MP!$C24,FALSE)),"",IF(HLOOKUP(BP$1,Monitoring_MP!$AK$1:$EZ$55,Points_MP!$C24,FALSE)=$J24,$AB24,IF(HLOOKUP(BP$1,Monitoring_MP!$AK$1:$EZ$55,Points_MP!$C24,FALSE)=$L24,$AC24,IF(HLOOKUP(BP$1,Monitoring_MP!$AK$1:$EZ$55,Points_MP!$C24,FALSE)=$N24,$AD24,IF(HLOOKUP(BP$1,Monitoring_MP!$AK$1:$EZ$55,Points_MP!$C24,FALSE)=$P24,$AE24,IF(HLOOKUP(BP$1,Monitoring_MP!$AK$1:$EZ$55,Points_MP!$C24,FALSE)=$R24,$AF24,IF(HLOOKUP(BP$1,Monitoring_MP!$AK$1:$EZ$55,Points_MP!$C24,FALSE)=$T24,$AG24,IF(HLOOKUP(BP$1,Monitoring_MP!$AK$1:$EZ$55,Points_MP!$C24,FALSE)=$V24,$AH24,IF(HLOOKUP(BP$1,Monitoring_MP!$AK$1:$EZ$55,Points_MP!$C24,FALSE)=$X24,$AI24,"ERROR")))))))))</f>
        <v>4</v>
      </c>
      <c r="BQ24" s="142">
        <f>IF(ISBLANK(HLOOKUP(BQ$1,Monitoring_MP!$AK$1:$EZ$55,Points_MP!$C24,FALSE)),"",IF(HLOOKUP(BQ$1,Monitoring_MP!$AK$1:$EZ$55,Points_MP!$C24,FALSE)=$J24,$AB24,IF(HLOOKUP(BQ$1,Monitoring_MP!$AK$1:$EZ$55,Points_MP!$C24,FALSE)=$L24,$AC24,IF(HLOOKUP(BQ$1,Monitoring_MP!$AK$1:$EZ$55,Points_MP!$C24,FALSE)=$N24,$AD24,IF(HLOOKUP(BQ$1,Monitoring_MP!$AK$1:$EZ$55,Points_MP!$C24,FALSE)=$P24,$AE24,IF(HLOOKUP(BQ$1,Monitoring_MP!$AK$1:$EZ$55,Points_MP!$C24,FALSE)=$R24,$AF24,IF(HLOOKUP(BQ$1,Monitoring_MP!$AK$1:$EZ$55,Points_MP!$C24,FALSE)=$T24,$AG24,IF(HLOOKUP(BQ$1,Monitoring_MP!$AK$1:$EZ$55,Points_MP!$C24,FALSE)=$V24,$AH24,IF(HLOOKUP(BQ$1,Monitoring_MP!$AK$1:$EZ$55,Points_MP!$C24,FALSE)=$X24,$AI24,"ERROR")))))))))</f>
        <v>0</v>
      </c>
      <c r="BR24" s="142">
        <f>IF(ISBLANK(HLOOKUP(BR$1,Monitoring_MP!$AK$1:$EZ$55,Points_MP!$C24,FALSE)),"",IF(HLOOKUP(BR$1,Monitoring_MP!$AK$1:$EZ$55,Points_MP!$C24,FALSE)=$J24,$AB24,IF(HLOOKUP(BR$1,Monitoring_MP!$AK$1:$EZ$55,Points_MP!$C24,FALSE)=$L24,$AC24,IF(HLOOKUP(BR$1,Monitoring_MP!$AK$1:$EZ$55,Points_MP!$C24,FALSE)=$N24,$AD24,IF(HLOOKUP(BR$1,Monitoring_MP!$AK$1:$EZ$55,Points_MP!$C24,FALSE)=$P24,$AE24,IF(HLOOKUP(BR$1,Monitoring_MP!$AK$1:$EZ$55,Points_MP!$C24,FALSE)=$R24,$AF24,IF(HLOOKUP(BR$1,Monitoring_MP!$AK$1:$EZ$55,Points_MP!$C24,FALSE)=$T24,$AG24,IF(HLOOKUP(BR$1,Monitoring_MP!$AK$1:$EZ$55,Points_MP!$C24,FALSE)=$V24,$AH24,IF(HLOOKUP(BR$1,Monitoring_MP!$AK$1:$EZ$55,Points_MP!$C24,FALSE)=$X24,$AI24,"ERROR")))))))))</f>
        <v>0</v>
      </c>
      <c r="BS24" s="142">
        <f>IF(ISBLANK(HLOOKUP(BS$1,Monitoring_MP!$AK$1:$EZ$55,Points_MP!$C24,FALSE)),"",IF(HLOOKUP(BS$1,Monitoring_MP!$AK$1:$EZ$55,Points_MP!$C24,FALSE)=$J24,$AB24,IF(HLOOKUP(BS$1,Monitoring_MP!$AK$1:$EZ$55,Points_MP!$C24,FALSE)=$L24,$AC24,IF(HLOOKUP(BS$1,Monitoring_MP!$AK$1:$EZ$55,Points_MP!$C24,FALSE)=$N24,$AD24,IF(HLOOKUP(BS$1,Monitoring_MP!$AK$1:$EZ$55,Points_MP!$C24,FALSE)=$P24,$AE24,IF(HLOOKUP(BS$1,Monitoring_MP!$AK$1:$EZ$55,Points_MP!$C24,FALSE)=$R24,$AF24,IF(HLOOKUP(BS$1,Monitoring_MP!$AK$1:$EZ$55,Points_MP!$C24,FALSE)=$T24,$AG24,IF(HLOOKUP(BS$1,Monitoring_MP!$AK$1:$EZ$55,Points_MP!$C24,FALSE)=$V24,$AH24,IF(HLOOKUP(BS$1,Monitoring_MP!$AK$1:$EZ$55,Points_MP!$C24,FALSE)=$X24,$AI24,"ERROR")))))))))</f>
        <v>3.2</v>
      </c>
      <c r="BT24" s="142">
        <f>IF(ISBLANK(HLOOKUP(BT$1,Monitoring_MP!$AK$1:$EZ$55,Points_MP!$C24,FALSE)),"",IF(HLOOKUP(BT$1,Monitoring_MP!$AK$1:$EZ$55,Points_MP!$C24,FALSE)=$J24,$AB24,IF(HLOOKUP(BT$1,Monitoring_MP!$AK$1:$EZ$55,Points_MP!$C24,FALSE)=$L24,$AC24,IF(HLOOKUP(BT$1,Monitoring_MP!$AK$1:$EZ$55,Points_MP!$C24,FALSE)=$N24,$AD24,IF(HLOOKUP(BT$1,Monitoring_MP!$AK$1:$EZ$55,Points_MP!$C24,FALSE)=$P24,$AE24,IF(HLOOKUP(BT$1,Monitoring_MP!$AK$1:$EZ$55,Points_MP!$C24,FALSE)=$R24,$AF24,IF(HLOOKUP(BT$1,Monitoring_MP!$AK$1:$EZ$55,Points_MP!$C24,FALSE)=$T24,$AG24,IF(HLOOKUP(BT$1,Monitoring_MP!$AK$1:$EZ$55,Points_MP!$C24,FALSE)=$V24,$AH24,IF(HLOOKUP(BT$1,Monitoring_MP!$AK$1:$EZ$55,Points_MP!$C24,FALSE)=$X24,$AI24,"ERROR")))))))))</f>
        <v>0</v>
      </c>
      <c r="BU24" s="142">
        <f>IF(ISBLANK(HLOOKUP(BU$1,Monitoring_MP!$AK$1:$EZ$55,Points_MP!$C24,FALSE)),"",IF(HLOOKUP(BU$1,Monitoring_MP!$AK$1:$EZ$55,Points_MP!$C24,FALSE)=$J24,$AB24,IF(HLOOKUP(BU$1,Monitoring_MP!$AK$1:$EZ$55,Points_MP!$C24,FALSE)=$L24,$AC24,IF(HLOOKUP(BU$1,Monitoring_MP!$AK$1:$EZ$55,Points_MP!$C24,FALSE)=$N24,$AD24,IF(HLOOKUP(BU$1,Monitoring_MP!$AK$1:$EZ$55,Points_MP!$C24,FALSE)=$P24,$AE24,IF(HLOOKUP(BU$1,Monitoring_MP!$AK$1:$EZ$55,Points_MP!$C24,FALSE)=$R24,$AF24,IF(HLOOKUP(BU$1,Monitoring_MP!$AK$1:$EZ$55,Points_MP!$C24,FALSE)=$T24,$AG24,IF(HLOOKUP(BU$1,Monitoring_MP!$AK$1:$EZ$55,Points_MP!$C24,FALSE)=$V24,$AH24,IF(HLOOKUP(BU$1,Monitoring_MP!$AK$1:$EZ$55,Points_MP!$C24,FALSE)=$X24,$AI24,"ERROR")))))))))</f>
        <v>0</v>
      </c>
      <c r="BV24" s="142">
        <f>IF(ISBLANK(HLOOKUP(BV$1,Monitoring_MP!$AK$1:$EZ$55,Points_MP!$C24,FALSE)),"",IF(HLOOKUP(BV$1,Monitoring_MP!$AK$1:$EZ$55,Points_MP!$C24,FALSE)=$J24,$AB24,IF(HLOOKUP(BV$1,Monitoring_MP!$AK$1:$EZ$55,Points_MP!$C24,FALSE)=$L24,$AC24,IF(HLOOKUP(BV$1,Monitoring_MP!$AK$1:$EZ$55,Points_MP!$C24,FALSE)=$N24,$AD24,IF(HLOOKUP(BV$1,Monitoring_MP!$AK$1:$EZ$55,Points_MP!$C24,FALSE)=$P24,$AE24,IF(HLOOKUP(BV$1,Monitoring_MP!$AK$1:$EZ$55,Points_MP!$C24,FALSE)=$R24,$AF24,IF(HLOOKUP(BV$1,Monitoring_MP!$AK$1:$EZ$55,Points_MP!$C24,FALSE)=$T24,$AG24,IF(HLOOKUP(BV$1,Monitoring_MP!$AK$1:$EZ$55,Points_MP!$C24,FALSE)=$V24,$AH24,IF(HLOOKUP(BV$1,Monitoring_MP!$AK$1:$EZ$55,Points_MP!$C24,FALSE)=$X24,$AI24,"ERROR")))))))))</f>
        <v>3.2</v>
      </c>
      <c r="BW24" s="142">
        <f>IF(ISBLANK(HLOOKUP(BW$1,Monitoring_MP!$AK$1:$EZ$55,Points_MP!$C24,FALSE)),"",IF(HLOOKUP(BW$1,Monitoring_MP!$AK$1:$EZ$55,Points_MP!$C24,FALSE)=$J24,$AB24,IF(HLOOKUP(BW$1,Monitoring_MP!$AK$1:$EZ$55,Points_MP!$C24,FALSE)=$L24,$AC24,IF(HLOOKUP(BW$1,Monitoring_MP!$AK$1:$EZ$55,Points_MP!$C24,FALSE)=$N24,$AD24,IF(HLOOKUP(BW$1,Monitoring_MP!$AK$1:$EZ$55,Points_MP!$C24,FALSE)=$P24,$AE24,IF(HLOOKUP(BW$1,Monitoring_MP!$AK$1:$EZ$55,Points_MP!$C24,FALSE)=$R24,$AF24,IF(HLOOKUP(BW$1,Monitoring_MP!$AK$1:$EZ$55,Points_MP!$C24,FALSE)=$T24,$AG24,IF(HLOOKUP(BW$1,Monitoring_MP!$AK$1:$EZ$55,Points_MP!$C24,FALSE)=$V24,$AH24,IF(HLOOKUP(BW$1,Monitoring_MP!$AK$1:$EZ$55,Points_MP!$C24,FALSE)=$X24,$AI24,"ERROR")))))))))</f>
        <v>0.8</v>
      </c>
      <c r="BX24" s="142">
        <f>IF(ISBLANK(HLOOKUP(BX$1,Monitoring_MP!$AK$1:$EZ$55,Points_MP!$C24,FALSE)),"",IF(HLOOKUP(BX$1,Monitoring_MP!$AK$1:$EZ$55,Points_MP!$C24,FALSE)=$J24,$AB24,IF(HLOOKUP(BX$1,Monitoring_MP!$AK$1:$EZ$55,Points_MP!$C24,FALSE)=$L24,$AC24,IF(HLOOKUP(BX$1,Monitoring_MP!$AK$1:$EZ$55,Points_MP!$C24,FALSE)=$N24,$AD24,IF(HLOOKUP(BX$1,Monitoring_MP!$AK$1:$EZ$55,Points_MP!$C24,FALSE)=$P24,$AE24,IF(HLOOKUP(BX$1,Monitoring_MP!$AK$1:$EZ$55,Points_MP!$C24,FALSE)=$R24,$AF24,IF(HLOOKUP(BX$1,Monitoring_MP!$AK$1:$EZ$55,Points_MP!$C24,FALSE)=$T24,$AG24,IF(HLOOKUP(BX$1,Monitoring_MP!$AK$1:$EZ$55,Points_MP!$C24,FALSE)=$V24,$AH24,IF(HLOOKUP(BX$1,Monitoring_MP!$AK$1:$EZ$55,Points_MP!$C24,FALSE)=$X24,$AI24,"ERROR")))))))))</f>
        <v>4</v>
      </c>
      <c r="BY24" s="142">
        <f>IF(ISBLANK(HLOOKUP(BY$1,Monitoring_MP!$AK$1:$EZ$55,Points_MP!$C24,FALSE)),"",IF(HLOOKUP(BY$1,Monitoring_MP!$AK$1:$EZ$55,Points_MP!$C24,FALSE)=$J24,$AB24,IF(HLOOKUP(BY$1,Monitoring_MP!$AK$1:$EZ$55,Points_MP!$C24,FALSE)=$L24,$AC24,IF(HLOOKUP(BY$1,Monitoring_MP!$AK$1:$EZ$55,Points_MP!$C24,FALSE)=$N24,$AD24,IF(HLOOKUP(BY$1,Monitoring_MP!$AK$1:$EZ$55,Points_MP!$C24,FALSE)=$P24,$AE24,IF(HLOOKUP(BY$1,Monitoring_MP!$AK$1:$EZ$55,Points_MP!$C24,FALSE)=$R24,$AF24,IF(HLOOKUP(BY$1,Monitoring_MP!$AK$1:$EZ$55,Points_MP!$C24,FALSE)=$T24,$AG24,IF(HLOOKUP(BY$1,Monitoring_MP!$AK$1:$EZ$55,Points_MP!$C24,FALSE)=$V24,$AH24,IF(HLOOKUP(BY$1,Monitoring_MP!$AK$1:$EZ$55,Points_MP!$C24,FALSE)=$X24,$AI24,"ERROR")))))))))</f>
        <v>4</v>
      </c>
      <c r="BZ24" s="142">
        <f>IF(ISBLANK(HLOOKUP(BZ$1,Monitoring_MP!$AK$1:$EZ$55,Points_MP!$C24,FALSE)),"",IF(HLOOKUP(BZ$1,Monitoring_MP!$AK$1:$EZ$55,Points_MP!$C24,FALSE)=$J24,$AB24,IF(HLOOKUP(BZ$1,Monitoring_MP!$AK$1:$EZ$55,Points_MP!$C24,FALSE)=$L24,$AC24,IF(HLOOKUP(BZ$1,Monitoring_MP!$AK$1:$EZ$55,Points_MP!$C24,FALSE)=$N24,$AD24,IF(HLOOKUP(BZ$1,Monitoring_MP!$AK$1:$EZ$55,Points_MP!$C24,FALSE)=$P24,$AE24,IF(HLOOKUP(BZ$1,Monitoring_MP!$AK$1:$EZ$55,Points_MP!$C24,FALSE)=$R24,$AF24,IF(HLOOKUP(BZ$1,Monitoring_MP!$AK$1:$EZ$55,Points_MP!$C24,FALSE)=$T24,$AG24,IF(HLOOKUP(BZ$1,Monitoring_MP!$AK$1:$EZ$55,Points_MP!$C24,FALSE)=$V24,$AH24,IF(HLOOKUP(BZ$1,Monitoring_MP!$AK$1:$EZ$55,Points_MP!$C24,FALSE)=$X24,$AI24,"ERROR")))))))))</f>
        <v>0</v>
      </c>
      <c r="CA24" s="142">
        <f>IF(ISBLANK(HLOOKUP(CA$1,Monitoring_MP!$AK$1:$EZ$55,Points_MP!$C24,FALSE)),"",IF(HLOOKUP(CA$1,Monitoring_MP!$AK$1:$EZ$55,Points_MP!$C24,FALSE)=$J24,$AB24,IF(HLOOKUP(CA$1,Monitoring_MP!$AK$1:$EZ$55,Points_MP!$C24,FALSE)=$L24,$AC24,IF(HLOOKUP(CA$1,Monitoring_MP!$AK$1:$EZ$55,Points_MP!$C24,FALSE)=$N24,$AD24,IF(HLOOKUP(CA$1,Monitoring_MP!$AK$1:$EZ$55,Points_MP!$C24,FALSE)=$P24,$AE24,IF(HLOOKUP(CA$1,Monitoring_MP!$AK$1:$EZ$55,Points_MP!$C24,FALSE)=$R24,$AF24,IF(HLOOKUP(CA$1,Monitoring_MP!$AK$1:$EZ$55,Points_MP!$C24,FALSE)=$T24,$AG24,IF(HLOOKUP(CA$1,Monitoring_MP!$AK$1:$EZ$55,Points_MP!$C24,FALSE)=$V24,$AH24,IF(HLOOKUP(CA$1,Monitoring_MP!$AK$1:$EZ$55,Points_MP!$C24,FALSE)=$X24,$AI24,"ERROR")))))))))</f>
        <v>0</v>
      </c>
      <c r="CB24" s="142">
        <f>IF(ISBLANK(HLOOKUP(CB$1,Monitoring_MP!$AK$1:$EZ$55,Points_MP!$C24,FALSE)),"",IF(HLOOKUP(CB$1,Monitoring_MP!$AK$1:$EZ$55,Points_MP!$C24,FALSE)=$J24,$AB24,IF(HLOOKUP(CB$1,Monitoring_MP!$AK$1:$EZ$55,Points_MP!$C24,FALSE)=$L24,$AC24,IF(HLOOKUP(CB$1,Monitoring_MP!$AK$1:$EZ$55,Points_MP!$C24,FALSE)=$N24,$AD24,IF(HLOOKUP(CB$1,Monitoring_MP!$AK$1:$EZ$55,Points_MP!$C24,FALSE)=$P24,$AE24,IF(HLOOKUP(CB$1,Monitoring_MP!$AK$1:$EZ$55,Points_MP!$C24,FALSE)=$R24,$AF24,IF(HLOOKUP(CB$1,Monitoring_MP!$AK$1:$EZ$55,Points_MP!$C24,FALSE)=$T24,$AG24,IF(HLOOKUP(CB$1,Monitoring_MP!$AK$1:$EZ$55,Points_MP!$C24,FALSE)=$V24,$AH24,IF(HLOOKUP(CB$1,Monitoring_MP!$AK$1:$EZ$55,Points_MP!$C24,FALSE)=$X24,$AI24,"ERROR")))))))))</f>
        <v>0</v>
      </c>
      <c r="CC24" s="142">
        <f>IF(ISBLANK(HLOOKUP(CC$1,Monitoring_MP!$AK$1:$EZ$55,Points_MP!$C24,FALSE)),"",IF(HLOOKUP(CC$1,Monitoring_MP!$AK$1:$EZ$55,Points_MP!$C24,FALSE)=$J24,$AB24,IF(HLOOKUP(CC$1,Monitoring_MP!$AK$1:$EZ$55,Points_MP!$C24,FALSE)=$L24,$AC24,IF(HLOOKUP(CC$1,Monitoring_MP!$AK$1:$EZ$55,Points_MP!$C24,FALSE)=$N24,$AD24,IF(HLOOKUP(CC$1,Monitoring_MP!$AK$1:$EZ$55,Points_MP!$C24,FALSE)=$P24,$AE24,IF(HLOOKUP(CC$1,Monitoring_MP!$AK$1:$EZ$55,Points_MP!$C24,FALSE)=$R24,$AF24,IF(HLOOKUP(CC$1,Monitoring_MP!$AK$1:$EZ$55,Points_MP!$C24,FALSE)=$T24,$AG24,IF(HLOOKUP(CC$1,Monitoring_MP!$AK$1:$EZ$55,Points_MP!$C24,FALSE)=$V24,$AH24,IF(HLOOKUP(CC$1,Monitoring_MP!$AK$1:$EZ$55,Points_MP!$C24,FALSE)=$X24,$AI24,"ERROR")))))))))</f>
        <v>0</v>
      </c>
      <c r="CD24" s="142">
        <f>IF(ISBLANK(HLOOKUP(CD$1,Monitoring_MP!$AK$1:$EZ$55,Points_MP!$C24,FALSE)),"",IF(HLOOKUP(CD$1,Monitoring_MP!$AK$1:$EZ$55,Points_MP!$C24,FALSE)=$J24,$AB24,IF(HLOOKUP(CD$1,Monitoring_MP!$AK$1:$EZ$55,Points_MP!$C24,FALSE)=$L24,$AC24,IF(HLOOKUP(CD$1,Monitoring_MP!$AK$1:$EZ$55,Points_MP!$C24,FALSE)=$N24,$AD24,IF(HLOOKUP(CD$1,Monitoring_MP!$AK$1:$EZ$55,Points_MP!$C24,FALSE)=$P24,$AE24,IF(HLOOKUP(CD$1,Monitoring_MP!$AK$1:$EZ$55,Points_MP!$C24,FALSE)=$R24,$AF24,IF(HLOOKUP(CD$1,Monitoring_MP!$AK$1:$EZ$55,Points_MP!$C24,FALSE)=$T24,$AG24,IF(HLOOKUP(CD$1,Monitoring_MP!$AK$1:$EZ$55,Points_MP!$C24,FALSE)=$V24,$AH24,IF(HLOOKUP(CD$1,Monitoring_MP!$AK$1:$EZ$55,Points_MP!$C24,FALSE)=$X24,$AI24,"ERROR")))))))))</f>
        <v>2.4</v>
      </c>
      <c r="CE24" s="142">
        <f>IF(ISBLANK(HLOOKUP(CE$1,Monitoring_MP!$AK$1:$EZ$55,Points_MP!$C24,FALSE)),"",IF(HLOOKUP(CE$1,Monitoring_MP!$AK$1:$EZ$55,Points_MP!$C24,FALSE)=$J24,$AB24,IF(HLOOKUP(CE$1,Monitoring_MP!$AK$1:$EZ$55,Points_MP!$C24,FALSE)=$L24,$AC24,IF(HLOOKUP(CE$1,Monitoring_MP!$AK$1:$EZ$55,Points_MP!$C24,FALSE)=$N24,$AD24,IF(HLOOKUP(CE$1,Monitoring_MP!$AK$1:$EZ$55,Points_MP!$C24,FALSE)=$P24,$AE24,IF(HLOOKUP(CE$1,Monitoring_MP!$AK$1:$EZ$55,Points_MP!$C24,FALSE)=$R24,$AF24,IF(HLOOKUP(CE$1,Monitoring_MP!$AK$1:$EZ$55,Points_MP!$C24,FALSE)=$T24,$AG24,IF(HLOOKUP(CE$1,Monitoring_MP!$AK$1:$EZ$55,Points_MP!$C24,FALSE)=$V24,$AH24,IF(HLOOKUP(CE$1,Monitoring_MP!$AK$1:$EZ$55,Points_MP!$C24,FALSE)=$X24,$AI24,"ERROR")))))))))</f>
        <v>4</v>
      </c>
      <c r="CF24" s="142">
        <f>IF(ISBLANK(HLOOKUP(CF$1,Monitoring_MP!$AK$1:$EZ$55,Points_MP!$C24,FALSE)),"",IF(HLOOKUP(CF$1,Monitoring_MP!$AK$1:$EZ$55,Points_MP!$C24,FALSE)=$J24,$AB24,IF(HLOOKUP(CF$1,Monitoring_MP!$AK$1:$EZ$55,Points_MP!$C24,FALSE)=$L24,$AC24,IF(HLOOKUP(CF$1,Monitoring_MP!$AK$1:$EZ$55,Points_MP!$C24,FALSE)=$N24,$AD24,IF(HLOOKUP(CF$1,Monitoring_MP!$AK$1:$EZ$55,Points_MP!$C24,FALSE)=$P24,$AE24,IF(HLOOKUP(CF$1,Monitoring_MP!$AK$1:$EZ$55,Points_MP!$C24,FALSE)=$R24,$AF24,IF(HLOOKUP(CF$1,Monitoring_MP!$AK$1:$EZ$55,Points_MP!$C24,FALSE)=$T24,$AG24,IF(HLOOKUP(CF$1,Monitoring_MP!$AK$1:$EZ$55,Points_MP!$C24,FALSE)=$V24,$AH24,IF(HLOOKUP(CF$1,Monitoring_MP!$AK$1:$EZ$55,Points_MP!$C24,FALSE)=$X24,$AI24,"ERROR")))))))))</f>
        <v>0.8</v>
      </c>
      <c r="CG24" s="142">
        <f>IF(ISBLANK(HLOOKUP(CG$1,Monitoring_MP!$AK$1:$EZ$55,Points_MP!$C24,FALSE)),"",IF(HLOOKUP(CG$1,Monitoring_MP!$AK$1:$EZ$55,Points_MP!$C24,FALSE)=$J24,$AB24,IF(HLOOKUP(CG$1,Monitoring_MP!$AK$1:$EZ$55,Points_MP!$C24,FALSE)=$L24,$AC24,IF(HLOOKUP(CG$1,Monitoring_MP!$AK$1:$EZ$55,Points_MP!$C24,FALSE)=$N24,$AD24,IF(HLOOKUP(CG$1,Monitoring_MP!$AK$1:$EZ$55,Points_MP!$C24,FALSE)=$P24,$AE24,IF(HLOOKUP(CG$1,Monitoring_MP!$AK$1:$EZ$55,Points_MP!$C24,FALSE)=$R24,$AF24,IF(HLOOKUP(CG$1,Monitoring_MP!$AK$1:$EZ$55,Points_MP!$C24,FALSE)=$T24,$AG24,IF(HLOOKUP(CG$1,Monitoring_MP!$AK$1:$EZ$55,Points_MP!$C24,FALSE)=$V24,$AH24,IF(HLOOKUP(CG$1,Monitoring_MP!$AK$1:$EZ$55,Points_MP!$C24,FALSE)=$X24,$AI24,"ERROR")))))))))</f>
        <v>0</v>
      </c>
      <c r="CH24" s="142">
        <f>IF(ISBLANK(HLOOKUP(CH$1,Monitoring_MP!$AK$1:$EZ$55,Points_MP!$C24,FALSE)),"",IF(HLOOKUP(CH$1,Monitoring_MP!$AK$1:$EZ$55,Points_MP!$C24,FALSE)=$J24,$AB24,IF(HLOOKUP(CH$1,Monitoring_MP!$AK$1:$EZ$55,Points_MP!$C24,FALSE)=$L24,$AC24,IF(HLOOKUP(CH$1,Monitoring_MP!$AK$1:$EZ$55,Points_MP!$C24,FALSE)=$N24,$AD24,IF(HLOOKUP(CH$1,Monitoring_MP!$AK$1:$EZ$55,Points_MP!$C24,FALSE)=$P24,$AE24,IF(HLOOKUP(CH$1,Monitoring_MP!$AK$1:$EZ$55,Points_MP!$C24,FALSE)=$R24,$AF24,IF(HLOOKUP(CH$1,Monitoring_MP!$AK$1:$EZ$55,Points_MP!$C24,FALSE)=$T24,$AG24,IF(HLOOKUP(CH$1,Monitoring_MP!$AK$1:$EZ$55,Points_MP!$C24,FALSE)=$V24,$AH24,IF(HLOOKUP(CH$1,Monitoring_MP!$AK$1:$EZ$55,Points_MP!$C24,FALSE)=$X24,$AI24,"ERROR")))))))))</f>
        <v>1.6</v>
      </c>
      <c r="CI24" s="142">
        <f>IF(ISBLANK(HLOOKUP(CI$1,Monitoring_MP!$AK$1:$EZ$55,Points_MP!$C24,FALSE)),"",IF(HLOOKUP(CI$1,Monitoring_MP!$AK$1:$EZ$55,Points_MP!$C24,FALSE)=$J24,$AB24,IF(HLOOKUP(CI$1,Monitoring_MP!$AK$1:$EZ$55,Points_MP!$C24,FALSE)=$L24,$AC24,IF(HLOOKUP(CI$1,Monitoring_MP!$AK$1:$EZ$55,Points_MP!$C24,FALSE)=$N24,$AD24,IF(HLOOKUP(CI$1,Monitoring_MP!$AK$1:$EZ$55,Points_MP!$C24,FALSE)=$P24,$AE24,IF(HLOOKUP(CI$1,Monitoring_MP!$AK$1:$EZ$55,Points_MP!$C24,FALSE)=$R24,$AF24,IF(HLOOKUP(CI$1,Monitoring_MP!$AK$1:$EZ$55,Points_MP!$C24,FALSE)=$T24,$AG24,IF(HLOOKUP(CI$1,Monitoring_MP!$AK$1:$EZ$55,Points_MP!$C24,FALSE)=$V24,$AH24,IF(HLOOKUP(CI$1,Monitoring_MP!$AK$1:$EZ$55,Points_MP!$C24,FALSE)=$X24,$AI24,"ERROR")))))))))</f>
        <v>0.8</v>
      </c>
      <c r="CJ24" s="142">
        <f>IF(ISBLANK(HLOOKUP(CJ$1,Monitoring_MP!$AK$1:$EZ$55,Points_MP!$C24,FALSE)),"",IF(HLOOKUP(CJ$1,Monitoring_MP!$AK$1:$EZ$55,Points_MP!$C24,FALSE)=$J24,$AB24,IF(HLOOKUP(CJ$1,Monitoring_MP!$AK$1:$EZ$55,Points_MP!$C24,FALSE)=$L24,$AC24,IF(HLOOKUP(CJ$1,Monitoring_MP!$AK$1:$EZ$55,Points_MP!$C24,FALSE)=$N24,$AD24,IF(HLOOKUP(CJ$1,Monitoring_MP!$AK$1:$EZ$55,Points_MP!$C24,FALSE)=$P24,$AE24,IF(HLOOKUP(CJ$1,Monitoring_MP!$AK$1:$EZ$55,Points_MP!$C24,FALSE)=$R24,$AF24,IF(HLOOKUP(CJ$1,Monitoring_MP!$AK$1:$EZ$55,Points_MP!$C24,FALSE)=$T24,$AG24,IF(HLOOKUP(CJ$1,Monitoring_MP!$AK$1:$EZ$55,Points_MP!$C24,FALSE)=$V24,$AH24,IF(HLOOKUP(CJ$1,Monitoring_MP!$AK$1:$EZ$55,Points_MP!$C24,FALSE)=$X24,$AI24,"ERROR")))))))))</f>
        <v>3.2</v>
      </c>
      <c r="CK24" s="142">
        <f>IF(ISBLANK(HLOOKUP(CK$1,Monitoring_MP!$AK$1:$EZ$55,Points_MP!$C24,FALSE)),"",IF(HLOOKUP(CK$1,Monitoring_MP!$AK$1:$EZ$55,Points_MP!$C24,FALSE)=$J24,$AB24,IF(HLOOKUP(CK$1,Monitoring_MP!$AK$1:$EZ$55,Points_MP!$C24,FALSE)=$L24,$AC24,IF(HLOOKUP(CK$1,Monitoring_MP!$AK$1:$EZ$55,Points_MP!$C24,FALSE)=$N24,$AD24,IF(HLOOKUP(CK$1,Monitoring_MP!$AK$1:$EZ$55,Points_MP!$C24,FALSE)=$P24,$AE24,IF(HLOOKUP(CK$1,Monitoring_MP!$AK$1:$EZ$55,Points_MP!$C24,FALSE)=$R24,$AF24,IF(HLOOKUP(CK$1,Monitoring_MP!$AK$1:$EZ$55,Points_MP!$C24,FALSE)=$T24,$AG24,IF(HLOOKUP(CK$1,Monitoring_MP!$AK$1:$EZ$55,Points_MP!$C24,FALSE)=$V24,$AH24,IF(HLOOKUP(CK$1,Monitoring_MP!$AK$1:$EZ$55,Points_MP!$C24,FALSE)=$X24,$AI24,"ERROR")))))))))</f>
        <v>0</v>
      </c>
      <c r="CL24" s="142">
        <f>IF(ISBLANK(HLOOKUP(CL$1,Monitoring_MP!$AK$1:$EZ$55,Points_MP!$C24,FALSE)),"",IF(HLOOKUP(CL$1,Monitoring_MP!$AK$1:$EZ$55,Points_MP!$C24,FALSE)=$J24,$AB24,IF(HLOOKUP(CL$1,Monitoring_MP!$AK$1:$EZ$55,Points_MP!$C24,FALSE)=$L24,$AC24,IF(HLOOKUP(CL$1,Monitoring_MP!$AK$1:$EZ$55,Points_MP!$C24,FALSE)=$N24,$AD24,IF(HLOOKUP(CL$1,Monitoring_MP!$AK$1:$EZ$55,Points_MP!$C24,FALSE)=$P24,$AE24,IF(HLOOKUP(CL$1,Monitoring_MP!$AK$1:$EZ$55,Points_MP!$C24,FALSE)=$R24,$AF24,IF(HLOOKUP(CL$1,Monitoring_MP!$AK$1:$EZ$55,Points_MP!$C24,FALSE)=$T24,$AG24,IF(HLOOKUP(CL$1,Monitoring_MP!$AK$1:$EZ$55,Points_MP!$C24,FALSE)=$V24,$AH24,IF(HLOOKUP(CL$1,Monitoring_MP!$AK$1:$EZ$55,Points_MP!$C24,FALSE)=$X24,$AI24,"ERROR")))))))))</f>
        <v>4</v>
      </c>
      <c r="CM24" s="142">
        <f>IF(ISBLANK(HLOOKUP(CM$1,Monitoring_MP!$AK$1:$EZ$55,Points_MP!$C24,FALSE)),"",IF(HLOOKUP(CM$1,Monitoring_MP!$AK$1:$EZ$55,Points_MP!$C24,FALSE)=$J24,$AB24,IF(HLOOKUP(CM$1,Monitoring_MP!$AK$1:$EZ$55,Points_MP!$C24,FALSE)=$L24,$AC24,IF(HLOOKUP(CM$1,Monitoring_MP!$AK$1:$EZ$55,Points_MP!$C24,FALSE)=$N24,$AD24,IF(HLOOKUP(CM$1,Monitoring_MP!$AK$1:$EZ$55,Points_MP!$C24,FALSE)=$P24,$AE24,IF(HLOOKUP(CM$1,Monitoring_MP!$AK$1:$EZ$55,Points_MP!$C24,FALSE)=$R24,$AF24,IF(HLOOKUP(CM$1,Monitoring_MP!$AK$1:$EZ$55,Points_MP!$C24,FALSE)=$T24,$AG24,IF(HLOOKUP(CM$1,Monitoring_MP!$AK$1:$EZ$55,Points_MP!$C24,FALSE)=$V24,$AH24,IF(HLOOKUP(CM$1,Monitoring_MP!$AK$1:$EZ$55,Points_MP!$C24,FALSE)=$X24,$AI24,"ERROR")))))))))</f>
        <v>0.8</v>
      </c>
      <c r="CN24" s="142">
        <f>IF(ISBLANK(HLOOKUP(CN$1,Monitoring_MP!$AK$1:$EZ$55,Points_MP!$C24,FALSE)),"",IF(HLOOKUP(CN$1,Monitoring_MP!$AK$1:$EZ$55,Points_MP!$C24,FALSE)=$J24,$AB24,IF(HLOOKUP(CN$1,Monitoring_MP!$AK$1:$EZ$55,Points_MP!$C24,FALSE)=$L24,$AC24,IF(HLOOKUP(CN$1,Monitoring_MP!$AK$1:$EZ$55,Points_MP!$C24,FALSE)=$N24,$AD24,IF(HLOOKUP(CN$1,Monitoring_MP!$AK$1:$EZ$55,Points_MP!$C24,FALSE)=$P24,$AE24,IF(HLOOKUP(CN$1,Monitoring_MP!$AK$1:$EZ$55,Points_MP!$C24,FALSE)=$R24,$AF24,IF(HLOOKUP(CN$1,Monitoring_MP!$AK$1:$EZ$55,Points_MP!$C24,FALSE)=$T24,$AG24,IF(HLOOKUP(CN$1,Monitoring_MP!$AK$1:$EZ$55,Points_MP!$C24,FALSE)=$V24,$AH24,IF(HLOOKUP(CN$1,Monitoring_MP!$AK$1:$EZ$55,Points_MP!$C24,FALSE)=$X24,$AI24,"ERROR")))))))))</f>
        <v>0</v>
      </c>
      <c r="CO24" s="142">
        <f>IF(ISBLANK(HLOOKUP(CO$1,Monitoring_MP!$AK$1:$EZ$55,Points_MP!$C24,FALSE)),"",IF(HLOOKUP(CO$1,Monitoring_MP!$AK$1:$EZ$55,Points_MP!$C24,FALSE)=$J24,$AB24,IF(HLOOKUP(CO$1,Monitoring_MP!$AK$1:$EZ$55,Points_MP!$C24,FALSE)=$L24,$AC24,IF(HLOOKUP(CO$1,Monitoring_MP!$AK$1:$EZ$55,Points_MP!$C24,FALSE)=$N24,$AD24,IF(HLOOKUP(CO$1,Monitoring_MP!$AK$1:$EZ$55,Points_MP!$C24,FALSE)=$P24,$AE24,IF(HLOOKUP(CO$1,Monitoring_MP!$AK$1:$EZ$55,Points_MP!$C24,FALSE)=$R24,$AF24,IF(HLOOKUP(CO$1,Monitoring_MP!$AK$1:$EZ$55,Points_MP!$C24,FALSE)=$T24,$AG24,IF(HLOOKUP(CO$1,Monitoring_MP!$AK$1:$EZ$55,Points_MP!$C24,FALSE)=$V24,$AH24,IF(HLOOKUP(CO$1,Monitoring_MP!$AK$1:$EZ$55,Points_MP!$C24,FALSE)=$X24,$AI24,"ERROR")))))))))</f>
        <v>0</v>
      </c>
      <c r="CP24" s="142">
        <f>IF(ISBLANK(HLOOKUP(CP$1,Monitoring_MP!$AK$1:$EZ$55,Points_MP!$C24,FALSE)),"",IF(HLOOKUP(CP$1,Monitoring_MP!$AK$1:$EZ$55,Points_MP!$C24,FALSE)=$J24,$AB24,IF(HLOOKUP(CP$1,Monitoring_MP!$AK$1:$EZ$55,Points_MP!$C24,FALSE)=$L24,$AC24,IF(HLOOKUP(CP$1,Monitoring_MP!$AK$1:$EZ$55,Points_MP!$C24,FALSE)=$N24,$AD24,IF(HLOOKUP(CP$1,Monitoring_MP!$AK$1:$EZ$55,Points_MP!$C24,FALSE)=$P24,$AE24,IF(HLOOKUP(CP$1,Monitoring_MP!$AK$1:$EZ$55,Points_MP!$C24,FALSE)=$R24,$AF24,IF(HLOOKUP(CP$1,Monitoring_MP!$AK$1:$EZ$55,Points_MP!$C24,FALSE)=$T24,$AG24,IF(HLOOKUP(CP$1,Monitoring_MP!$AK$1:$EZ$55,Points_MP!$C24,FALSE)=$V24,$AH24,IF(HLOOKUP(CP$1,Monitoring_MP!$AK$1:$EZ$55,Points_MP!$C24,FALSE)=$X24,$AI24,"ERROR")))))))))</f>
        <v>0</v>
      </c>
      <c r="CQ24" s="142">
        <f>IF(ISBLANK(HLOOKUP(CQ$1,Monitoring_MP!$AK$1:$EZ$55,Points_MP!$C24,FALSE)),"",IF(HLOOKUP(CQ$1,Monitoring_MP!$AK$1:$EZ$55,Points_MP!$C24,FALSE)=$J24,$AB24,IF(HLOOKUP(CQ$1,Monitoring_MP!$AK$1:$EZ$55,Points_MP!$C24,FALSE)=$L24,$AC24,IF(HLOOKUP(CQ$1,Monitoring_MP!$AK$1:$EZ$55,Points_MP!$C24,FALSE)=$N24,$AD24,IF(HLOOKUP(CQ$1,Monitoring_MP!$AK$1:$EZ$55,Points_MP!$C24,FALSE)=$P24,$AE24,IF(HLOOKUP(CQ$1,Monitoring_MP!$AK$1:$EZ$55,Points_MP!$C24,FALSE)=$R24,$AF24,IF(HLOOKUP(CQ$1,Monitoring_MP!$AK$1:$EZ$55,Points_MP!$C24,FALSE)=$T24,$AG24,IF(HLOOKUP(CQ$1,Monitoring_MP!$AK$1:$EZ$55,Points_MP!$C24,FALSE)=$V24,$AH24,IF(HLOOKUP(CQ$1,Monitoring_MP!$AK$1:$EZ$55,Points_MP!$C24,FALSE)=$X24,$AI24,"ERROR")))))))))</f>
        <v>0.8</v>
      </c>
      <c r="CR24" s="142">
        <f>IF(ISBLANK(HLOOKUP(CR$1,Monitoring_MP!$AK$1:$EZ$55,Points_MP!$C24,FALSE)),"",IF(HLOOKUP(CR$1,Monitoring_MP!$AK$1:$EZ$55,Points_MP!$C24,FALSE)=$J24,$AB24,IF(HLOOKUP(CR$1,Monitoring_MP!$AK$1:$EZ$55,Points_MP!$C24,FALSE)=$L24,$AC24,IF(HLOOKUP(CR$1,Monitoring_MP!$AK$1:$EZ$55,Points_MP!$C24,FALSE)=$N24,$AD24,IF(HLOOKUP(CR$1,Monitoring_MP!$AK$1:$EZ$55,Points_MP!$C24,FALSE)=$P24,$AE24,IF(HLOOKUP(CR$1,Monitoring_MP!$AK$1:$EZ$55,Points_MP!$C24,FALSE)=$R24,$AF24,IF(HLOOKUP(CR$1,Monitoring_MP!$AK$1:$EZ$55,Points_MP!$C24,FALSE)=$T24,$AG24,IF(HLOOKUP(CR$1,Monitoring_MP!$AK$1:$EZ$55,Points_MP!$C24,FALSE)=$V24,$AH24,IF(HLOOKUP(CR$1,Monitoring_MP!$AK$1:$EZ$55,Points_MP!$C24,FALSE)=$X24,$AI24,"ERROR")))))))))</f>
        <v>4</v>
      </c>
    </row>
    <row r="25" spans="1:96" ht="15" customHeight="1" x14ac:dyDescent="0.35">
      <c r="A25" s="27" t="str">
        <f>IF(ISBLANK(Monitoring_MP!A25),"",Monitoring_MP!A25)</f>
        <v>Q23</v>
      </c>
      <c r="B25" s="23" t="str">
        <f>IF(ISBLANK(Monitoring_MP!B25),"",Monitoring_MP!B25)</f>
        <v>C20023</v>
      </c>
      <c r="C25" s="27">
        <f>IF(ISBLANK(Monitoring_MP!C25),"",Monitoring_MP!C25)</f>
        <v>25</v>
      </c>
      <c r="D25" s="26" t="str">
        <f>IF(ISBLANK(Monitoring_MP!D25),"",Monitoring_MP!D25)</f>
        <v>Sînt utilizate de autoritățile publice locale rețelele sociale pentru implicarea cetățenilor și diseminarea informațiilor publice ?</v>
      </c>
      <c r="E25" s="26" t="str">
        <f>IF(ISBLANK(Monitoring_MP!E25),"",Monitoring_MP!E25)</f>
        <v>Are social networks used by local public authorities to involve citizens and disseminate public information?</v>
      </c>
      <c r="F25" s="26" t="str">
        <f>IF(ISBLANK(Monitoring_MP!F25),"",Monitoring_MP!F25)</f>
        <v>par</v>
      </c>
      <c r="G25" s="47" t="str">
        <f>IF(ISBLANK(Monitoring_MP!G25),"",Monitoring_MP!G25)</f>
        <v>par15</v>
      </c>
      <c r="H25" s="54" t="str">
        <f>IF(ISBLANK(Monitoring_MP!H25),"",Monitoring_MP!H25)</f>
        <v>par15k</v>
      </c>
      <c r="I25" s="47">
        <f>IF(ISBLANK(Monitoring_MP!I25),"",Monitoring_MP!I25)</f>
        <v>2</v>
      </c>
      <c r="J25" s="47" t="str">
        <f>IF(ISBLANK(Monitoring_MP!J25),"",Monitoring_MP!J25)</f>
        <v>da</v>
      </c>
      <c r="K25" s="47" t="str">
        <f>IF(ISBLANK(Monitoring_MP!K25),"",Monitoring_MP!K25)</f>
        <v>yes</v>
      </c>
      <c r="L25" s="47" t="str">
        <f>IF(ISBLANK(Monitoring_MP!L25),"",Monitoring_MP!L25)</f>
        <v>nu</v>
      </c>
      <c r="M25" s="24" t="str">
        <f>IF(ISBLANK(Monitoring_MP!M25),"",Monitoring_MP!M25)</f>
        <v>no</v>
      </c>
      <c r="N25" s="24" t="str">
        <f>IF(ISBLANK(Monitoring_MP!N25),"",Monitoring_MP!N25)</f>
        <v>partial</v>
      </c>
      <c r="O25" s="47" t="str">
        <f>IF(ISBLANK(Monitoring_MP!O25),"",Monitoring_MP!O25)</f>
        <v>partially</v>
      </c>
      <c r="P25" s="47" t="str">
        <f>IF(ISBLANK(Monitoring_MP!P25),"",Monitoring_MP!P25)</f>
        <v>--------</v>
      </c>
      <c r="Q25" s="47" t="str">
        <f>IF(ISBLANK(Monitoring_MP!Q25),"",Monitoring_MP!Q25)</f>
        <v>--------</v>
      </c>
      <c r="R25" s="47" t="str">
        <f>IF(ISBLANK(Monitoring_MP!R25),"",Monitoring_MP!R25)</f>
        <v>--------</v>
      </c>
      <c r="S25" s="47" t="str">
        <f>IF(ISBLANK(Monitoring_MP!S25),"",Monitoring_MP!S25)</f>
        <v>--------</v>
      </c>
      <c r="T25" s="47" t="str">
        <f>IF(ISBLANK(Monitoring_MP!T25),"",Monitoring_MP!T25)</f>
        <v>--------</v>
      </c>
      <c r="U25" s="47" t="str">
        <f>IF(ISBLANK(Monitoring_MP!U25),"",Monitoring_MP!U25)</f>
        <v>--------</v>
      </c>
      <c r="V25" s="47" t="str">
        <f>IF(ISBLANK(Monitoring_MP!V25),"",Monitoring_MP!V25)</f>
        <v>--------</v>
      </c>
      <c r="W25" s="47" t="str">
        <f>IF(ISBLANK(Monitoring_MP!W25),"",Monitoring_MP!W25)</f>
        <v>--------</v>
      </c>
      <c r="X25" s="47" t="str">
        <f>IF(ISBLANK(Monitoring_MP!X25),"",Monitoring_MP!X25)</f>
        <v>N/A</v>
      </c>
      <c r="Y25" s="47" t="str">
        <f>IF(ISBLANK(Monitoring_MP!Y25),"",Monitoring_MP!Y25)</f>
        <v>N/A</v>
      </c>
      <c r="Z25" s="47" t="str">
        <f>IF(ISBLANK(Monitoring_MP!Z25),"",Monitoring_MP!Z25)</f>
        <v>--------</v>
      </c>
      <c r="AA25" s="77" t="str">
        <f>IF(ISBLANK(Monitoring_MP!AA25),"",Monitoring_MP!AA25)</f>
        <v>--------</v>
      </c>
      <c r="AB25" s="65">
        <f>IF(ISBLANK(Monitoring_MP!AB25),"",Monitoring_MP!AB25)</f>
        <v>2</v>
      </c>
      <c r="AC25" s="47">
        <f>IF(ISBLANK(Monitoring_MP!AC25),"",Monitoring_MP!AC25)</f>
        <v>0</v>
      </c>
      <c r="AD25" s="65">
        <f>IF(ISBLANK(Monitoring_MP!AD25),"",Monitoring_MP!AD25)</f>
        <v>1</v>
      </c>
      <c r="AE25" s="65" t="str">
        <f>IF(ISBLANK(Monitoring_MP!AE25),"",Monitoring_MP!AE25)</f>
        <v/>
      </c>
      <c r="AF25" s="65" t="str">
        <f>IF(ISBLANK(Monitoring_MP!AF25),"",Monitoring_MP!AF25)</f>
        <v/>
      </c>
      <c r="AG25" s="65" t="str">
        <f>IF(ISBLANK(Monitoring_MP!AG25),"",Monitoring_MP!AG25)</f>
        <v/>
      </c>
      <c r="AH25" s="65" t="str">
        <f>IF(ISBLANK(Monitoring_MP!AH25),"",Monitoring_MP!AH25)</f>
        <v/>
      </c>
      <c r="AI25" s="47" t="str">
        <f>IF(ISBLANK(Monitoring_MP!AI25),"",Monitoring_MP!AI25)</f>
        <v>N/A</v>
      </c>
      <c r="AJ25" s="26" t="str">
        <f>IF(ISBLANK(Monitoring_MP!AJ25),"",Monitoring_MP!AJ25)</f>
        <v/>
      </c>
      <c r="AK25" s="142">
        <f>IF(ISBLANK(HLOOKUP(AK$1,Monitoring_MP!$AK$1:$EZ$55,Points_MP!$C25,FALSE)),"",IF(HLOOKUP(AK$1,Monitoring_MP!$AK$1:$EZ$55,Points_MP!$C25,FALSE)=$J25,$AB25,IF(HLOOKUP(AK$1,Monitoring_MP!$AK$1:$EZ$55,Points_MP!$C25,FALSE)=$L25,$AC25,IF(HLOOKUP(AK$1,Monitoring_MP!$AK$1:$EZ$55,Points_MP!$C25,FALSE)=$N25,$AD25,IF(HLOOKUP(AK$1,Monitoring_MP!$AK$1:$EZ$55,Points_MP!$C25,FALSE)=$P25,$AE25,IF(HLOOKUP(AK$1,Monitoring_MP!$AK$1:$EZ$55,Points_MP!$C25,FALSE)=$R25,$AF25,IF(HLOOKUP(AK$1,Monitoring_MP!$AK$1:$EZ$55,Points_MP!$C25,FALSE)=$T25,$AG25,IF(HLOOKUP(AK$1,Monitoring_MP!$AK$1:$EZ$55,Points_MP!$C25,FALSE)=$V25,$AH25,IF(HLOOKUP(AK$1,Monitoring_MP!$AK$1:$EZ$55,Points_MP!$C25,FALSE)=$X25,$AI25,"ERROR")))))))))</f>
        <v>2</v>
      </c>
      <c r="AL25" s="142">
        <f>IF(ISBLANK(HLOOKUP(AL$1,Monitoring_MP!$AK$1:$EZ$55,Points_MP!$C25,FALSE)),"",IF(HLOOKUP(AL$1,Monitoring_MP!$AK$1:$EZ$55,Points_MP!$C25,FALSE)=$J25,$AB25,IF(HLOOKUP(AL$1,Monitoring_MP!$AK$1:$EZ$55,Points_MP!$C25,FALSE)=$L25,$AC25,IF(HLOOKUP(AL$1,Monitoring_MP!$AK$1:$EZ$55,Points_MP!$C25,FALSE)=$N25,$AD25,IF(HLOOKUP(AL$1,Monitoring_MP!$AK$1:$EZ$55,Points_MP!$C25,FALSE)=$P25,$AE25,IF(HLOOKUP(AL$1,Monitoring_MP!$AK$1:$EZ$55,Points_MP!$C25,FALSE)=$R25,$AF25,IF(HLOOKUP(AL$1,Monitoring_MP!$AK$1:$EZ$55,Points_MP!$C25,FALSE)=$T25,$AG25,IF(HLOOKUP(AL$1,Monitoring_MP!$AK$1:$EZ$55,Points_MP!$C25,FALSE)=$V25,$AH25,IF(HLOOKUP(AL$1,Monitoring_MP!$AK$1:$EZ$55,Points_MP!$C25,FALSE)=$X25,$AI25,"ERROR")))))))))</f>
        <v>2</v>
      </c>
      <c r="AM25" s="142">
        <f>IF(ISBLANK(HLOOKUP(AM$1,Monitoring_MP!$AK$1:$EZ$55,Points_MP!$C25,FALSE)),"",IF(HLOOKUP(AM$1,Monitoring_MP!$AK$1:$EZ$55,Points_MP!$C25,FALSE)=$J25,$AB25,IF(HLOOKUP(AM$1,Monitoring_MP!$AK$1:$EZ$55,Points_MP!$C25,FALSE)=$L25,$AC25,IF(HLOOKUP(AM$1,Monitoring_MP!$AK$1:$EZ$55,Points_MP!$C25,FALSE)=$N25,$AD25,IF(HLOOKUP(AM$1,Monitoring_MP!$AK$1:$EZ$55,Points_MP!$C25,FALSE)=$P25,$AE25,IF(HLOOKUP(AM$1,Monitoring_MP!$AK$1:$EZ$55,Points_MP!$C25,FALSE)=$R25,$AF25,IF(HLOOKUP(AM$1,Monitoring_MP!$AK$1:$EZ$55,Points_MP!$C25,FALSE)=$T25,$AG25,IF(HLOOKUP(AM$1,Monitoring_MP!$AK$1:$EZ$55,Points_MP!$C25,FALSE)=$V25,$AH25,IF(HLOOKUP(AM$1,Monitoring_MP!$AK$1:$EZ$55,Points_MP!$C25,FALSE)=$X25,$AI25,"ERROR")))))))))</f>
        <v>2</v>
      </c>
      <c r="AN25" s="142">
        <f>IF(ISBLANK(HLOOKUP(AN$1,Monitoring_MP!$AK$1:$EZ$55,Points_MP!$C25,FALSE)),"",IF(HLOOKUP(AN$1,Monitoring_MP!$AK$1:$EZ$55,Points_MP!$C25,FALSE)=$J25,$AB25,IF(HLOOKUP(AN$1,Monitoring_MP!$AK$1:$EZ$55,Points_MP!$C25,FALSE)=$L25,$AC25,IF(HLOOKUP(AN$1,Monitoring_MP!$AK$1:$EZ$55,Points_MP!$C25,FALSE)=$N25,$AD25,IF(HLOOKUP(AN$1,Monitoring_MP!$AK$1:$EZ$55,Points_MP!$C25,FALSE)=$P25,$AE25,IF(HLOOKUP(AN$1,Monitoring_MP!$AK$1:$EZ$55,Points_MP!$C25,FALSE)=$R25,$AF25,IF(HLOOKUP(AN$1,Monitoring_MP!$AK$1:$EZ$55,Points_MP!$C25,FALSE)=$T25,$AG25,IF(HLOOKUP(AN$1,Monitoring_MP!$AK$1:$EZ$55,Points_MP!$C25,FALSE)=$V25,$AH25,IF(HLOOKUP(AN$1,Monitoring_MP!$AK$1:$EZ$55,Points_MP!$C25,FALSE)=$X25,$AI25,"ERROR")))))))))</f>
        <v>2</v>
      </c>
      <c r="AO25" s="142">
        <f>IF(ISBLANK(HLOOKUP(AO$1,Monitoring_MP!$AK$1:$EZ$55,Points_MP!$C25,FALSE)),"",IF(HLOOKUP(AO$1,Monitoring_MP!$AK$1:$EZ$55,Points_MP!$C25,FALSE)=$J25,$AB25,IF(HLOOKUP(AO$1,Monitoring_MP!$AK$1:$EZ$55,Points_MP!$C25,FALSE)=$L25,$AC25,IF(HLOOKUP(AO$1,Monitoring_MP!$AK$1:$EZ$55,Points_MP!$C25,FALSE)=$N25,$AD25,IF(HLOOKUP(AO$1,Monitoring_MP!$AK$1:$EZ$55,Points_MP!$C25,FALSE)=$P25,$AE25,IF(HLOOKUP(AO$1,Monitoring_MP!$AK$1:$EZ$55,Points_MP!$C25,FALSE)=$R25,$AF25,IF(HLOOKUP(AO$1,Monitoring_MP!$AK$1:$EZ$55,Points_MP!$C25,FALSE)=$T25,$AG25,IF(HLOOKUP(AO$1,Monitoring_MP!$AK$1:$EZ$55,Points_MP!$C25,FALSE)=$V25,$AH25,IF(HLOOKUP(AO$1,Monitoring_MP!$AK$1:$EZ$55,Points_MP!$C25,FALSE)=$X25,$AI25,"ERROR")))))))))</f>
        <v>2</v>
      </c>
      <c r="AP25" s="142">
        <f>IF(ISBLANK(HLOOKUP(AP$1,Monitoring_MP!$AK$1:$EZ$55,Points_MP!$C25,FALSE)),"",IF(HLOOKUP(AP$1,Monitoring_MP!$AK$1:$EZ$55,Points_MP!$C25,FALSE)=$J25,$AB25,IF(HLOOKUP(AP$1,Monitoring_MP!$AK$1:$EZ$55,Points_MP!$C25,FALSE)=$L25,$AC25,IF(HLOOKUP(AP$1,Monitoring_MP!$AK$1:$EZ$55,Points_MP!$C25,FALSE)=$N25,$AD25,IF(HLOOKUP(AP$1,Monitoring_MP!$AK$1:$EZ$55,Points_MP!$C25,FALSE)=$P25,$AE25,IF(HLOOKUP(AP$1,Monitoring_MP!$AK$1:$EZ$55,Points_MP!$C25,FALSE)=$R25,$AF25,IF(HLOOKUP(AP$1,Monitoring_MP!$AK$1:$EZ$55,Points_MP!$C25,FALSE)=$T25,$AG25,IF(HLOOKUP(AP$1,Monitoring_MP!$AK$1:$EZ$55,Points_MP!$C25,FALSE)=$V25,$AH25,IF(HLOOKUP(AP$1,Monitoring_MP!$AK$1:$EZ$55,Points_MP!$C25,FALSE)=$X25,$AI25,"ERROR")))))))))</f>
        <v>2</v>
      </c>
      <c r="AQ25" s="142">
        <f>IF(ISBLANK(HLOOKUP(AQ$1,Monitoring_MP!$AK$1:$EZ$55,Points_MP!$C25,FALSE)),"",IF(HLOOKUP(AQ$1,Monitoring_MP!$AK$1:$EZ$55,Points_MP!$C25,FALSE)=$J25,$AB25,IF(HLOOKUP(AQ$1,Monitoring_MP!$AK$1:$EZ$55,Points_MP!$C25,FALSE)=$L25,$AC25,IF(HLOOKUP(AQ$1,Monitoring_MP!$AK$1:$EZ$55,Points_MP!$C25,FALSE)=$N25,$AD25,IF(HLOOKUP(AQ$1,Monitoring_MP!$AK$1:$EZ$55,Points_MP!$C25,FALSE)=$P25,$AE25,IF(HLOOKUP(AQ$1,Monitoring_MP!$AK$1:$EZ$55,Points_MP!$C25,FALSE)=$R25,$AF25,IF(HLOOKUP(AQ$1,Monitoring_MP!$AK$1:$EZ$55,Points_MP!$C25,FALSE)=$T25,$AG25,IF(HLOOKUP(AQ$1,Monitoring_MP!$AK$1:$EZ$55,Points_MP!$C25,FALSE)=$V25,$AH25,IF(HLOOKUP(AQ$1,Monitoring_MP!$AK$1:$EZ$55,Points_MP!$C25,FALSE)=$X25,$AI25,"ERROR")))))))))</f>
        <v>0</v>
      </c>
      <c r="AR25" s="142">
        <f>IF(ISBLANK(HLOOKUP(AR$1,Monitoring_MP!$AK$1:$EZ$55,Points_MP!$C25,FALSE)),"",IF(HLOOKUP(AR$1,Monitoring_MP!$AK$1:$EZ$55,Points_MP!$C25,FALSE)=$J25,$AB25,IF(HLOOKUP(AR$1,Monitoring_MP!$AK$1:$EZ$55,Points_MP!$C25,FALSE)=$L25,$AC25,IF(HLOOKUP(AR$1,Monitoring_MP!$AK$1:$EZ$55,Points_MP!$C25,FALSE)=$N25,$AD25,IF(HLOOKUP(AR$1,Monitoring_MP!$AK$1:$EZ$55,Points_MP!$C25,FALSE)=$P25,$AE25,IF(HLOOKUP(AR$1,Monitoring_MP!$AK$1:$EZ$55,Points_MP!$C25,FALSE)=$R25,$AF25,IF(HLOOKUP(AR$1,Monitoring_MP!$AK$1:$EZ$55,Points_MP!$C25,FALSE)=$T25,$AG25,IF(HLOOKUP(AR$1,Monitoring_MP!$AK$1:$EZ$55,Points_MP!$C25,FALSE)=$V25,$AH25,IF(HLOOKUP(AR$1,Monitoring_MP!$AK$1:$EZ$55,Points_MP!$C25,FALSE)=$X25,$AI25,"ERROR")))))))))</f>
        <v>2</v>
      </c>
      <c r="AS25" s="142">
        <f>IF(ISBLANK(HLOOKUP(AS$1,Monitoring_MP!$AK$1:$EZ$55,Points_MP!$C25,FALSE)),"",IF(HLOOKUP(AS$1,Monitoring_MP!$AK$1:$EZ$55,Points_MP!$C25,FALSE)=$J25,$AB25,IF(HLOOKUP(AS$1,Monitoring_MP!$AK$1:$EZ$55,Points_MP!$C25,FALSE)=$L25,$AC25,IF(HLOOKUP(AS$1,Monitoring_MP!$AK$1:$EZ$55,Points_MP!$C25,FALSE)=$N25,$AD25,IF(HLOOKUP(AS$1,Monitoring_MP!$AK$1:$EZ$55,Points_MP!$C25,FALSE)=$P25,$AE25,IF(HLOOKUP(AS$1,Monitoring_MP!$AK$1:$EZ$55,Points_MP!$C25,FALSE)=$R25,$AF25,IF(HLOOKUP(AS$1,Monitoring_MP!$AK$1:$EZ$55,Points_MP!$C25,FALSE)=$T25,$AG25,IF(HLOOKUP(AS$1,Monitoring_MP!$AK$1:$EZ$55,Points_MP!$C25,FALSE)=$V25,$AH25,IF(HLOOKUP(AS$1,Monitoring_MP!$AK$1:$EZ$55,Points_MP!$C25,FALSE)=$X25,$AI25,"ERROR")))))))))</f>
        <v>2</v>
      </c>
      <c r="AT25" s="142">
        <f>IF(ISBLANK(HLOOKUP(AT$1,Monitoring_MP!$AK$1:$EZ$55,Points_MP!$C25,FALSE)),"",IF(HLOOKUP(AT$1,Monitoring_MP!$AK$1:$EZ$55,Points_MP!$C25,FALSE)=$J25,$AB25,IF(HLOOKUP(AT$1,Monitoring_MP!$AK$1:$EZ$55,Points_MP!$C25,FALSE)=$L25,$AC25,IF(HLOOKUP(AT$1,Monitoring_MP!$AK$1:$EZ$55,Points_MP!$C25,FALSE)=$N25,$AD25,IF(HLOOKUP(AT$1,Monitoring_MP!$AK$1:$EZ$55,Points_MP!$C25,FALSE)=$P25,$AE25,IF(HLOOKUP(AT$1,Monitoring_MP!$AK$1:$EZ$55,Points_MP!$C25,FALSE)=$R25,$AF25,IF(HLOOKUP(AT$1,Monitoring_MP!$AK$1:$EZ$55,Points_MP!$C25,FALSE)=$T25,$AG25,IF(HLOOKUP(AT$1,Monitoring_MP!$AK$1:$EZ$55,Points_MP!$C25,FALSE)=$V25,$AH25,IF(HLOOKUP(AT$1,Monitoring_MP!$AK$1:$EZ$55,Points_MP!$C25,FALSE)=$X25,$AI25,"ERROR")))))))))</f>
        <v>2</v>
      </c>
      <c r="AU25" s="142">
        <f>IF(ISBLANK(HLOOKUP(AU$1,Monitoring_MP!$AK$1:$EZ$55,Points_MP!$C25,FALSE)),"",IF(HLOOKUP(AU$1,Monitoring_MP!$AK$1:$EZ$55,Points_MP!$C25,FALSE)=$J25,$AB25,IF(HLOOKUP(AU$1,Monitoring_MP!$AK$1:$EZ$55,Points_MP!$C25,FALSE)=$L25,$AC25,IF(HLOOKUP(AU$1,Monitoring_MP!$AK$1:$EZ$55,Points_MP!$C25,FALSE)=$N25,$AD25,IF(HLOOKUP(AU$1,Monitoring_MP!$AK$1:$EZ$55,Points_MP!$C25,FALSE)=$P25,$AE25,IF(HLOOKUP(AU$1,Monitoring_MP!$AK$1:$EZ$55,Points_MP!$C25,FALSE)=$R25,$AF25,IF(HLOOKUP(AU$1,Monitoring_MP!$AK$1:$EZ$55,Points_MP!$C25,FALSE)=$T25,$AG25,IF(HLOOKUP(AU$1,Monitoring_MP!$AK$1:$EZ$55,Points_MP!$C25,FALSE)=$V25,$AH25,IF(HLOOKUP(AU$1,Monitoring_MP!$AK$1:$EZ$55,Points_MP!$C25,FALSE)=$X25,$AI25,"ERROR")))))))))</f>
        <v>2</v>
      </c>
      <c r="AV25" s="142">
        <f>IF(ISBLANK(HLOOKUP(AV$1,Monitoring_MP!$AK$1:$EZ$55,Points_MP!$C25,FALSE)),"",IF(HLOOKUP(AV$1,Monitoring_MP!$AK$1:$EZ$55,Points_MP!$C25,FALSE)=$J25,$AB25,IF(HLOOKUP(AV$1,Monitoring_MP!$AK$1:$EZ$55,Points_MP!$C25,FALSE)=$L25,$AC25,IF(HLOOKUP(AV$1,Monitoring_MP!$AK$1:$EZ$55,Points_MP!$C25,FALSE)=$N25,$AD25,IF(HLOOKUP(AV$1,Monitoring_MP!$AK$1:$EZ$55,Points_MP!$C25,FALSE)=$P25,$AE25,IF(HLOOKUP(AV$1,Monitoring_MP!$AK$1:$EZ$55,Points_MP!$C25,FALSE)=$R25,$AF25,IF(HLOOKUP(AV$1,Monitoring_MP!$AK$1:$EZ$55,Points_MP!$C25,FALSE)=$T25,$AG25,IF(HLOOKUP(AV$1,Monitoring_MP!$AK$1:$EZ$55,Points_MP!$C25,FALSE)=$V25,$AH25,IF(HLOOKUP(AV$1,Monitoring_MP!$AK$1:$EZ$55,Points_MP!$C25,FALSE)=$X25,$AI25,"ERROR")))))))))</f>
        <v>2</v>
      </c>
      <c r="AW25" s="142">
        <f>IF(ISBLANK(HLOOKUP(AW$1,Monitoring_MP!$AK$1:$EZ$55,Points_MP!$C25,FALSE)),"",IF(HLOOKUP(AW$1,Monitoring_MP!$AK$1:$EZ$55,Points_MP!$C25,FALSE)=$J25,$AB25,IF(HLOOKUP(AW$1,Monitoring_MP!$AK$1:$EZ$55,Points_MP!$C25,FALSE)=$L25,$AC25,IF(HLOOKUP(AW$1,Monitoring_MP!$AK$1:$EZ$55,Points_MP!$C25,FALSE)=$N25,$AD25,IF(HLOOKUP(AW$1,Monitoring_MP!$AK$1:$EZ$55,Points_MP!$C25,FALSE)=$P25,$AE25,IF(HLOOKUP(AW$1,Monitoring_MP!$AK$1:$EZ$55,Points_MP!$C25,FALSE)=$R25,$AF25,IF(HLOOKUP(AW$1,Monitoring_MP!$AK$1:$EZ$55,Points_MP!$C25,FALSE)=$T25,$AG25,IF(HLOOKUP(AW$1,Monitoring_MP!$AK$1:$EZ$55,Points_MP!$C25,FALSE)=$V25,$AH25,IF(HLOOKUP(AW$1,Monitoring_MP!$AK$1:$EZ$55,Points_MP!$C25,FALSE)=$X25,$AI25,"ERROR")))))))))</f>
        <v>2</v>
      </c>
      <c r="AX25" s="142">
        <f>IF(ISBLANK(HLOOKUP(AX$1,Monitoring_MP!$AK$1:$EZ$55,Points_MP!$C25,FALSE)),"",IF(HLOOKUP(AX$1,Monitoring_MP!$AK$1:$EZ$55,Points_MP!$C25,FALSE)=$J25,$AB25,IF(HLOOKUP(AX$1,Monitoring_MP!$AK$1:$EZ$55,Points_MP!$C25,FALSE)=$L25,$AC25,IF(HLOOKUP(AX$1,Monitoring_MP!$AK$1:$EZ$55,Points_MP!$C25,FALSE)=$N25,$AD25,IF(HLOOKUP(AX$1,Monitoring_MP!$AK$1:$EZ$55,Points_MP!$C25,FALSE)=$P25,$AE25,IF(HLOOKUP(AX$1,Monitoring_MP!$AK$1:$EZ$55,Points_MP!$C25,FALSE)=$R25,$AF25,IF(HLOOKUP(AX$1,Monitoring_MP!$AK$1:$EZ$55,Points_MP!$C25,FALSE)=$T25,$AG25,IF(HLOOKUP(AX$1,Monitoring_MP!$AK$1:$EZ$55,Points_MP!$C25,FALSE)=$V25,$AH25,IF(HLOOKUP(AX$1,Monitoring_MP!$AK$1:$EZ$55,Points_MP!$C25,FALSE)=$X25,$AI25,"ERROR")))))))))</f>
        <v>2</v>
      </c>
      <c r="AY25" s="142">
        <f>IF(ISBLANK(HLOOKUP(AY$1,Monitoring_MP!$AK$1:$EZ$55,Points_MP!$C25,FALSE)),"",IF(HLOOKUP(AY$1,Monitoring_MP!$AK$1:$EZ$55,Points_MP!$C25,FALSE)=$J25,$AB25,IF(HLOOKUP(AY$1,Monitoring_MP!$AK$1:$EZ$55,Points_MP!$C25,FALSE)=$L25,$AC25,IF(HLOOKUP(AY$1,Monitoring_MP!$AK$1:$EZ$55,Points_MP!$C25,FALSE)=$N25,$AD25,IF(HLOOKUP(AY$1,Monitoring_MP!$AK$1:$EZ$55,Points_MP!$C25,FALSE)=$P25,$AE25,IF(HLOOKUP(AY$1,Monitoring_MP!$AK$1:$EZ$55,Points_MP!$C25,FALSE)=$R25,$AF25,IF(HLOOKUP(AY$1,Monitoring_MP!$AK$1:$EZ$55,Points_MP!$C25,FALSE)=$T25,$AG25,IF(HLOOKUP(AY$1,Monitoring_MP!$AK$1:$EZ$55,Points_MP!$C25,FALSE)=$V25,$AH25,IF(HLOOKUP(AY$1,Monitoring_MP!$AK$1:$EZ$55,Points_MP!$C25,FALSE)=$X25,$AI25,"ERROR")))))))))</f>
        <v>2</v>
      </c>
      <c r="AZ25" s="142">
        <f>IF(ISBLANK(HLOOKUP(AZ$1,Monitoring_MP!$AK$1:$EZ$55,Points_MP!$C25,FALSE)),"",IF(HLOOKUP(AZ$1,Monitoring_MP!$AK$1:$EZ$55,Points_MP!$C25,FALSE)=$J25,$AB25,IF(HLOOKUP(AZ$1,Monitoring_MP!$AK$1:$EZ$55,Points_MP!$C25,FALSE)=$L25,$AC25,IF(HLOOKUP(AZ$1,Monitoring_MP!$AK$1:$EZ$55,Points_MP!$C25,FALSE)=$N25,$AD25,IF(HLOOKUP(AZ$1,Monitoring_MP!$AK$1:$EZ$55,Points_MP!$C25,FALSE)=$P25,$AE25,IF(HLOOKUP(AZ$1,Monitoring_MP!$AK$1:$EZ$55,Points_MP!$C25,FALSE)=$R25,$AF25,IF(HLOOKUP(AZ$1,Monitoring_MP!$AK$1:$EZ$55,Points_MP!$C25,FALSE)=$T25,$AG25,IF(HLOOKUP(AZ$1,Monitoring_MP!$AK$1:$EZ$55,Points_MP!$C25,FALSE)=$V25,$AH25,IF(HLOOKUP(AZ$1,Monitoring_MP!$AK$1:$EZ$55,Points_MP!$C25,FALSE)=$X25,$AI25,"ERROR")))))))))</f>
        <v>2</v>
      </c>
      <c r="BA25" s="142">
        <f>IF(ISBLANK(HLOOKUP(BA$1,Monitoring_MP!$AK$1:$EZ$55,Points_MP!$C25,FALSE)),"",IF(HLOOKUP(BA$1,Monitoring_MP!$AK$1:$EZ$55,Points_MP!$C25,FALSE)=$J25,$AB25,IF(HLOOKUP(BA$1,Monitoring_MP!$AK$1:$EZ$55,Points_MP!$C25,FALSE)=$L25,$AC25,IF(HLOOKUP(BA$1,Monitoring_MP!$AK$1:$EZ$55,Points_MP!$C25,FALSE)=$N25,$AD25,IF(HLOOKUP(BA$1,Monitoring_MP!$AK$1:$EZ$55,Points_MP!$C25,FALSE)=$P25,$AE25,IF(HLOOKUP(BA$1,Monitoring_MP!$AK$1:$EZ$55,Points_MP!$C25,FALSE)=$R25,$AF25,IF(HLOOKUP(BA$1,Monitoring_MP!$AK$1:$EZ$55,Points_MP!$C25,FALSE)=$T25,$AG25,IF(HLOOKUP(BA$1,Monitoring_MP!$AK$1:$EZ$55,Points_MP!$C25,FALSE)=$V25,$AH25,IF(HLOOKUP(BA$1,Monitoring_MP!$AK$1:$EZ$55,Points_MP!$C25,FALSE)=$X25,$AI25,"ERROR")))))))))</f>
        <v>0</v>
      </c>
      <c r="BB25" s="142">
        <f>IF(ISBLANK(HLOOKUP(BB$1,Monitoring_MP!$AK$1:$EZ$55,Points_MP!$C25,FALSE)),"",IF(HLOOKUP(BB$1,Monitoring_MP!$AK$1:$EZ$55,Points_MP!$C25,FALSE)=$J25,$AB25,IF(HLOOKUP(BB$1,Monitoring_MP!$AK$1:$EZ$55,Points_MP!$C25,FALSE)=$L25,$AC25,IF(HLOOKUP(BB$1,Monitoring_MP!$AK$1:$EZ$55,Points_MP!$C25,FALSE)=$N25,$AD25,IF(HLOOKUP(BB$1,Monitoring_MP!$AK$1:$EZ$55,Points_MP!$C25,FALSE)=$P25,$AE25,IF(HLOOKUP(BB$1,Monitoring_MP!$AK$1:$EZ$55,Points_MP!$C25,FALSE)=$R25,$AF25,IF(HLOOKUP(BB$1,Monitoring_MP!$AK$1:$EZ$55,Points_MP!$C25,FALSE)=$T25,$AG25,IF(HLOOKUP(BB$1,Monitoring_MP!$AK$1:$EZ$55,Points_MP!$C25,FALSE)=$V25,$AH25,IF(HLOOKUP(BB$1,Monitoring_MP!$AK$1:$EZ$55,Points_MP!$C25,FALSE)=$X25,$AI25,"ERROR")))))))))</f>
        <v>2</v>
      </c>
      <c r="BC25" s="142">
        <f>IF(ISBLANK(HLOOKUP(BC$1,Monitoring_MP!$AK$1:$EZ$55,Points_MP!$C25,FALSE)),"",IF(HLOOKUP(BC$1,Monitoring_MP!$AK$1:$EZ$55,Points_MP!$C25,FALSE)=$J25,$AB25,IF(HLOOKUP(BC$1,Monitoring_MP!$AK$1:$EZ$55,Points_MP!$C25,FALSE)=$L25,$AC25,IF(HLOOKUP(BC$1,Monitoring_MP!$AK$1:$EZ$55,Points_MP!$C25,FALSE)=$N25,$AD25,IF(HLOOKUP(BC$1,Monitoring_MP!$AK$1:$EZ$55,Points_MP!$C25,FALSE)=$P25,$AE25,IF(HLOOKUP(BC$1,Monitoring_MP!$AK$1:$EZ$55,Points_MP!$C25,FALSE)=$R25,$AF25,IF(HLOOKUP(BC$1,Monitoring_MP!$AK$1:$EZ$55,Points_MP!$C25,FALSE)=$T25,$AG25,IF(HLOOKUP(BC$1,Monitoring_MP!$AK$1:$EZ$55,Points_MP!$C25,FALSE)=$V25,$AH25,IF(HLOOKUP(BC$1,Monitoring_MP!$AK$1:$EZ$55,Points_MP!$C25,FALSE)=$X25,$AI25,"ERROR")))))))))</f>
        <v>2</v>
      </c>
      <c r="BD25" s="142">
        <f>IF(ISBLANK(HLOOKUP(BD$1,Monitoring_MP!$AK$1:$EZ$55,Points_MP!$C25,FALSE)),"",IF(HLOOKUP(BD$1,Monitoring_MP!$AK$1:$EZ$55,Points_MP!$C25,FALSE)=$J25,$AB25,IF(HLOOKUP(BD$1,Monitoring_MP!$AK$1:$EZ$55,Points_MP!$C25,FALSE)=$L25,$AC25,IF(HLOOKUP(BD$1,Monitoring_MP!$AK$1:$EZ$55,Points_MP!$C25,FALSE)=$N25,$AD25,IF(HLOOKUP(BD$1,Monitoring_MP!$AK$1:$EZ$55,Points_MP!$C25,FALSE)=$P25,$AE25,IF(HLOOKUP(BD$1,Monitoring_MP!$AK$1:$EZ$55,Points_MP!$C25,FALSE)=$R25,$AF25,IF(HLOOKUP(BD$1,Monitoring_MP!$AK$1:$EZ$55,Points_MP!$C25,FALSE)=$T25,$AG25,IF(HLOOKUP(BD$1,Monitoring_MP!$AK$1:$EZ$55,Points_MP!$C25,FALSE)=$V25,$AH25,IF(HLOOKUP(BD$1,Monitoring_MP!$AK$1:$EZ$55,Points_MP!$C25,FALSE)=$X25,$AI25,"ERROR")))))))))</f>
        <v>2</v>
      </c>
      <c r="BE25" s="142">
        <f>IF(ISBLANK(HLOOKUP(BE$1,Monitoring_MP!$AK$1:$EZ$55,Points_MP!$C25,FALSE)),"",IF(HLOOKUP(BE$1,Monitoring_MP!$AK$1:$EZ$55,Points_MP!$C25,FALSE)=$J25,$AB25,IF(HLOOKUP(BE$1,Monitoring_MP!$AK$1:$EZ$55,Points_MP!$C25,FALSE)=$L25,$AC25,IF(HLOOKUP(BE$1,Monitoring_MP!$AK$1:$EZ$55,Points_MP!$C25,FALSE)=$N25,$AD25,IF(HLOOKUP(BE$1,Monitoring_MP!$AK$1:$EZ$55,Points_MP!$C25,FALSE)=$P25,$AE25,IF(HLOOKUP(BE$1,Monitoring_MP!$AK$1:$EZ$55,Points_MP!$C25,FALSE)=$R25,$AF25,IF(HLOOKUP(BE$1,Monitoring_MP!$AK$1:$EZ$55,Points_MP!$C25,FALSE)=$T25,$AG25,IF(HLOOKUP(BE$1,Monitoring_MP!$AK$1:$EZ$55,Points_MP!$C25,FALSE)=$V25,$AH25,IF(HLOOKUP(BE$1,Monitoring_MP!$AK$1:$EZ$55,Points_MP!$C25,FALSE)=$X25,$AI25,"ERROR")))))))))</f>
        <v>2</v>
      </c>
      <c r="BF25" s="142">
        <f>IF(ISBLANK(HLOOKUP(BF$1,Monitoring_MP!$AK$1:$EZ$55,Points_MP!$C25,FALSE)),"",IF(HLOOKUP(BF$1,Monitoring_MP!$AK$1:$EZ$55,Points_MP!$C25,FALSE)=$J25,$AB25,IF(HLOOKUP(BF$1,Monitoring_MP!$AK$1:$EZ$55,Points_MP!$C25,FALSE)=$L25,$AC25,IF(HLOOKUP(BF$1,Monitoring_MP!$AK$1:$EZ$55,Points_MP!$C25,FALSE)=$N25,$AD25,IF(HLOOKUP(BF$1,Monitoring_MP!$AK$1:$EZ$55,Points_MP!$C25,FALSE)=$P25,$AE25,IF(HLOOKUP(BF$1,Monitoring_MP!$AK$1:$EZ$55,Points_MP!$C25,FALSE)=$R25,$AF25,IF(HLOOKUP(BF$1,Monitoring_MP!$AK$1:$EZ$55,Points_MP!$C25,FALSE)=$T25,$AG25,IF(HLOOKUP(BF$1,Monitoring_MP!$AK$1:$EZ$55,Points_MP!$C25,FALSE)=$V25,$AH25,IF(HLOOKUP(BF$1,Monitoring_MP!$AK$1:$EZ$55,Points_MP!$C25,FALSE)=$X25,$AI25,"ERROR")))))))))</f>
        <v>2</v>
      </c>
      <c r="BG25" s="142">
        <f>IF(ISBLANK(HLOOKUP(BG$1,Monitoring_MP!$AK$1:$EZ$55,Points_MP!$C25,FALSE)),"",IF(HLOOKUP(BG$1,Monitoring_MP!$AK$1:$EZ$55,Points_MP!$C25,FALSE)=$J25,$AB25,IF(HLOOKUP(BG$1,Monitoring_MP!$AK$1:$EZ$55,Points_MP!$C25,FALSE)=$L25,$AC25,IF(HLOOKUP(BG$1,Monitoring_MP!$AK$1:$EZ$55,Points_MP!$C25,FALSE)=$N25,$AD25,IF(HLOOKUP(BG$1,Monitoring_MP!$AK$1:$EZ$55,Points_MP!$C25,FALSE)=$P25,$AE25,IF(HLOOKUP(BG$1,Monitoring_MP!$AK$1:$EZ$55,Points_MP!$C25,FALSE)=$R25,$AF25,IF(HLOOKUP(BG$1,Monitoring_MP!$AK$1:$EZ$55,Points_MP!$C25,FALSE)=$T25,$AG25,IF(HLOOKUP(BG$1,Monitoring_MP!$AK$1:$EZ$55,Points_MP!$C25,FALSE)=$V25,$AH25,IF(HLOOKUP(BG$1,Monitoring_MP!$AK$1:$EZ$55,Points_MP!$C25,FALSE)=$X25,$AI25,"ERROR")))))))))</f>
        <v>2</v>
      </c>
      <c r="BH25" s="142">
        <f>IF(ISBLANK(HLOOKUP(BH$1,Monitoring_MP!$AK$1:$EZ$55,Points_MP!$C25,FALSE)),"",IF(HLOOKUP(BH$1,Monitoring_MP!$AK$1:$EZ$55,Points_MP!$C25,FALSE)=$J25,$AB25,IF(HLOOKUP(BH$1,Monitoring_MP!$AK$1:$EZ$55,Points_MP!$C25,FALSE)=$L25,$AC25,IF(HLOOKUP(BH$1,Monitoring_MP!$AK$1:$EZ$55,Points_MP!$C25,FALSE)=$N25,$AD25,IF(HLOOKUP(BH$1,Monitoring_MP!$AK$1:$EZ$55,Points_MP!$C25,FALSE)=$P25,$AE25,IF(HLOOKUP(BH$1,Monitoring_MP!$AK$1:$EZ$55,Points_MP!$C25,FALSE)=$R25,$AF25,IF(HLOOKUP(BH$1,Monitoring_MP!$AK$1:$EZ$55,Points_MP!$C25,FALSE)=$T25,$AG25,IF(HLOOKUP(BH$1,Monitoring_MP!$AK$1:$EZ$55,Points_MP!$C25,FALSE)=$V25,$AH25,IF(HLOOKUP(BH$1,Monitoring_MP!$AK$1:$EZ$55,Points_MP!$C25,FALSE)=$X25,$AI25,"ERROR")))))))))</f>
        <v>2</v>
      </c>
      <c r="BI25" s="142">
        <f>IF(ISBLANK(HLOOKUP(BI$1,Monitoring_MP!$AK$1:$EZ$55,Points_MP!$C25,FALSE)),"",IF(HLOOKUP(BI$1,Monitoring_MP!$AK$1:$EZ$55,Points_MP!$C25,FALSE)=$J25,$AB25,IF(HLOOKUP(BI$1,Monitoring_MP!$AK$1:$EZ$55,Points_MP!$C25,FALSE)=$L25,$AC25,IF(HLOOKUP(BI$1,Monitoring_MP!$AK$1:$EZ$55,Points_MP!$C25,FALSE)=$N25,$AD25,IF(HLOOKUP(BI$1,Monitoring_MP!$AK$1:$EZ$55,Points_MP!$C25,FALSE)=$P25,$AE25,IF(HLOOKUP(BI$1,Monitoring_MP!$AK$1:$EZ$55,Points_MP!$C25,FALSE)=$R25,$AF25,IF(HLOOKUP(BI$1,Monitoring_MP!$AK$1:$EZ$55,Points_MP!$C25,FALSE)=$T25,$AG25,IF(HLOOKUP(BI$1,Monitoring_MP!$AK$1:$EZ$55,Points_MP!$C25,FALSE)=$V25,$AH25,IF(HLOOKUP(BI$1,Monitoring_MP!$AK$1:$EZ$55,Points_MP!$C25,FALSE)=$X25,$AI25,"ERROR")))))))))</f>
        <v>2</v>
      </c>
      <c r="BJ25" s="142">
        <f>IF(ISBLANK(HLOOKUP(BJ$1,Monitoring_MP!$AK$1:$EZ$55,Points_MP!$C25,FALSE)),"",IF(HLOOKUP(BJ$1,Monitoring_MP!$AK$1:$EZ$55,Points_MP!$C25,FALSE)=$J25,$AB25,IF(HLOOKUP(BJ$1,Monitoring_MP!$AK$1:$EZ$55,Points_MP!$C25,FALSE)=$L25,$AC25,IF(HLOOKUP(BJ$1,Monitoring_MP!$AK$1:$EZ$55,Points_MP!$C25,FALSE)=$N25,$AD25,IF(HLOOKUP(BJ$1,Monitoring_MP!$AK$1:$EZ$55,Points_MP!$C25,FALSE)=$P25,$AE25,IF(HLOOKUP(BJ$1,Monitoring_MP!$AK$1:$EZ$55,Points_MP!$C25,FALSE)=$R25,$AF25,IF(HLOOKUP(BJ$1,Monitoring_MP!$AK$1:$EZ$55,Points_MP!$C25,FALSE)=$T25,$AG25,IF(HLOOKUP(BJ$1,Monitoring_MP!$AK$1:$EZ$55,Points_MP!$C25,FALSE)=$V25,$AH25,IF(HLOOKUP(BJ$1,Monitoring_MP!$AK$1:$EZ$55,Points_MP!$C25,FALSE)=$X25,$AI25,"ERROR")))))))))</f>
        <v>0</v>
      </c>
      <c r="BK25" s="142">
        <f>IF(ISBLANK(HLOOKUP(BK$1,Monitoring_MP!$AK$1:$EZ$55,Points_MP!$C25,FALSE)),"",IF(HLOOKUP(BK$1,Monitoring_MP!$AK$1:$EZ$55,Points_MP!$C25,FALSE)=$J25,$AB25,IF(HLOOKUP(BK$1,Monitoring_MP!$AK$1:$EZ$55,Points_MP!$C25,FALSE)=$L25,$AC25,IF(HLOOKUP(BK$1,Monitoring_MP!$AK$1:$EZ$55,Points_MP!$C25,FALSE)=$N25,$AD25,IF(HLOOKUP(BK$1,Monitoring_MP!$AK$1:$EZ$55,Points_MP!$C25,FALSE)=$P25,$AE25,IF(HLOOKUP(BK$1,Monitoring_MP!$AK$1:$EZ$55,Points_MP!$C25,FALSE)=$R25,$AF25,IF(HLOOKUP(BK$1,Monitoring_MP!$AK$1:$EZ$55,Points_MP!$C25,FALSE)=$T25,$AG25,IF(HLOOKUP(BK$1,Monitoring_MP!$AK$1:$EZ$55,Points_MP!$C25,FALSE)=$V25,$AH25,IF(HLOOKUP(BK$1,Monitoring_MP!$AK$1:$EZ$55,Points_MP!$C25,FALSE)=$X25,$AI25,"ERROR")))))))))</f>
        <v>0</v>
      </c>
      <c r="BL25" s="142">
        <f>IF(ISBLANK(HLOOKUP(BL$1,Monitoring_MP!$AK$1:$EZ$55,Points_MP!$C25,FALSE)),"",IF(HLOOKUP(BL$1,Monitoring_MP!$AK$1:$EZ$55,Points_MP!$C25,FALSE)=$J25,$AB25,IF(HLOOKUP(BL$1,Monitoring_MP!$AK$1:$EZ$55,Points_MP!$C25,FALSE)=$L25,$AC25,IF(HLOOKUP(BL$1,Monitoring_MP!$AK$1:$EZ$55,Points_MP!$C25,FALSE)=$N25,$AD25,IF(HLOOKUP(BL$1,Monitoring_MP!$AK$1:$EZ$55,Points_MP!$C25,FALSE)=$P25,$AE25,IF(HLOOKUP(BL$1,Monitoring_MP!$AK$1:$EZ$55,Points_MP!$C25,FALSE)=$R25,$AF25,IF(HLOOKUP(BL$1,Monitoring_MP!$AK$1:$EZ$55,Points_MP!$C25,FALSE)=$T25,$AG25,IF(HLOOKUP(BL$1,Monitoring_MP!$AK$1:$EZ$55,Points_MP!$C25,FALSE)=$V25,$AH25,IF(HLOOKUP(BL$1,Monitoring_MP!$AK$1:$EZ$55,Points_MP!$C25,FALSE)=$X25,$AI25,"ERROR")))))))))</f>
        <v>2</v>
      </c>
      <c r="BM25" s="142">
        <f>IF(ISBLANK(HLOOKUP(BM$1,Monitoring_MP!$AK$1:$EZ$55,Points_MP!$C25,FALSE)),"",IF(HLOOKUP(BM$1,Monitoring_MP!$AK$1:$EZ$55,Points_MP!$C25,FALSE)=$J25,$AB25,IF(HLOOKUP(BM$1,Monitoring_MP!$AK$1:$EZ$55,Points_MP!$C25,FALSE)=$L25,$AC25,IF(HLOOKUP(BM$1,Monitoring_MP!$AK$1:$EZ$55,Points_MP!$C25,FALSE)=$N25,$AD25,IF(HLOOKUP(BM$1,Monitoring_MP!$AK$1:$EZ$55,Points_MP!$C25,FALSE)=$P25,$AE25,IF(HLOOKUP(BM$1,Monitoring_MP!$AK$1:$EZ$55,Points_MP!$C25,FALSE)=$R25,$AF25,IF(HLOOKUP(BM$1,Monitoring_MP!$AK$1:$EZ$55,Points_MP!$C25,FALSE)=$T25,$AG25,IF(HLOOKUP(BM$1,Monitoring_MP!$AK$1:$EZ$55,Points_MP!$C25,FALSE)=$V25,$AH25,IF(HLOOKUP(BM$1,Monitoring_MP!$AK$1:$EZ$55,Points_MP!$C25,FALSE)=$X25,$AI25,"ERROR")))))))))</f>
        <v>2</v>
      </c>
      <c r="BN25" s="142">
        <f>IF(ISBLANK(HLOOKUP(BN$1,Monitoring_MP!$AK$1:$EZ$55,Points_MP!$C25,FALSE)),"",IF(HLOOKUP(BN$1,Monitoring_MP!$AK$1:$EZ$55,Points_MP!$C25,FALSE)=$J25,$AB25,IF(HLOOKUP(BN$1,Monitoring_MP!$AK$1:$EZ$55,Points_MP!$C25,FALSE)=$L25,$AC25,IF(HLOOKUP(BN$1,Monitoring_MP!$AK$1:$EZ$55,Points_MP!$C25,FALSE)=$N25,$AD25,IF(HLOOKUP(BN$1,Monitoring_MP!$AK$1:$EZ$55,Points_MP!$C25,FALSE)=$P25,$AE25,IF(HLOOKUP(BN$1,Monitoring_MP!$AK$1:$EZ$55,Points_MP!$C25,FALSE)=$R25,$AF25,IF(HLOOKUP(BN$1,Monitoring_MP!$AK$1:$EZ$55,Points_MP!$C25,FALSE)=$T25,$AG25,IF(HLOOKUP(BN$1,Monitoring_MP!$AK$1:$EZ$55,Points_MP!$C25,FALSE)=$V25,$AH25,IF(HLOOKUP(BN$1,Monitoring_MP!$AK$1:$EZ$55,Points_MP!$C25,FALSE)=$X25,$AI25,"ERROR")))))))))</f>
        <v>2</v>
      </c>
      <c r="BO25" s="142">
        <f>IF(ISBLANK(HLOOKUP(BO$1,Monitoring_MP!$AK$1:$EZ$55,Points_MP!$C25,FALSE)),"",IF(HLOOKUP(BO$1,Monitoring_MP!$AK$1:$EZ$55,Points_MP!$C25,FALSE)=$J25,$AB25,IF(HLOOKUP(BO$1,Monitoring_MP!$AK$1:$EZ$55,Points_MP!$C25,FALSE)=$L25,$AC25,IF(HLOOKUP(BO$1,Monitoring_MP!$AK$1:$EZ$55,Points_MP!$C25,FALSE)=$N25,$AD25,IF(HLOOKUP(BO$1,Monitoring_MP!$AK$1:$EZ$55,Points_MP!$C25,FALSE)=$P25,$AE25,IF(HLOOKUP(BO$1,Monitoring_MP!$AK$1:$EZ$55,Points_MP!$C25,FALSE)=$R25,$AF25,IF(HLOOKUP(BO$1,Monitoring_MP!$AK$1:$EZ$55,Points_MP!$C25,FALSE)=$T25,$AG25,IF(HLOOKUP(BO$1,Monitoring_MP!$AK$1:$EZ$55,Points_MP!$C25,FALSE)=$V25,$AH25,IF(HLOOKUP(BO$1,Monitoring_MP!$AK$1:$EZ$55,Points_MP!$C25,FALSE)=$X25,$AI25,"ERROR")))))))))</f>
        <v>2</v>
      </c>
      <c r="BP25" s="142">
        <f>IF(ISBLANK(HLOOKUP(BP$1,Monitoring_MP!$AK$1:$EZ$55,Points_MP!$C25,FALSE)),"",IF(HLOOKUP(BP$1,Monitoring_MP!$AK$1:$EZ$55,Points_MP!$C25,FALSE)=$J25,$AB25,IF(HLOOKUP(BP$1,Monitoring_MP!$AK$1:$EZ$55,Points_MP!$C25,FALSE)=$L25,$AC25,IF(HLOOKUP(BP$1,Monitoring_MP!$AK$1:$EZ$55,Points_MP!$C25,FALSE)=$N25,$AD25,IF(HLOOKUP(BP$1,Monitoring_MP!$AK$1:$EZ$55,Points_MP!$C25,FALSE)=$P25,$AE25,IF(HLOOKUP(BP$1,Monitoring_MP!$AK$1:$EZ$55,Points_MP!$C25,FALSE)=$R25,$AF25,IF(HLOOKUP(BP$1,Monitoring_MP!$AK$1:$EZ$55,Points_MP!$C25,FALSE)=$T25,$AG25,IF(HLOOKUP(BP$1,Monitoring_MP!$AK$1:$EZ$55,Points_MP!$C25,FALSE)=$V25,$AH25,IF(HLOOKUP(BP$1,Monitoring_MP!$AK$1:$EZ$55,Points_MP!$C25,FALSE)=$X25,$AI25,"ERROR")))))))))</f>
        <v>2</v>
      </c>
      <c r="BQ25" s="142">
        <f>IF(ISBLANK(HLOOKUP(BQ$1,Monitoring_MP!$AK$1:$EZ$55,Points_MP!$C25,FALSE)),"",IF(HLOOKUP(BQ$1,Monitoring_MP!$AK$1:$EZ$55,Points_MP!$C25,FALSE)=$J25,$AB25,IF(HLOOKUP(BQ$1,Monitoring_MP!$AK$1:$EZ$55,Points_MP!$C25,FALSE)=$L25,$AC25,IF(HLOOKUP(BQ$1,Monitoring_MP!$AK$1:$EZ$55,Points_MP!$C25,FALSE)=$N25,$AD25,IF(HLOOKUP(BQ$1,Monitoring_MP!$AK$1:$EZ$55,Points_MP!$C25,FALSE)=$P25,$AE25,IF(HLOOKUP(BQ$1,Monitoring_MP!$AK$1:$EZ$55,Points_MP!$C25,FALSE)=$R25,$AF25,IF(HLOOKUP(BQ$1,Monitoring_MP!$AK$1:$EZ$55,Points_MP!$C25,FALSE)=$T25,$AG25,IF(HLOOKUP(BQ$1,Monitoring_MP!$AK$1:$EZ$55,Points_MP!$C25,FALSE)=$V25,$AH25,IF(HLOOKUP(BQ$1,Monitoring_MP!$AK$1:$EZ$55,Points_MP!$C25,FALSE)=$X25,$AI25,"ERROR")))))))))</f>
        <v>0</v>
      </c>
      <c r="BR25" s="142">
        <f>IF(ISBLANK(HLOOKUP(BR$1,Monitoring_MP!$AK$1:$EZ$55,Points_MP!$C25,FALSE)),"",IF(HLOOKUP(BR$1,Monitoring_MP!$AK$1:$EZ$55,Points_MP!$C25,FALSE)=$J25,$AB25,IF(HLOOKUP(BR$1,Monitoring_MP!$AK$1:$EZ$55,Points_MP!$C25,FALSE)=$L25,$AC25,IF(HLOOKUP(BR$1,Monitoring_MP!$AK$1:$EZ$55,Points_MP!$C25,FALSE)=$N25,$AD25,IF(HLOOKUP(BR$1,Monitoring_MP!$AK$1:$EZ$55,Points_MP!$C25,FALSE)=$P25,$AE25,IF(HLOOKUP(BR$1,Monitoring_MP!$AK$1:$EZ$55,Points_MP!$C25,FALSE)=$R25,$AF25,IF(HLOOKUP(BR$1,Monitoring_MP!$AK$1:$EZ$55,Points_MP!$C25,FALSE)=$T25,$AG25,IF(HLOOKUP(BR$1,Monitoring_MP!$AK$1:$EZ$55,Points_MP!$C25,FALSE)=$V25,$AH25,IF(HLOOKUP(BR$1,Monitoring_MP!$AK$1:$EZ$55,Points_MP!$C25,FALSE)=$X25,$AI25,"ERROR")))))))))</f>
        <v>2</v>
      </c>
      <c r="BS25" s="142">
        <f>IF(ISBLANK(HLOOKUP(BS$1,Monitoring_MP!$AK$1:$EZ$55,Points_MP!$C25,FALSE)),"",IF(HLOOKUP(BS$1,Monitoring_MP!$AK$1:$EZ$55,Points_MP!$C25,FALSE)=$J25,$AB25,IF(HLOOKUP(BS$1,Monitoring_MP!$AK$1:$EZ$55,Points_MP!$C25,FALSE)=$L25,$AC25,IF(HLOOKUP(BS$1,Monitoring_MP!$AK$1:$EZ$55,Points_MP!$C25,FALSE)=$N25,$AD25,IF(HLOOKUP(BS$1,Monitoring_MP!$AK$1:$EZ$55,Points_MP!$C25,FALSE)=$P25,$AE25,IF(HLOOKUP(BS$1,Monitoring_MP!$AK$1:$EZ$55,Points_MP!$C25,FALSE)=$R25,$AF25,IF(HLOOKUP(BS$1,Monitoring_MP!$AK$1:$EZ$55,Points_MP!$C25,FALSE)=$T25,$AG25,IF(HLOOKUP(BS$1,Monitoring_MP!$AK$1:$EZ$55,Points_MP!$C25,FALSE)=$V25,$AH25,IF(HLOOKUP(BS$1,Monitoring_MP!$AK$1:$EZ$55,Points_MP!$C25,FALSE)=$X25,$AI25,"ERROR")))))))))</f>
        <v>1</v>
      </c>
      <c r="BT25" s="142">
        <f>IF(ISBLANK(HLOOKUP(BT$1,Monitoring_MP!$AK$1:$EZ$55,Points_MP!$C25,FALSE)),"",IF(HLOOKUP(BT$1,Monitoring_MP!$AK$1:$EZ$55,Points_MP!$C25,FALSE)=$J25,$AB25,IF(HLOOKUP(BT$1,Monitoring_MP!$AK$1:$EZ$55,Points_MP!$C25,FALSE)=$L25,$AC25,IF(HLOOKUP(BT$1,Monitoring_MP!$AK$1:$EZ$55,Points_MP!$C25,FALSE)=$N25,$AD25,IF(HLOOKUP(BT$1,Monitoring_MP!$AK$1:$EZ$55,Points_MP!$C25,FALSE)=$P25,$AE25,IF(HLOOKUP(BT$1,Monitoring_MP!$AK$1:$EZ$55,Points_MP!$C25,FALSE)=$R25,$AF25,IF(HLOOKUP(BT$1,Monitoring_MP!$AK$1:$EZ$55,Points_MP!$C25,FALSE)=$T25,$AG25,IF(HLOOKUP(BT$1,Monitoring_MP!$AK$1:$EZ$55,Points_MP!$C25,FALSE)=$V25,$AH25,IF(HLOOKUP(BT$1,Monitoring_MP!$AK$1:$EZ$55,Points_MP!$C25,FALSE)=$X25,$AI25,"ERROR")))))))))</f>
        <v>2</v>
      </c>
      <c r="BU25" s="142">
        <f>IF(ISBLANK(HLOOKUP(BU$1,Monitoring_MP!$AK$1:$EZ$55,Points_MP!$C25,FALSE)),"",IF(HLOOKUP(BU$1,Monitoring_MP!$AK$1:$EZ$55,Points_MP!$C25,FALSE)=$J25,$AB25,IF(HLOOKUP(BU$1,Monitoring_MP!$AK$1:$EZ$55,Points_MP!$C25,FALSE)=$L25,$AC25,IF(HLOOKUP(BU$1,Monitoring_MP!$AK$1:$EZ$55,Points_MP!$C25,FALSE)=$N25,$AD25,IF(HLOOKUP(BU$1,Monitoring_MP!$AK$1:$EZ$55,Points_MP!$C25,FALSE)=$P25,$AE25,IF(HLOOKUP(BU$1,Monitoring_MP!$AK$1:$EZ$55,Points_MP!$C25,FALSE)=$R25,$AF25,IF(HLOOKUP(BU$1,Monitoring_MP!$AK$1:$EZ$55,Points_MP!$C25,FALSE)=$T25,$AG25,IF(HLOOKUP(BU$1,Monitoring_MP!$AK$1:$EZ$55,Points_MP!$C25,FALSE)=$V25,$AH25,IF(HLOOKUP(BU$1,Monitoring_MP!$AK$1:$EZ$55,Points_MP!$C25,FALSE)=$X25,$AI25,"ERROR")))))))))</f>
        <v>2</v>
      </c>
      <c r="BV25" s="142">
        <f>IF(ISBLANK(HLOOKUP(BV$1,Monitoring_MP!$AK$1:$EZ$55,Points_MP!$C25,FALSE)),"",IF(HLOOKUP(BV$1,Monitoring_MP!$AK$1:$EZ$55,Points_MP!$C25,FALSE)=$J25,$AB25,IF(HLOOKUP(BV$1,Monitoring_MP!$AK$1:$EZ$55,Points_MP!$C25,FALSE)=$L25,$AC25,IF(HLOOKUP(BV$1,Monitoring_MP!$AK$1:$EZ$55,Points_MP!$C25,FALSE)=$N25,$AD25,IF(HLOOKUP(BV$1,Monitoring_MP!$AK$1:$EZ$55,Points_MP!$C25,FALSE)=$P25,$AE25,IF(HLOOKUP(BV$1,Monitoring_MP!$AK$1:$EZ$55,Points_MP!$C25,FALSE)=$R25,$AF25,IF(HLOOKUP(BV$1,Monitoring_MP!$AK$1:$EZ$55,Points_MP!$C25,FALSE)=$T25,$AG25,IF(HLOOKUP(BV$1,Monitoring_MP!$AK$1:$EZ$55,Points_MP!$C25,FALSE)=$V25,$AH25,IF(HLOOKUP(BV$1,Monitoring_MP!$AK$1:$EZ$55,Points_MP!$C25,FALSE)=$X25,$AI25,"ERROR")))))))))</f>
        <v>2</v>
      </c>
      <c r="BW25" s="142">
        <f>IF(ISBLANK(HLOOKUP(BW$1,Monitoring_MP!$AK$1:$EZ$55,Points_MP!$C25,FALSE)),"",IF(HLOOKUP(BW$1,Monitoring_MP!$AK$1:$EZ$55,Points_MP!$C25,FALSE)=$J25,$AB25,IF(HLOOKUP(BW$1,Monitoring_MP!$AK$1:$EZ$55,Points_MP!$C25,FALSE)=$L25,$AC25,IF(HLOOKUP(BW$1,Monitoring_MP!$AK$1:$EZ$55,Points_MP!$C25,FALSE)=$N25,$AD25,IF(HLOOKUP(BW$1,Monitoring_MP!$AK$1:$EZ$55,Points_MP!$C25,FALSE)=$P25,$AE25,IF(HLOOKUP(BW$1,Monitoring_MP!$AK$1:$EZ$55,Points_MP!$C25,FALSE)=$R25,$AF25,IF(HLOOKUP(BW$1,Monitoring_MP!$AK$1:$EZ$55,Points_MP!$C25,FALSE)=$T25,$AG25,IF(HLOOKUP(BW$1,Monitoring_MP!$AK$1:$EZ$55,Points_MP!$C25,FALSE)=$V25,$AH25,IF(HLOOKUP(BW$1,Monitoring_MP!$AK$1:$EZ$55,Points_MP!$C25,FALSE)=$X25,$AI25,"ERROR")))))))))</f>
        <v>2</v>
      </c>
      <c r="BX25" s="142">
        <f>IF(ISBLANK(HLOOKUP(BX$1,Monitoring_MP!$AK$1:$EZ$55,Points_MP!$C25,FALSE)),"",IF(HLOOKUP(BX$1,Monitoring_MP!$AK$1:$EZ$55,Points_MP!$C25,FALSE)=$J25,$AB25,IF(HLOOKUP(BX$1,Monitoring_MP!$AK$1:$EZ$55,Points_MP!$C25,FALSE)=$L25,$AC25,IF(HLOOKUP(BX$1,Monitoring_MP!$AK$1:$EZ$55,Points_MP!$C25,FALSE)=$N25,$AD25,IF(HLOOKUP(BX$1,Monitoring_MP!$AK$1:$EZ$55,Points_MP!$C25,FALSE)=$P25,$AE25,IF(HLOOKUP(BX$1,Monitoring_MP!$AK$1:$EZ$55,Points_MP!$C25,FALSE)=$R25,$AF25,IF(HLOOKUP(BX$1,Monitoring_MP!$AK$1:$EZ$55,Points_MP!$C25,FALSE)=$T25,$AG25,IF(HLOOKUP(BX$1,Monitoring_MP!$AK$1:$EZ$55,Points_MP!$C25,FALSE)=$V25,$AH25,IF(HLOOKUP(BX$1,Monitoring_MP!$AK$1:$EZ$55,Points_MP!$C25,FALSE)=$X25,$AI25,"ERROR")))))))))</f>
        <v>0</v>
      </c>
      <c r="BY25" s="142">
        <f>IF(ISBLANK(HLOOKUP(BY$1,Monitoring_MP!$AK$1:$EZ$55,Points_MP!$C25,FALSE)),"",IF(HLOOKUP(BY$1,Monitoring_MP!$AK$1:$EZ$55,Points_MP!$C25,FALSE)=$J25,$AB25,IF(HLOOKUP(BY$1,Monitoring_MP!$AK$1:$EZ$55,Points_MP!$C25,FALSE)=$L25,$AC25,IF(HLOOKUP(BY$1,Monitoring_MP!$AK$1:$EZ$55,Points_MP!$C25,FALSE)=$N25,$AD25,IF(HLOOKUP(BY$1,Monitoring_MP!$AK$1:$EZ$55,Points_MP!$C25,FALSE)=$P25,$AE25,IF(HLOOKUP(BY$1,Monitoring_MP!$AK$1:$EZ$55,Points_MP!$C25,FALSE)=$R25,$AF25,IF(HLOOKUP(BY$1,Monitoring_MP!$AK$1:$EZ$55,Points_MP!$C25,FALSE)=$T25,$AG25,IF(HLOOKUP(BY$1,Monitoring_MP!$AK$1:$EZ$55,Points_MP!$C25,FALSE)=$V25,$AH25,IF(HLOOKUP(BY$1,Monitoring_MP!$AK$1:$EZ$55,Points_MP!$C25,FALSE)=$X25,$AI25,"ERROR")))))))))</f>
        <v>0</v>
      </c>
      <c r="BZ25" s="142">
        <f>IF(ISBLANK(HLOOKUP(BZ$1,Monitoring_MP!$AK$1:$EZ$55,Points_MP!$C25,FALSE)),"",IF(HLOOKUP(BZ$1,Monitoring_MP!$AK$1:$EZ$55,Points_MP!$C25,FALSE)=$J25,$AB25,IF(HLOOKUP(BZ$1,Monitoring_MP!$AK$1:$EZ$55,Points_MP!$C25,FALSE)=$L25,$AC25,IF(HLOOKUP(BZ$1,Monitoring_MP!$AK$1:$EZ$55,Points_MP!$C25,FALSE)=$N25,$AD25,IF(HLOOKUP(BZ$1,Monitoring_MP!$AK$1:$EZ$55,Points_MP!$C25,FALSE)=$P25,$AE25,IF(HLOOKUP(BZ$1,Monitoring_MP!$AK$1:$EZ$55,Points_MP!$C25,FALSE)=$R25,$AF25,IF(HLOOKUP(BZ$1,Monitoring_MP!$AK$1:$EZ$55,Points_MP!$C25,FALSE)=$T25,$AG25,IF(HLOOKUP(BZ$1,Monitoring_MP!$AK$1:$EZ$55,Points_MP!$C25,FALSE)=$V25,$AH25,IF(HLOOKUP(BZ$1,Monitoring_MP!$AK$1:$EZ$55,Points_MP!$C25,FALSE)=$X25,$AI25,"ERROR")))))))))</f>
        <v>2</v>
      </c>
      <c r="CA25" s="142">
        <f>IF(ISBLANK(HLOOKUP(CA$1,Monitoring_MP!$AK$1:$EZ$55,Points_MP!$C25,FALSE)),"",IF(HLOOKUP(CA$1,Monitoring_MP!$AK$1:$EZ$55,Points_MP!$C25,FALSE)=$J25,$AB25,IF(HLOOKUP(CA$1,Monitoring_MP!$AK$1:$EZ$55,Points_MP!$C25,FALSE)=$L25,$AC25,IF(HLOOKUP(CA$1,Monitoring_MP!$AK$1:$EZ$55,Points_MP!$C25,FALSE)=$N25,$AD25,IF(HLOOKUP(CA$1,Monitoring_MP!$AK$1:$EZ$55,Points_MP!$C25,FALSE)=$P25,$AE25,IF(HLOOKUP(CA$1,Monitoring_MP!$AK$1:$EZ$55,Points_MP!$C25,FALSE)=$R25,$AF25,IF(HLOOKUP(CA$1,Monitoring_MP!$AK$1:$EZ$55,Points_MP!$C25,FALSE)=$T25,$AG25,IF(HLOOKUP(CA$1,Monitoring_MP!$AK$1:$EZ$55,Points_MP!$C25,FALSE)=$V25,$AH25,IF(HLOOKUP(CA$1,Monitoring_MP!$AK$1:$EZ$55,Points_MP!$C25,FALSE)=$X25,$AI25,"ERROR")))))))))</f>
        <v>0</v>
      </c>
      <c r="CB25" s="142">
        <f>IF(ISBLANK(HLOOKUP(CB$1,Monitoring_MP!$AK$1:$EZ$55,Points_MP!$C25,FALSE)),"",IF(HLOOKUP(CB$1,Monitoring_MP!$AK$1:$EZ$55,Points_MP!$C25,FALSE)=$J25,$AB25,IF(HLOOKUP(CB$1,Monitoring_MP!$AK$1:$EZ$55,Points_MP!$C25,FALSE)=$L25,$AC25,IF(HLOOKUP(CB$1,Monitoring_MP!$AK$1:$EZ$55,Points_MP!$C25,FALSE)=$N25,$AD25,IF(HLOOKUP(CB$1,Monitoring_MP!$AK$1:$EZ$55,Points_MP!$C25,FALSE)=$P25,$AE25,IF(HLOOKUP(CB$1,Monitoring_MP!$AK$1:$EZ$55,Points_MP!$C25,FALSE)=$R25,$AF25,IF(HLOOKUP(CB$1,Monitoring_MP!$AK$1:$EZ$55,Points_MP!$C25,FALSE)=$T25,$AG25,IF(HLOOKUP(CB$1,Monitoring_MP!$AK$1:$EZ$55,Points_MP!$C25,FALSE)=$V25,$AH25,IF(HLOOKUP(CB$1,Monitoring_MP!$AK$1:$EZ$55,Points_MP!$C25,FALSE)=$X25,$AI25,"ERROR")))))))))</f>
        <v>2</v>
      </c>
      <c r="CC25" s="142">
        <f>IF(ISBLANK(HLOOKUP(CC$1,Monitoring_MP!$AK$1:$EZ$55,Points_MP!$C25,FALSE)),"",IF(HLOOKUP(CC$1,Monitoring_MP!$AK$1:$EZ$55,Points_MP!$C25,FALSE)=$J25,$AB25,IF(HLOOKUP(CC$1,Monitoring_MP!$AK$1:$EZ$55,Points_MP!$C25,FALSE)=$L25,$AC25,IF(HLOOKUP(CC$1,Monitoring_MP!$AK$1:$EZ$55,Points_MP!$C25,FALSE)=$N25,$AD25,IF(HLOOKUP(CC$1,Monitoring_MP!$AK$1:$EZ$55,Points_MP!$C25,FALSE)=$P25,$AE25,IF(HLOOKUP(CC$1,Monitoring_MP!$AK$1:$EZ$55,Points_MP!$C25,FALSE)=$R25,$AF25,IF(HLOOKUP(CC$1,Monitoring_MP!$AK$1:$EZ$55,Points_MP!$C25,FALSE)=$T25,$AG25,IF(HLOOKUP(CC$1,Monitoring_MP!$AK$1:$EZ$55,Points_MP!$C25,FALSE)=$V25,$AH25,IF(HLOOKUP(CC$1,Monitoring_MP!$AK$1:$EZ$55,Points_MP!$C25,FALSE)=$X25,$AI25,"ERROR")))))))))</f>
        <v>0</v>
      </c>
      <c r="CD25" s="142">
        <f>IF(ISBLANK(HLOOKUP(CD$1,Monitoring_MP!$AK$1:$EZ$55,Points_MP!$C25,FALSE)),"",IF(HLOOKUP(CD$1,Monitoring_MP!$AK$1:$EZ$55,Points_MP!$C25,FALSE)=$J25,$AB25,IF(HLOOKUP(CD$1,Monitoring_MP!$AK$1:$EZ$55,Points_MP!$C25,FALSE)=$L25,$AC25,IF(HLOOKUP(CD$1,Monitoring_MP!$AK$1:$EZ$55,Points_MP!$C25,FALSE)=$N25,$AD25,IF(HLOOKUP(CD$1,Monitoring_MP!$AK$1:$EZ$55,Points_MP!$C25,FALSE)=$P25,$AE25,IF(HLOOKUP(CD$1,Monitoring_MP!$AK$1:$EZ$55,Points_MP!$C25,FALSE)=$R25,$AF25,IF(HLOOKUP(CD$1,Monitoring_MP!$AK$1:$EZ$55,Points_MP!$C25,FALSE)=$T25,$AG25,IF(HLOOKUP(CD$1,Monitoring_MP!$AK$1:$EZ$55,Points_MP!$C25,FALSE)=$V25,$AH25,IF(HLOOKUP(CD$1,Monitoring_MP!$AK$1:$EZ$55,Points_MP!$C25,FALSE)=$X25,$AI25,"ERROR")))))))))</f>
        <v>2</v>
      </c>
      <c r="CE25" s="142">
        <f>IF(ISBLANK(HLOOKUP(CE$1,Monitoring_MP!$AK$1:$EZ$55,Points_MP!$C25,FALSE)),"",IF(HLOOKUP(CE$1,Monitoring_MP!$AK$1:$EZ$55,Points_MP!$C25,FALSE)=$J25,$AB25,IF(HLOOKUP(CE$1,Monitoring_MP!$AK$1:$EZ$55,Points_MP!$C25,FALSE)=$L25,$AC25,IF(HLOOKUP(CE$1,Monitoring_MP!$AK$1:$EZ$55,Points_MP!$C25,FALSE)=$N25,$AD25,IF(HLOOKUP(CE$1,Monitoring_MP!$AK$1:$EZ$55,Points_MP!$C25,FALSE)=$P25,$AE25,IF(HLOOKUP(CE$1,Monitoring_MP!$AK$1:$EZ$55,Points_MP!$C25,FALSE)=$R25,$AF25,IF(HLOOKUP(CE$1,Monitoring_MP!$AK$1:$EZ$55,Points_MP!$C25,FALSE)=$T25,$AG25,IF(HLOOKUP(CE$1,Monitoring_MP!$AK$1:$EZ$55,Points_MP!$C25,FALSE)=$V25,$AH25,IF(HLOOKUP(CE$1,Monitoring_MP!$AK$1:$EZ$55,Points_MP!$C25,FALSE)=$X25,$AI25,"ERROR")))))))))</f>
        <v>2</v>
      </c>
      <c r="CF25" s="142">
        <f>IF(ISBLANK(HLOOKUP(CF$1,Monitoring_MP!$AK$1:$EZ$55,Points_MP!$C25,FALSE)),"",IF(HLOOKUP(CF$1,Monitoring_MP!$AK$1:$EZ$55,Points_MP!$C25,FALSE)=$J25,$AB25,IF(HLOOKUP(CF$1,Monitoring_MP!$AK$1:$EZ$55,Points_MP!$C25,FALSE)=$L25,$AC25,IF(HLOOKUP(CF$1,Monitoring_MP!$AK$1:$EZ$55,Points_MP!$C25,FALSE)=$N25,$AD25,IF(HLOOKUP(CF$1,Monitoring_MP!$AK$1:$EZ$55,Points_MP!$C25,FALSE)=$P25,$AE25,IF(HLOOKUP(CF$1,Monitoring_MP!$AK$1:$EZ$55,Points_MP!$C25,FALSE)=$R25,$AF25,IF(HLOOKUP(CF$1,Monitoring_MP!$AK$1:$EZ$55,Points_MP!$C25,FALSE)=$T25,$AG25,IF(HLOOKUP(CF$1,Monitoring_MP!$AK$1:$EZ$55,Points_MP!$C25,FALSE)=$V25,$AH25,IF(HLOOKUP(CF$1,Monitoring_MP!$AK$1:$EZ$55,Points_MP!$C25,FALSE)=$X25,$AI25,"ERROR")))))))))</f>
        <v>1</v>
      </c>
      <c r="CG25" s="142">
        <f>IF(ISBLANK(HLOOKUP(CG$1,Monitoring_MP!$AK$1:$EZ$55,Points_MP!$C25,FALSE)),"",IF(HLOOKUP(CG$1,Monitoring_MP!$AK$1:$EZ$55,Points_MP!$C25,FALSE)=$J25,$AB25,IF(HLOOKUP(CG$1,Monitoring_MP!$AK$1:$EZ$55,Points_MP!$C25,FALSE)=$L25,$AC25,IF(HLOOKUP(CG$1,Monitoring_MP!$AK$1:$EZ$55,Points_MP!$C25,FALSE)=$N25,$AD25,IF(HLOOKUP(CG$1,Monitoring_MP!$AK$1:$EZ$55,Points_MP!$C25,FALSE)=$P25,$AE25,IF(HLOOKUP(CG$1,Monitoring_MP!$AK$1:$EZ$55,Points_MP!$C25,FALSE)=$R25,$AF25,IF(HLOOKUP(CG$1,Monitoring_MP!$AK$1:$EZ$55,Points_MP!$C25,FALSE)=$T25,$AG25,IF(HLOOKUP(CG$1,Monitoring_MP!$AK$1:$EZ$55,Points_MP!$C25,FALSE)=$V25,$AH25,IF(HLOOKUP(CG$1,Monitoring_MP!$AK$1:$EZ$55,Points_MP!$C25,FALSE)=$X25,$AI25,"ERROR")))))))))</f>
        <v>1</v>
      </c>
      <c r="CH25" s="142">
        <f>IF(ISBLANK(HLOOKUP(CH$1,Monitoring_MP!$AK$1:$EZ$55,Points_MP!$C25,FALSE)),"",IF(HLOOKUP(CH$1,Monitoring_MP!$AK$1:$EZ$55,Points_MP!$C25,FALSE)=$J25,$AB25,IF(HLOOKUP(CH$1,Monitoring_MP!$AK$1:$EZ$55,Points_MP!$C25,FALSE)=$L25,$AC25,IF(HLOOKUP(CH$1,Monitoring_MP!$AK$1:$EZ$55,Points_MP!$C25,FALSE)=$N25,$AD25,IF(HLOOKUP(CH$1,Monitoring_MP!$AK$1:$EZ$55,Points_MP!$C25,FALSE)=$P25,$AE25,IF(HLOOKUP(CH$1,Monitoring_MP!$AK$1:$EZ$55,Points_MP!$C25,FALSE)=$R25,$AF25,IF(HLOOKUP(CH$1,Monitoring_MP!$AK$1:$EZ$55,Points_MP!$C25,FALSE)=$T25,$AG25,IF(HLOOKUP(CH$1,Monitoring_MP!$AK$1:$EZ$55,Points_MP!$C25,FALSE)=$V25,$AH25,IF(HLOOKUP(CH$1,Monitoring_MP!$AK$1:$EZ$55,Points_MP!$C25,FALSE)=$X25,$AI25,"ERROR")))))))))</f>
        <v>2</v>
      </c>
      <c r="CI25" s="142">
        <f>IF(ISBLANK(HLOOKUP(CI$1,Monitoring_MP!$AK$1:$EZ$55,Points_MP!$C25,FALSE)),"",IF(HLOOKUP(CI$1,Monitoring_MP!$AK$1:$EZ$55,Points_MP!$C25,FALSE)=$J25,$AB25,IF(HLOOKUP(CI$1,Monitoring_MP!$AK$1:$EZ$55,Points_MP!$C25,FALSE)=$L25,$AC25,IF(HLOOKUP(CI$1,Monitoring_MP!$AK$1:$EZ$55,Points_MP!$C25,FALSE)=$N25,$AD25,IF(HLOOKUP(CI$1,Monitoring_MP!$AK$1:$EZ$55,Points_MP!$C25,FALSE)=$P25,$AE25,IF(HLOOKUP(CI$1,Monitoring_MP!$AK$1:$EZ$55,Points_MP!$C25,FALSE)=$R25,$AF25,IF(HLOOKUP(CI$1,Monitoring_MP!$AK$1:$EZ$55,Points_MP!$C25,FALSE)=$T25,$AG25,IF(HLOOKUP(CI$1,Monitoring_MP!$AK$1:$EZ$55,Points_MP!$C25,FALSE)=$V25,$AH25,IF(HLOOKUP(CI$1,Monitoring_MP!$AK$1:$EZ$55,Points_MP!$C25,FALSE)=$X25,$AI25,"ERROR")))))))))</f>
        <v>2</v>
      </c>
      <c r="CJ25" s="142">
        <f>IF(ISBLANK(HLOOKUP(CJ$1,Monitoring_MP!$AK$1:$EZ$55,Points_MP!$C25,FALSE)),"",IF(HLOOKUP(CJ$1,Monitoring_MP!$AK$1:$EZ$55,Points_MP!$C25,FALSE)=$J25,$AB25,IF(HLOOKUP(CJ$1,Monitoring_MP!$AK$1:$EZ$55,Points_MP!$C25,FALSE)=$L25,$AC25,IF(HLOOKUP(CJ$1,Monitoring_MP!$AK$1:$EZ$55,Points_MP!$C25,FALSE)=$N25,$AD25,IF(HLOOKUP(CJ$1,Monitoring_MP!$AK$1:$EZ$55,Points_MP!$C25,FALSE)=$P25,$AE25,IF(HLOOKUP(CJ$1,Monitoring_MP!$AK$1:$EZ$55,Points_MP!$C25,FALSE)=$R25,$AF25,IF(HLOOKUP(CJ$1,Monitoring_MP!$AK$1:$EZ$55,Points_MP!$C25,FALSE)=$T25,$AG25,IF(HLOOKUP(CJ$1,Monitoring_MP!$AK$1:$EZ$55,Points_MP!$C25,FALSE)=$V25,$AH25,IF(HLOOKUP(CJ$1,Monitoring_MP!$AK$1:$EZ$55,Points_MP!$C25,FALSE)=$X25,$AI25,"ERROR")))))))))</f>
        <v>2</v>
      </c>
      <c r="CK25" s="142">
        <f>IF(ISBLANK(HLOOKUP(CK$1,Monitoring_MP!$AK$1:$EZ$55,Points_MP!$C25,FALSE)),"",IF(HLOOKUP(CK$1,Monitoring_MP!$AK$1:$EZ$55,Points_MP!$C25,FALSE)=$J25,$AB25,IF(HLOOKUP(CK$1,Monitoring_MP!$AK$1:$EZ$55,Points_MP!$C25,FALSE)=$L25,$AC25,IF(HLOOKUP(CK$1,Monitoring_MP!$AK$1:$EZ$55,Points_MP!$C25,FALSE)=$N25,$AD25,IF(HLOOKUP(CK$1,Monitoring_MP!$AK$1:$EZ$55,Points_MP!$C25,FALSE)=$P25,$AE25,IF(HLOOKUP(CK$1,Monitoring_MP!$AK$1:$EZ$55,Points_MP!$C25,FALSE)=$R25,$AF25,IF(HLOOKUP(CK$1,Monitoring_MP!$AK$1:$EZ$55,Points_MP!$C25,FALSE)=$T25,$AG25,IF(HLOOKUP(CK$1,Monitoring_MP!$AK$1:$EZ$55,Points_MP!$C25,FALSE)=$V25,$AH25,IF(HLOOKUP(CK$1,Monitoring_MP!$AK$1:$EZ$55,Points_MP!$C25,FALSE)=$X25,$AI25,"ERROR")))))))))</f>
        <v>0</v>
      </c>
      <c r="CL25" s="142">
        <f>IF(ISBLANK(HLOOKUP(CL$1,Monitoring_MP!$AK$1:$EZ$55,Points_MP!$C25,FALSE)),"",IF(HLOOKUP(CL$1,Monitoring_MP!$AK$1:$EZ$55,Points_MP!$C25,FALSE)=$J25,$AB25,IF(HLOOKUP(CL$1,Monitoring_MP!$AK$1:$EZ$55,Points_MP!$C25,FALSE)=$L25,$AC25,IF(HLOOKUP(CL$1,Monitoring_MP!$AK$1:$EZ$55,Points_MP!$C25,FALSE)=$N25,$AD25,IF(HLOOKUP(CL$1,Monitoring_MP!$AK$1:$EZ$55,Points_MP!$C25,FALSE)=$P25,$AE25,IF(HLOOKUP(CL$1,Monitoring_MP!$AK$1:$EZ$55,Points_MP!$C25,FALSE)=$R25,$AF25,IF(HLOOKUP(CL$1,Monitoring_MP!$AK$1:$EZ$55,Points_MP!$C25,FALSE)=$T25,$AG25,IF(HLOOKUP(CL$1,Monitoring_MP!$AK$1:$EZ$55,Points_MP!$C25,FALSE)=$V25,$AH25,IF(HLOOKUP(CL$1,Monitoring_MP!$AK$1:$EZ$55,Points_MP!$C25,FALSE)=$X25,$AI25,"ERROR")))))))))</f>
        <v>2</v>
      </c>
      <c r="CM25" s="142">
        <f>IF(ISBLANK(HLOOKUP(CM$1,Monitoring_MP!$AK$1:$EZ$55,Points_MP!$C25,FALSE)),"",IF(HLOOKUP(CM$1,Monitoring_MP!$AK$1:$EZ$55,Points_MP!$C25,FALSE)=$J25,$AB25,IF(HLOOKUP(CM$1,Monitoring_MP!$AK$1:$EZ$55,Points_MP!$C25,FALSE)=$L25,$AC25,IF(HLOOKUP(CM$1,Monitoring_MP!$AK$1:$EZ$55,Points_MP!$C25,FALSE)=$N25,$AD25,IF(HLOOKUP(CM$1,Monitoring_MP!$AK$1:$EZ$55,Points_MP!$C25,FALSE)=$P25,$AE25,IF(HLOOKUP(CM$1,Monitoring_MP!$AK$1:$EZ$55,Points_MP!$C25,FALSE)=$R25,$AF25,IF(HLOOKUP(CM$1,Monitoring_MP!$AK$1:$EZ$55,Points_MP!$C25,FALSE)=$T25,$AG25,IF(HLOOKUP(CM$1,Monitoring_MP!$AK$1:$EZ$55,Points_MP!$C25,FALSE)=$V25,$AH25,IF(HLOOKUP(CM$1,Monitoring_MP!$AK$1:$EZ$55,Points_MP!$C25,FALSE)=$X25,$AI25,"ERROR")))))))))</f>
        <v>2</v>
      </c>
      <c r="CN25" s="142">
        <f>IF(ISBLANK(HLOOKUP(CN$1,Monitoring_MP!$AK$1:$EZ$55,Points_MP!$C25,FALSE)),"",IF(HLOOKUP(CN$1,Monitoring_MP!$AK$1:$EZ$55,Points_MP!$C25,FALSE)=$J25,$AB25,IF(HLOOKUP(CN$1,Monitoring_MP!$AK$1:$EZ$55,Points_MP!$C25,FALSE)=$L25,$AC25,IF(HLOOKUP(CN$1,Monitoring_MP!$AK$1:$EZ$55,Points_MP!$C25,FALSE)=$N25,$AD25,IF(HLOOKUP(CN$1,Monitoring_MP!$AK$1:$EZ$55,Points_MP!$C25,FALSE)=$P25,$AE25,IF(HLOOKUP(CN$1,Monitoring_MP!$AK$1:$EZ$55,Points_MP!$C25,FALSE)=$R25,$AF25,IF(HLOOKUP(CN$1,Monitoring_MP!$AK$1:$EZ$55,Points_MP!$C25,FALSE)=$T25,$AG25,IF(HLOOKUP(CN$1,Monitoring_MP!$AK$1:$EZ$55,Points_MP!$C25,FALSE)=$V25,$AH25,IF(HLOOKUP(CN$1,Monitoring_MP!$AK$1:$EZ$55,Points_MP!$C25,FALSE)=$X25,$AI25,"ERROR")))))))))</f>
        <v>1</v>
      </c>
      <c r="CO25" s="142">
        <f>IF(ISBLANK(HLOOKUP(CO$1,Monitoring_MP!$AK$1:$EZ$55,Points_MP!$C25,FALSE)),"",IF(HLOOKUP(CO$1,Monitoring_MP!$AK$1:$EZ$55,Points_MP!$C25,FALSE)=$J25,$AB25,IF(HLOOKUP(CO$1,Monitoring_MP!$AK$1:$EZ$55,Points_MP!$C25,FALSE)=$L25,$AC25,IF(HLOOKUP(CO$1,Monitoring_MP!$AK$1:$EZ$55,Points_MP!$C25,FALSE)=$N25,$AD25,IF(HLOOKUP(CO$1,Monitoring_MP!$AK$1:$EZ$55,Points_MP!$C25,FALSE)=$P25,$AE25,IF(HLOOKUP(CO$1,Monitoring_MP!$AK$1:$EZ$55,Points_MP!$C25,FALSE)=$R25,$AF25,IF(HLOOKUP(CO$1,Monitoring_MP!$AK$1:$EZ$55,Points_MP!$C25,FALSE)=$T25,$AG25,IF(HLOOKUP(CO$1,Monitoring_MP!$AK$1:$EZ$55,Points_MP!$C25,FALSE)=$V25,$AH25,IF(HLOOKUP(CO$1,Monitoring_MP!$AK$1:$EZ$55,Points_MP!$C25,FALSE)=$X25,$AI25,"ERROR")))))))))</f>
        <v>0</v>
      </c>
      <c r="CP25" s="142">
        <f>IF(ISBLANK(HLOOKUP(CP$1,Monitoring_MP!$AK$1:$EZ$55,Points_MP!$C25,FALSE)),"",IF(HLOOKUP(CP$1,Monitoring_MP!$AK$1:$EZ$55,Points_MP!$C25,FALSE)=$J25,$AB25,IF(HLOOKUP(CP$1,Monitoring_MP!$AK$1:$EZ$55,Points_MP!$C25,FALSE)=$L25,$AC25,IF(HLOOKUP(CP$1,Monitoring_MP!$AK$1:$EZ$55,Points_MP!$C25,FALSE)=$N25,$AD25,IF(HLOOKUP(CP$1,Monitoring_MP!$AK$1:$EZ$55,Points_MP!$C25,FALSE)=$P25,$AE25,IF(HLOOKUP(CP$1,Monitoring_MP!$AK$1:$EZ$55,Points_MP!$C25,FALSE)=$R25,$AF25,IF(HLOOKUP(CP$1,Monitoring_MP!$AK$1:$EZ$55,Points_MP!$C25,FALSE)=$T25,$AG25,IF(HLOOKUP(CP$1,Monitoring_MP!$AK$1:$EZ$55,Points_MP!$C25,FALSE)=$V25,$AH25,IF(HLOOKUP(CP$1,Monitoring_MP!$AK$1:$EZ$55,Points_MP!$C25,FALSE)=$X25,$AI25,"ERROR")))))))))</f>
        <v>1</v>
      </c>
      <c r="CQ25" s="142">
        <f>IF(ISBLANK(HLOOKUP(CQ$1,Monitoring_MP!$AK$1:$EZ$55,Points_MP!$C25,FALSE)),"",IF(HLOOKUP(CQ$1,Monitoring_MP!$AK$1:$EZ$55,Points_MP!$C25,FALSE)=$J25,$AB25,IF(HLOOKUP(CQ$1,Monitoring_MP!$AK$1:$EZ$55,Points_MP!$C25,FALSE)=$L25,$AC25,IF(HLOOKUP(CQ$1,Monitoring_MP!$AK$1:$EZ$55,Points_MP!$C25,FALSE)=$N25,$AD25,IF(HLOOKUP(CQ$1,Monitoring_MP!$AK$1:$EZ$55,Points_MP!$C25,FALSE)=$P25,$AE25,IF(HLOOKUP(CQ$1,Monitoring_MP!$AK$1:$EZ$55,Points_MP!$C25,FALSE)=$R25,$AF25,IF(HLOOKUP(CQ$1,Monitoring_MP!$AK$1:$EZ$55,Points_MP!$C25,FALSE)=$T25,$AG25,IF(HLOOKUP(CQ$1,Monitoring_MP!$AK$1:$EZ$55,Points_MP!$C25,FALSE)=$V25,$AH25,IF(HLOOKUP(CQ$1,Monitoring_MP!$AK$1:$EZ$55,Points_MP!$C25,FALSE)=$X25,$AI25,"ERROR")))))))))</f>
        <v>2</v>
      </c>
      <c r="CR25" s="142">
        <f>IF(ISBLANK(HLOOKUP(CR$1,Monitoring_MP!$AK$1:$EZ$55,Points_MP!$C25,FALSE)),"",IF(HLOOKUP(CR$1,Monitoring_MP!$AK$1:$EZ$55,Points_MP!$C25,FALSE)=$J25,$AB25,IF(HLOOKUP(CR$1,Monitoring_MP!$AK$1:$EZ$55,Points_MP!$C25,FALSE)=$L25,$AC25,IF(HLOOKUP(CR$1,Monitoring_MP!$AK$1:$EZ$55,Points_MP!$C25,FALSE)=$N25,$AD25,IF(HLOOKUP(CR$1,Monitoring_MP!$AK$1:$EZ$55,Points_MP!$C25,FALSE)=$P25,$AE25,IF(HLOOKUP(CR$1,Monitoring_MP!$AK$1:$EZ$55,Points_MP!$C25,FALSE)=$R25,$AF25,IF(HLOOKUP(CR$1,Monitoring_MP!$AK$1:$EZ$55,Points_MP!$C25,FALSE)=$T25,$AG25,IF(HLOOKUP(CR$1,Monitoring_MP!$AK$1:$EZ$55,Points_MP!$C25,FALSE)=$V25,$AH25,IF(HLOOKUP(CR$1,Monitoring_MP!$AK$1:$EZ$55,Points_MP!$C25,FALSE)=$X25,$AI25,"ERROR")))))))))</f>
        <v>2</v>
      </c>
    </row>
    <row r="26" spans="1:96" ht="15" customHeight="1" x14ac:dyDescent="0.35">
      <c r="A26" s="19" t="str">
        <f>IF(ISBLANK(Monitoring_MP!A26),"",Monitoring_MP!A26)</f>
        <v>Q24</v>
      </c>
      <c r="B26" s="19" t="str">
        <f>IF(ISBLANK(Monitoring_MP!B26),"",Monitoring_MP!B26)</f>
        <v>C20024</v>
      </c>
      <c r="C26" s="19">
        <f>IF(ISBLANK(Monitoring_MP!C26),"",Monitoring_MP!C26)</f>
        <v>26</v>
      </c>
      <c r="D26" s="11" t="str">
        <f>IF(ISBLANK(Monitoring_MP!D26),"",Monitoring_MP!D26)</f>
        <v>Sînt aduse la cunoștință publică anunțurile de intenție (planurile de achiziţii publice)?</v>
      </c>
      <c r="E26" s="11" t="str">
        <f>IF(ISBLANK(Monitoring_MP!E26),"",Monitoring_MP!E26)</f>
        <v>Are notices of intent (public procurement plans) made public?</v>
      </c>
      <c r="F26" s="11" t="str">
        <f>IF(ISBLANK(Monitoring_MP!F26),"",Monitoring_MP!F26)</f>
        <v>proc</v>
      </c>
      <c r="G26" s="12" t="str">
        <f>IF(ISBLANK(Monitoring_MP!G26),"",Monitoring_MP!G26)</f>
        <v>proc1</v>
      </c>
      <c r="H26" s="55" t="str">
        <f>IF(ISBLANK(Monitoring_MP!H26),"",Monitoring_MP!H26)</f>
        <v>proc1k</v>
      </c>
      <c r="I26" s="12">
        <f>IF(ISBLANK(Monitoring_MP!I26),"",Monitoring_MP!I26)</f>
        <v>2</v>
      </c>
      <c r="J26" s="12" t="str">
        <f>IF(ISBLANK(Monitoring_MP!J26),"",Monitoring_MP!J26)</f>
        <v>da</v>
      </c>
      <c r="K26" s="12" t="str">
        <f>IF(ISBLANK(Monitoring_MP!K26),"",Monitoring_MP!K26)</f>
        <v>yes</v>
      </c>
      <c r="L26" s="12" t="str">
        <f>IF(ISBLANK(Monitoring_MP!L26),"",Monitoring_MP!L26)</f>
        <v>nu</v>
      </c>
      <c r="M26" s="86" t="str">
        <f>IF(ISBLANK(Monitoring_MP!M26),"",Monitoring_MP!M26)</f>
        <v>no</v>
      </c>
      <c r="N26" s="12" t="str">
        <f>IF(ISBLANK(Monitoring_MP!N26),"",Monitoring_MP!N26)</f>
        <v>partial/alte modalități</v>
      </c>
      <c r="O26" s="12" t="str">
        <f>IF(ISBLANK(Monitoring_MP!O26),"",Monitoring_MP!O26)</f>
        <v>partially/other ways</v>
      </c>
      <c r="P26" s="86" t="str">
        <f>IF(ISBLANK(Monitoring_MP!P26),"",Monitoring_MP!P26)</f>
        <v>--------</v>
      </c>
      <c r="Q26" s="86" t="str">
        <f>IF(ISBLANK(Monitoring_MP!Q26),"",Monitoring_MP!Q26)</f>
        <v>--------</v>
      </c>
      <c r="R26" s="86" t="str">
        <f>IF(ISBLANK(Monitoring_MP!R26),"",Monitoring_MP!R26)</f>
        <v>--------</v>
      </c>
      <c r="S26" s="86" t="str">
        <f>IF(ISBLANK(Monitoring_MP!S26),"",Monitoring_MP!S26)</f>
        <v>--------</v>
      </c>
      <c r="T26" s="86" t="str">
        <f>IF(ISBLANK(Monitoring_MP!T26),"",Monitoring_MP!T26)</f>
        <v>--------</v>
      </c>
      <c r="U26" s="86" t="str">
        <f>IF(ISBLANK(Monitoring_MP!U26),"",Monitoring_MP!U26)</f>
        <v>--------</v>
      </c>
      <c r="V26" s="86" t="str">
        <f>IF(ISBLANK(Monitoring_MP!V26),"",Monitoring_MP!V26)</f>
        <v>--------</v>
      </c>
      <c r="W26" s="86" t="str">
        <f>IF(ISBLANK(Monitoring_MP!W26),"",Monitoring_MP!W26)</f>
        <v>--------</v>
      </c>
      <c r="X26" s="86" t="str">
        <f>IF(ISBLANK(Monitoring_MP!X26),"",Monitoring_MP!X26)</f>
        <v>N/A</v>
      </c>
      <c r="Y26" s="86" t="str">
        <f>IF(ISBLANK(Monitoring_MP!Y26),"",Monitoring_MP!Y26)</f>
        <v>N/A</v>
      </c>
      <c r="Z26" s="110" t="str">
        <f>IF(ISBLANK(Monitoring_MP!Z26),"",Monitoring_MP!Z26)</f>
        <v>--------</v>
      </c>
      <c r="AA26" s="87" t="str">
        <f>IF(ISBLANK(Monitoring_MP!AA26),"",Monitoring_MP!AA26)</f>
        <v>--------</v>
      </c>
      <c r="AB26" s="66">
        <f>IF(ISBLANK(Monitoring_MP!AB26),"",Monitoring_MP!AB26)</f>
        <v>2</v>
      </c>
      <c r="AC26" s="12">
        <f>IF(ISBLANK(Monitoring_MP!AC26),"",Monitoring_MP!AC26)</f>
        <v>0</v>
      </c>
      <c r="AD26" s="66">
        <f>IF(ISBLANK(Monitoring_MP!AD26),"",Monitoring_MP!AD26)</f>
        <v>1</v>
      </c>
      <c r="AE26" s="66" t="str">
        <f>IF(ISBLANK(Monitoring_MP!AE26),"",Monitoring_MP!AE26)</f>
        <v/>
      </c>
      <c r="AF26" s="66" t="str">
        <f>IF(ISBLANK(Monitoring_MP!AF26),"",Monitoring_MP!AF26)</f>
        <v/>
      </c>
      <c r="AG26" s="66" t="str">
        <f>IF(ISBLANK(Monitoring_MP!AG26),"",Monitoring_MP!AG26)</f>
        <v/>
      </c>
      <c r="AH26" s="66" t="str">
        <f>IF(ISBLANK(Monitoring_MP!AH26),"",Monitoring_MP!AH26)</f>
        <v/>
      </c>
      <c r="AI26" s="86" t="str">
        <f>IF(ISBLANK(Monitoring_MP!AI26),"",Monitoring_MP!AI26)</f>
        <v>N/A</v>
      </c>
      <c r="AJ26" s="12" t="str">
        <f>IF(ISBLANK(Monitoring_MP!AJ26),"",Monitoring_MP!AJ26)</f>
        <v/>
      </c>
      <c r="AK26" s="142">
        <f>IF(ISBLANK(HLOOKUP(AK$1,Monitoring_MP!$AK$1:$EZ$55,Points_MP!$C26,FALSE)),"",IF(HLOOKUP(AK$1,Monitoring_MP!$AK$1:$EZ$55,Points_MP!$C26,FALSE)=$J26,$AB26,IF(HLOOKUP(AK$1,Monitoring_MP!$AK$1:$EZ$55,Points_MP!$C26,FALSE)=$L26,$AC26,IF(HLOOKUP(AK$1,Monitoring_MP!$AK$1:$EZ$55,Points_MP!$C26,FALSE)=$N26,$AD26,IF(HLOOKUP(AK$1,Monitoring_MP!$AK$1:$EZ$55,Points_MP!$C26,FALSE)=$P26,$AE26,IF(HLOOKUP(AK$1,Monitoring_MP!$AK$1:$EZ$55,Points_MP!$C26,FALSE)=$R26,$AF26,IF(HLOOKUP(AK$1,Monitoring_MP!$AK$1:$EZ$55,Points_MP!$C26,FALSE)=$T26,$AG26,IF(HLOOKUP(AK$1,Monitoring_MP!$AK$1:$EZ$55,Points_MP!$C26,FALSE)=$V26,$AH26,IF(HLOOKUP(AK$1,Monitoring_MP!$AK$1:$EZ$55,Points_MP!$C26,FALSE)=$X26,$AI26,"ERROR")))))))))</f>
        <v>2</v>
      </c>
      <c r="AL26" s="142">
        <f>IF(ISBLANK(HLOOKUP(AL$1,Monitoring_MP!$AK$1:$EZ$55,Points_MP!$C26,FALSE)),"",IF(HLOOKUP(AL$1,Monitoring_MP!$AK$1:$EZ$55,Points_MP!$C26,FALSE)=$J26,$AB26,IF(HLOOKUP(AL$1,Monitoring_MP!$AK$1:$EZ$55,Points_MP!$C26,FALSE)=$L26,$AC26,IF(HLOOKUP(AL$1,Monitoring_MP!$AK$1:$EZ$55,Points_MP!$C26,FALSE)=$N26,$AD26,IF(HLOOKUP(AL$1,Monitoring_MP!$AK$1:$EZ$55,Points_MP!$C26,FALSE)=$P26,$AE26,IF(HLOOKUP(AL$1,Monitoring_MP!$AK$1:$EZ$55,Points_MP!$C26,FALSE)=$R26,$AF26,IF(HLOOKUP(AL$1,Monitoring_MP!$AK$1:$EZ$55,Points_MP!$C26,FALSE)=$T26,$AG26,IF(HLOOKUP(AL$1,Monitoring_MP!$AK$1:$EZ$55,Points_MP!$C26,FALSE)=$V26,$AH26,IF(HLOOKUP(AL$1,Monitoring_MP!$AK$1:$EZ$55,Points_MP!$C26,FALSE)=$X26,$AI26,"ERROR")))))))))</f>
        <v>2</v>
      </c>
      <c r="AM26" s="142">
        <f>IF(ISBLANK(HLOOKUP(AM$1,Monitoring_MP!$AK$1:$EZ$55,Points_MP!$C26,FALSE)),"",IF(HLOOKUP(AM$1,Monitoring_MP!$AK$1:$EZ$55,Points_MP!$C26,FALSE)=$J26,$AB26,IF(HLOOKUP(AM$1,Monitoring_MP!$AK$1:$EZ$55,Points_MP!$C26,FALSE)=$L26,$AC26,IF(HLOOKUP(AM$1,Monitoring_MP!$AK$1:$EZ$55,Points_MP!$C26,FALSE)=$N26,$AD26,IF(HLOOKUP(AM$1,Monitoring_MP!$AK$1:$EZ$55,Points_MP!$C26,FALSE)=$P26,$AE26,IF(HLOOKUP(AM$1,Monitoring_MP!$AK$1:$EZ$55,Points_MP!$C26,FALSE)=$R26,$AF26,IF(HLOOKUP(AM$1,Monitoring_MP!$AK$1:$EZ$55,Points_MP!$C26,FALSE)=$T26,$AG26,IF(HLOOKUP(AM$1,Monitoring_MP!$AK$1:$EZ$55,Points_MP!$C26,FALSE)=$V26,$AH26,IF(HLOOKUP(AM$1,Monitoring_MP!$AK$1:$EZ$55,Points_MP!$C26,FALSE)=$X26,$AI26,"ERROR")))))))))</f>
        <v>0</v>
      </c>
      <c r="AN26" s="142">
        <f>IF(ISBLANK(HLOOKUP(AN$1,Monitoring_MP!$AK$1:$EZ$55,Points_MP!$C26,FALSE)),"",IF(HLOOKUP(AN$1,Monitoring_MP!$AK$1:$EZ$55,Points_MP!$C26,FALSE)=$J26,$AB26,IF(HLOOKUP(AN$1,Monitoring_MP!$AK$1:$EZ$55,Points_MP!$C26,FALSE)=$L26,$AC26,IF(HLOOKUP(AN$1,Monitoring_MP!$AK$1:$EZ$55,Points_MP!$C26,FALSE)=$N26,$AD26,IF(HLOOKUP(AN$1,Monitoring_MP!$AK$1:$EZ$55,Points_MP!$C26,FALSE)=$P26,$AE26,IF(HLOOKUP(AN$1,Monitoring_MP!$AK$1:$EZ$55,Points_MP!$C26,FALSE)=$R26,$AF26,IF(HLOOKUP(AN$1,Monitoring_MP!$AK$1:$EZ$55,Points_MP!$C26,FALSE)=$T26,$AG26,IF(HLOOKUP(AN$1,Monitoring_MP!$AK$1:$EZ$55,Points_MP!$C26,FALSE)=$V26,$AH26,IF(HLOOKUP(AN$1,Monitoring_MP!$AK$1:$EZ$55,Points_MP!$C26,FALSE)=$X26,$AI26,"ERROR")))))))))</f>
        <v>0</v>
      </c>
      <c r="AO26" s="142">
        <f>IF(ISBLANK(HLOOKUP(AO$1,Monitoring_MP!$AK$1:$EZ$55,Points_MP!$C26,FALSE)),"",IF(HLOOKUP(AO$1,Monitoring_MP!$AK$1:$EZ$55,Points_MP!$C26,FALSE)=$J26,$AB26,IF(HLOOKUP(AO$1,Monitoring_MP!$AK$1:$EZ$55,Points_MP!$C26,FALSE)=$L26,$AC26,IF(HLOOKUP(AO$1,Monitoring_MP!$AK$1:$EZ$55,Points_MP!$C26,FALSE)=$N26,$AD26,IF(HLOOKUP(AO$1,Monitoring_MP!$AK$1:$EZ$55,Points_MP!$C26,FALSE)=$P26,$AE26,IF(HLOOKUP(AO$1,Monitoring_MP!$AK$1:$EZ$55,Points_MP!$C26,FALSE)=$R26,$AF26,IF(HLOOKUP(AO$1,Monitoring_MP!$AK$1:$EZ$55,Points_MP!$C26,FALSE)=$T26,$AG26,IF(HLOOKUP(AO$1,Monitoring_MP!$AK$1:$EZ$55,Points_MP!$C26,FALSE)=$V26,$AH26,IF(HLOOKUP(AO$1,Monitoring_MP!$AK$1:$EZ$55,Points_MP!$C26,FALSE)=$X26,$AI26,"ERROR")))))))))</f>
        <v>2</v>
      </c>
      <c r="AP26" s="142">
        <f>IF(ISBLANK(HLOOKUP(AP$1,Monitoring_MP!$AK$1:$EZ$55,Points_MP!$C26,FALSE)),"",IF(HLOOKUP(AP$1,Monitoring_MP!$AK$1:$EZ$55,Points_MP!$C26,FALSE)=$J26,$AB26,IF(HLOOKUP(AP$1,Monitoring_MP!$AK$1:$EZ$55,Points_MP!$C26,FALSE)=$L26,$AC26,IF(HLOOKUP(AP$1,Monitoring_MP!$AK$1:$EZ$55,Points_MP!$C26,FALSE)=$N26,$AD26,IF(HLOOKUP(AP$1,Monitoring_MP!$AK$1:$EZ$55,Points_MP!$C26,FALSE)=$P26,$AE26,IF(HLOOKUP(AP$1,Monitoring_MP!$AK$1:$EZ$55,Points_MP!$C26,FALSE)=$R26,$AF26,IF(HLOOKUP(AP$1,Monitoring_MP!$AK$1:$EZ$55,Points_MP!$C26,FALSE)=$T26,$AG26,IF(HLOOKUP(AP$1,Monitoring_MP!$AK$1:$EZ$55,Points_MP!$C26,FALSE)=$V26,$AH26,IF(HLOOKUP(AP$1,Monitoring_MP!$AK$1:$EZ$55,Points_MP!$C26,FALSE)=$X26,$AI26,"ERROR")))))))))</f>
        <v>2</v>
      </c>
      <c r="AQ26" s="142">
        <f>IF(ISBLANK(HLOOKUP(AQ$1,Monitoring_MP!$AK$1:$EZ$55,Points_MP!$C26,FALSE)),"",IF(HLOOKUP(AQ$1,Monitoring_MP!$AK$1:$EZ$55,Points_MP!$C26,FALSE)=$J26,$AB26,IF(HLOOKUP(AQ$1,Monitoring_MP!$AK$1:$EZ$55,Points_MP!$C26,FALSE)=$L26,$AC26,IF(HLOOKUP(AQ$1,Monitoring_MP!$AK$1:$EZ$55,Points_MP!$C26,FALSE)=$N26,$AD26,IF(HLOOKUP(AQ$1,Monitoring_MP!$AK$1:$EZ$55,Points_MP!$C26,FALSE)=$P26,$AE26,IF(HLOOKUP(AQ$1,Monitoring_MP!$AK$1:$EZ$55,Points_MP!$C26,FALSE)=$R26,$AF26,IF(HLOOKUP(AQ$1,Monitoring_MP!$AK$1:$EZ$55,Points_MP!$C26,FALSE)=$T26,$AG26,IF(HLOOKUP(AQ$1,Monitoring_MP!$AK$1:$EZ$55,Points_MP!$C26,FALSE)=$V26,$AH26,IF(HLOOKUP(AQ$1,Monitoring_MP!$AK$1:$EZ$55,Points_MP!$C26,FALSE)=$X26,$AI26,"ERROR")))))))))</f>
        <v>2</v>
      </c>
      <c r="AR26" s="142">
        <f>IF(ISBLANK(HLOOKUP(AR$1,Monitoring_MP!$AK$1:$EZ$55,Points_MP!$C26,FALSE)),"",IF(HLOOKUP(AR$1,Monitoring_MP!$AK$1:$EZ$55,Points_MP!$C26,FALSE)=$J26,$AB26,IF(HLOOKUP(AR$1,Monitoring_MP!$AK$1:$EZ$55,Points_MP!$C26,FALSE)=$L26,$AC26,IF(HLOOKUP(AR$1,Monitoring_MP!$AK$1:$EZ$55,Points_MP!$C26,FALSE)=$N26,$AD26,IF(HLOOKUP(AR$1,Monitoring_MP!$AK$1:$EZ$55,Points_MP!$C26,FALSE)=$P26,$AE26,IF(HLOOKUP(AR$1,Monitoring_MP!$AK$1:$EZ$55,Points_MP!$C26,FALSE)=$R26,$AF26,IF(HLOOKUP(AR$1,Monitoring_MP!$AK$1:$EZ$55,Points_MP!$C26,FALSE)=$T26,$AG26,IF(HLOOKUP(AR$1,Monitoring_MP!$AK$1:$EZ$55,Points_MP!$C26,FALSE)=$V26,$AH26,IF(HLOOKUP(AR$1,Monitoring_MP!$AK$1:$EZ$55,Points_MP!$C26,FALSE)=$X26,$AI26,"ERROR")))))))))</f>
        <v>2</v>
      </c>
      <c r="AS26" s="142">
        <f>IF(ISBLANK(HLOOKUP(AS$1,Monitoring_MP!$AK$1:$EZ$55,Points_MP!$C26,FALSE)),"",IF(HLOOKUP(AS$1,Monitoring_MP!$AK$1:$EZ$55,Points_MP!$C26,FALSE)=$J26,$AB26,IF(HLOOKUP(AS$1,Monitoring_MP!$AK$1:$EZ$55,Points_MP!$C26,FALSE)=$L26,$AC26,IF(HLOOKUP(AS$1,Monitoring_MP!$AK$1:$EZ$55,Points_MP!$C26,FALSE)=$N26,$AD26,IF(HLOOKUP(AS$1,Monitoring_MP!$AK$1:$EZ$55,Points_MP!$C26,FALSE)=$P26,$AE26,IF(HLOOKUP(AS$1,Monitoring_MP!$AK$1:$EZ$55,Points_MP!$C26,FALSE)=$R26,$AF26,IF(HLOOKUP(AS$1,Monitoring_MP!$AK$1:$EZ$55,Points_MP!$C26,FALSE)=$T26,$AG26,IF(HLOOKUP(AS$1,Monitoring_MP!$AK$1:$EZ$55,Points_MP!$C26,FALSE)=$V26,$AH26,IF(HLOOKUP(AS$1,Monitoring_MP!$AK$1:$EZ$55,Points_MP!$C26,FALSE)=$X26,$AI26,"ERROR")))))))))</f>
        <v>0</v>
      </c>
      <c r="AT26" s="142">
        <f>IF(ISBLANK(HLOOKUP(AT$1,Monitoring_MP!$AK$1:$EZ$55,Points_MP!$C26,FALSE)),"",IF(HLOOKUP(AT$1,Monitoring_MP!$AK$1:$EZ$55,Points_MP!$C26,FALSE)=$J26,$AB26,IF(HLOOKUP(AT$1,Monitoring_MP!$AK$1:$EZ$55,Points_MP!$C26,FALSE)=$L26,$AC26,IF(HLOOKUP(AT$1,Monitoring_MP!$AK$1:$EZ$55,Points_MP!$C26,FALSE)=$N26,$AD26,IF(HLOOKUP(AT$1,Monitoring_MP!$AK$1:$EZ$55,Points_MP!$C26,FALSE)=$P26,$AE26,IF(HLOOKUP(AT$1,Monitoring_MP!$AK$1:$EZ$55,Points_MP!$C26,FALSE)=$R26,$AF26,IF(HLOOKUP(AT$1,Monitoring_MP!$AK$1:$EZ$55,Points_MP!$C26,FALSE)=$T26,$AG26,IF(HLOOKUP(AT$1,Monitoring_MP!$AK$1:$EZ$55,Points_MP!$C26,FALSE)=$V26,$AH26,IF(HLOOKUP(AT$1,Monitoring_MP!$AK$1:$EZ$55,Points_MP!$C26,FALSE)=$X26,$AI26,"ERROR")))))))))</f>
        <v>0</v>
      </c>
      <c r="AU26" s="142">
        <f>IF(ISBLANK(HLOOKUP(AU$1,Monitoring_MP!$AK$1:$EZ$55,Points_MP!$C26,FALSE)),"",IF(HLOOKUP(AU$1,Monitoring_MP!$AK$1:$EZ$55,Points_MP!$C26,FALSE)=$J26,$AB26,IF(HLOOKUP(AU$1,Monitoring_MP!$AK$1:$EZ$55,Points_MP!$C26,FALSE)=$L26,$AC26,IF(HLOOKUP(AU$1,Monitoring_MP!$AK$1:$EZ$55,Points_MP!$C26,FALSE)=$N26,$AD26,IF(HLOOKUP(AU$1,Monitoring_MP!$AK$1:$EZ$55,Points_MP!$C26,FALSE)=$P26,$AE26,IF(HLOOKUP(AU$1,Monitoring_MP!$AK$1:$EZ$55,Points_MP!$C26,FALSE)=$R26,$AF26,IF(HLOOKUP(AU$1,Monitoring_MP!$AK$1:$EZ$55,Points_MP!$C26,FALSE)=$T26,$AG26,IF(HLOOKUP(AU$1,Monitoring_MP!$AK$1:$EZ$55,Points_MP!$C26,FALSE)=$V26,$AH26,IF(HLOOKUP(AU$1,Monitoring_MP!$AK$1:$EZ$55,Points_MP!$C26,FALSE)=$X26,$AI26,"ERROR")))))))))</f>
        <v>0</v>
      </c>
      <c r="AV26" s="142">
        <f>IF(ISBLANK(HLOOKUP(AV$1,Monitoring_MP!$AK$1:$EZ$55,Points_MP!$C26,FALSE)),"",IF(HLOOKUP(AV$1,Monitoring_MP!$AK$1:$EZ$55,Points_MP!$C26,FALSE)=$J26,$AB26,IF(HLOOKUP(AV$1,Monitoring_MP!$AK$1:$EZ$55,Points_MP!$C26,FALSE)=$L26,$AC26,IF(HLOOKUP(AV$1,Monitoring_MP!$AK$1:$EZ$55,Points_MP!$C26,FALSE)=$N26,$AD26,IF(HLOOKUP(AV$1,Monitoring_MP!$AK$1:$EZ$55,Points_MP!$C26,FALSE)=$P26,$AE26,IF(HLOOKUP(AV$1,Monitoring_MP!$AK$1:$EZ$55,Points_MP!$C26,FALSE)=$R26,$AF26,IF(HLOOKUP(AV$1,Monitoring_MP!$AK$1:$EZ$55,Points_MP!$C26,FALSE)=$T26,$AG26,IF(HLOOKUP(AV$1,Monitoring_MP!$AK$1:$EZ$55,Points_MP!$C26,FALSE)=$V26,$AH26,IF(HLOOKUP(AV$1,Monitoring_MP!$AK$1:$EZ$55,Points_MP!$C26,FALSE)=$X26,$AI26,"ERROR")))))))))</f>
        <v>0</v>
      </c>
      <c r="AW26" s="142">
        <f>IF(ISBLANK(HLOOKUP(AW$1,Monitoring_MP!$AK$1:$EZ$55,Points_MP!$C26,FALSE)),"",IF(HLOOKUP(AW$1,Monitoring_MP!$AK$1:$EZ$55,Points_MP!$C26,FALSE)=$J26,$AB26,IF(HLOOKUP(AW$1,Monitoring_MP!$AK$1:$EZ$55,Points_MP!$C26,FALSE)=$L26,$AC26,IF(HLOOKUP(AW$1,Monitoring_MP!$AK$1:$EZ$55,Points_MP!$C26,FALSE)=$N26,$AD26,IF(HLOOKUP(AW$1,Monitoring_MP!$AK$1:$EZ$55,Points_MP!$C26,FALSE)=$P26,$AE26,IF(HLOOKUP(AW$1,Monitoring_MP!$AK$1:$EZ$55,Points_MP!$C26,FALSE)=$R26,$AF26,IF(HLOOKUP(AW$1,Monitoring_MP!$AK$1:$EZ$55,Points_MP!$C26,FALSE)=$T26,$AG26,IF(HLOOKUP(AW$1,Monitoring_MP!$AK$1:$EZ$55,Points_MP!$C26,FALSE)=$V26,$AH26,IF(HLOOKUP(AW$1,Monitoring_MP!$AK$1:$EZ$55,Points_MP!$C26,FALSE)=$X26,$AI26,"ERROR")))))))))</f>
        <v>0</v>
      </c>
      <c r="AX26" s="142">
        <f>IF(ISBLANK(HLOOKUP(AX$1,Monitoring_MP!$AK$1:$EZ$55,Points_MP!$C26,FALSE)),"",IF(HLOOKUP(AX$1,Monitoring_MP!$AK$1:$EZ$55,Points_MP!$C26,FALSE)=$J26,$AB26,IF(HLOOKUP(AX$1,Monitoring_MP!$AK$1:$EZ$55,Points_MP!$C26,FALSE)=$L26,$AC26,IF(HLOOKUP(AX$1,Monitoring_MP!$AK$1:$EZ$55,Points_MP!$C26,FALSE)=$N26,$AD26,IF(HLOOKUP(AX$1,Monitoring_MP!$AK$1:$EZ$55,Points_MP!$C26,FALSE)=$P26,$AE26,IF(HLOOKUP(AX$1,Monitoring_MP!$AK$1:$EZ$55,Points_MP!$C26,FALSE)=$R26,$AF26,IF(HLOOKUP(AX$1,Monitoring_MP!$AK$1:$EZ$55,Points_MP!$C26,FALSE)=$T26,$AG26,IF(HLOOKUP(AX$1,Monitoring_MP!$AK$1:$EZ$55,Points_MP!$C26,FALSE)=$V26,$AH26,IF(HLOOKUP(AX$1,Monitoring_MP!$AK$1:$EZ$55,Points_MP!$C26,FALSE)=$X26,$AI26,"ERROR")))))))))</f>
        <v>0</v>
      </c>
      <c r="AY26" s="142">
        <f>IF(ISBLANK(HLOOKUP(AY$1,Monitoring_MP!$AK$1:$EZ$55,Points_MP!$C26,FALSE)),"",IF(HLOOKUP(AY$1,Monitoring_MP!$AK$1:$EZ$55,Points_MP!$C26,FALSE)=$J26,$AB26,IF(HLOOKUP(AY$1,Monitoring_MP!$AK$1:$EZ$55,Points_MP!$C26,FALSE)=$L26,$AC26,IF(HLOOKUP(AY$1,Monitoring_MP!$AK$1:$EZ$55,Points_MP!$C26,FALSE)=$N26,$AD26,IF(HLOOKUP(AY$1,Monitoring_MP!$AK$1:$EZ$55,Points_MP!$C26,FALSE)=$P26,$AE26,IF(HLOOKUP(AY$1,Monitoring_MP!$AK$1:$EZ$55,Points_MP!$C26,FALSE)=$R26,$AF26,IF(HLOOKUP(AY$1,Monitoring_MP!$AK$1:$EZ$55,Points_MP!$C26,FALSE)=$T26,$AG26,IF(HLOOKUP(AY$1,Monitoring_MP!$AK$1:$EZ$55,Points_MP!$C26,FALSE)=$V26,$AH26,IF(HLOOKUP(AY$1,Monitoring_MP!$AK$1:$EZ$55,Points_MP!$C26,FALSE)=$X26,$AI26,"ERROR")))))))))</f>
        <v>2</v>
      </c>
      <c r="AZ26" s="142">
        <f>IF(ISBLANK(HLOOKUP(AZ$1,Monitoring_MP!$AK$1:$EZ$55,Points_MP!$C26,FALSE)),"",IF(HLOOKUP(AZ$1,Monitoring_MP!$AK$1:$EZ$55,Points_MP!$C26,FALSE)=$J26,$AB26,IF(HLOOKUP(AZ$1,Monitoring_MP!$AK$1:$EZ$55,Points_MP!$C26,FALSE)=$L26,$AC26,IF(HLOOKUP(AZ$1,Monitoring_MP!$AK$1:$EZ$55,Points_MP!$C26,FALSE)=$N26,$AD26,IF(HLOOKUP(AZ$1,Monitoring_MP!$AK$1:$EZ$55,Points_MP!$C26,FALSE)=$P26,$AE26,IF(HLOOKUP(AZ$1,Monitoring_MP!$AK$1:$EZ$55,Points_MP!$C26,FALSE)=$R26,$AF26,IF(HLOOKUP(AZ$1,Monitoring_MP!$AK$1:$EZ$55,Points_MP!$C26,FALSE)=$T26,$AG26,IF(HLOOKUP(AZ$1,Monitoring_MP!$AK$1:$EZ$55,Points_MP!$C26,FALSE)=$V26,$AH26,IF(HLOOKUP(AZ$1,Monitoring_MP!$AK$1:$EZ$55,Points_MP!$C26,FALSE)=$X26,$AI26,"ERROR")))))))))</f>
        <v>0</v>
      </c>
      <c r="BA26" s="142">
        <f>IF(ISBLANK(HLOOKUP(BA$1,Monitoring_MP!$AK$1:$EZ$55,Points_MP!$C26,FALSE)),"",IF(HLOOKUP(BA$1,Monitoring_MP!$AK$1:$EZ$55,Points_MP!$C26,FALSE)=$J26,$AB26,IF(HLOOKUP(BA$1,Monitoring_MP!$AK$1:$EZ$55,Points_MP!$C26,FALSE)=$L26,$AC26,IF(HLOOKUP(BA$1,Monitoring_MP!$AK$1:$EZ$55,Points_MP!$C26,FALSE)=$N26,$AD26,IF(HLOOKUP(BA$1,Monitoring_MP!$AK$1:$EZ$55,Points_MP!$C26,FALSE)=$P26,$AE26,IF(HLOOKUP(BA$1,Monitoring_MP!$AK$1:$EZ$55,Points_MP!$C26,FALSE)=$R26,$AF26,IF(HLOOKUP(BA$1,Monitoring_MP!$AK$1:$EZ$55,Points_MP!$C26,FALSE)=$T26,$AG26,IF(HLOOKUP(BA$1,Monitoring_MP!$AK$1:$EZ$55,Points_MP!$C26,FALSE)=$V26,$AH26,IF(HLOOKUP(BA$1,Monitoring_MP!$AK$1:$EZ$55,Points_MP!$C26,FALSE)=$X26,$AI26,"ERROR")))))))))</f>
        <v>2</v>
      </c>
      <c r="BB26" s="142">
        <f>IF(ISBLANK(HLOOKUP(BB$1,Monitoring_MP!$AK$1:$EZ$55,Points_MP!$C26,FALSE)),"",IF(HLOOKUP(BB$1,Monitoring_MP!$AK$1:$EZ$55,Points_MP!$C26,FALSE)=$J26,$AB26,IF(HLOOKUP(BB$1,Monitoring_MP!$AK$1:$EZ$55,Points_MP!$C26,FALSE)=$L26,$AC26,IF(HLOOKUP(BB$1,Monitoring_MP!$AK$1:$EZ$55,Points_MP!$C26,FALSE)=$N26,$AD26,IF(HLOOKUP(BB$1,Monitoring_MP!$AK$1:$EZ$55,Points_MP!$C26,FALSE)=$P26,$AE26,IF(HLOOKUP(BB$1,Monitoring_MP!$AK$1:$EZ$55,Points_MP!$C26,FALSE)=$R26,$AF26,IF(HLOOKUP(BB$1,Monitoring_MP!$AK$1:$EZ$55,Points_MP!$C26,FALSE)=$T26,$AG26,IF(HLOOKUP(BB$1,Monitoring_MP!$AK$1:$EZ$55,Points_MP!$C26,FALSE)=$V26,$AH26,IF(HLOOKUP(BB$1,Monitoring_MP!$AK$1:$EZ$55,Points_MP!$C26,FALSE)=$X26,$AI26,"ERROR")))))))))</f>
        <v>0</v>
      </c>
      <c r="BC26" s="142">
        <f>IF(ISBLANK(HLOOKUP(BC$1,Monitoring_MP!$AK$1:$EZ$55,Points_MP!$C26,FALSE)),"",IF(HLOOKUP(BC$1,Monitoring_MP!$AK$1:$EZ$55,Points_MP!$C26,FALSE)=$J26,$AB26,IF(HLOOKUP(BC$1,Monitoring_MP!$AK$1:$EZ$55,Points_MP!$C26,FALSE)=$L26,$AC26,IF(HLOOKUP(BC$1,Monitoring_MP!$AK$1:$EZ$55,Points_MP!$C26,FALSE)=$N26,$AD26,IF(HLOOKUP(BC$1,Monitoring_MP!$AK$1:$EZ$55,Points_MP!$C26,FALSE)=$P26,$AE26,IF(HLOOKUP(BC$1,Monitoring_MP!$AK$1:$EZ$55,Points_MP!$C26,FALSE)=$R26,$AF26,IF(HLOOKUP(BC$1,Monitoring_MP!$AK$1:$EZ$55,Points_MP!$C26,FALSE)=$T26,$AG26,IF(HLOOKUP(BC$1,Monitoring_MP!$AK$1:$EZ$55,Points_MP!$C26,FALSE)=$V26,$AH26,IF(HLOOKUP(BC$1,Monitoring_MP!$AK$1:$EZ$55,Points_MP!$C26,FALSE)=$X26,$AI26,"ERROR")))))))))</f>
        <v>2</v>
      </c>
      <c r="BD26" s="142">
        <f>IF(ISBLANK(HLOOKUP(BD$1,Monitoring_MP!$AK$1:$EZ$55,Points_MP!$C26,FALSE)),"",IF(HLOOKUP(BD$1,Monitoring_MP!$AK$1:$EZ$55,Points_MP!$C26,FALSE)=$J26,$AB26,IF(HLOOKUP(BD$1,Monitoring_MP!$AK$1:$EZ$55,Points_MP!$C26,FALSE)=$L26,$AC26,IF(HLOOKUP(BD$1,Monitoring_MP!$AK$1:$EZ$55,Points_MP!$C26,FALSE)=$N26,$AD26,IF(HLOOKUP(BD$1,Monitoring_MP!$AK$1:$EZ$55,Points_MP!$C26,FALSE)=$P26,$AE26,IF(HLOOKUP(BD$1,Monitoring_MP!$AK$1:$EZ$55,Points_MP!$C26,FALSE)=$R26,$AF26,IF(HLOOKUP(BD$1,Monitoring_MP!$AK$1:$EZ$55,Points_MP!$C26,FALSE)=$T26,$AG26,IF(HLOOKUP(BD$1,Monitoring_MP!$AK$1:$EZ$55,Points_MP!$C26,FALSE)=$V26,$AH26,IF(HLOOKUP(BD$1,Monitoring_MP!$AK$1:$EZ$55,Points_MP!$C26,FALSE)=$X26,$AI26,"ERROR")))))))))</f>
        <v>0</v>
      </c>
      <c r="BE26" s="142">
        <f>IF(ISBLANK(HLOOKUP(BE$1,Monitoring_MP!$AK$1:$EZ$55,Points_MP!$C26,FALSE)),"",IF(HLOOKUP(BE$1,Monitoring_MP!$AK$1:$EZ$55,Points_MP!$C26,FALSE)=$J26,$AB26,IF(HLOOKUP(BE$1,Monitoring_MP!$AK$1:$EZ$55,Points_MP!$C26,FALSE)=$L26,$AC26,IF(HLOOKUP(BE$1,Monitoring_MP!$AK$1:$EZ$55,Points_MP!$C26,FALSE)=$N26,$AD26,IF(HLOOKUP(BE$1,Monitoring_MP!$AK$1:$EZ$55,Points_MP!$C26,FALSE)=$P26,$AE26,IF(HLOOKUP(BE$1,Monitoring_MP!$AK$1:$EZ$55,Points_MP!$C26,FALSE)=$R26,$AF26,IF(HLOOKUP(BE$1,Monitoring_MP!$AK$1:$EZ$55,Points_MP!$C26,FALSE)=$T26,$AG26,IF(HLOOKUP(BE$1,Monitoring_MP!$AK$1:$EZ$55,Points_MP!$C26,FALSE)=$V26,$AH26,IF(HLOOKUP(BE$1,Monitoring_MP!$AK$1:$EZ$55,Points_MP!$C26,FALSE)=$X26,$AI26,"ERROR")))))))))</f>
        <v>0</v>
      </c>
      <c r="BF26" s="142">
        <f>IF(ISBLANK(HLOOKUP(BF$1,Monitoring_MP!$AK$1:$EZ$55,Points_MP!$C26,FALSE)),"",IF(HLOOKUP(BF$1,Monitoring_MP!$AK$1:$EZ$55,Points_MP!$C26,FALSE)=$J26,$AB26,IF(HLOOKUP(BF$1,Monitoring_MP!$AK$1:$EZ$55,Points_MP!$C26,FALSE)=$L26,$AC26,IF(HLOOKUP(BF$1,Monitoring_MP!$AK$1:$EZ$55,Points_MP!$C26,FALSE)=$N26,$AD26,IF(HLOOKUP(BF$1,Monitoring_MP!$AK$1:$EZ$55,Points_MP!$C26,FALSE)=$P26,$AE26,IF(HLOOKUP(BF$1,Monitoring_MP!$AK$1:$EZ$55,Points_MP!$C26,FALSE)=$R26,$AF26,IF(HLOOKUP(BF$1,Monitoring_MP!$AK$1:$EZ$55,Points_MP!$C26,FALSE)=$T26,$AG26,IF(HLOOKUP(BF$1,Monitoring_MP!$AK$1:$EZ$55,Points_MP!$C26,FALSE)=$V26,$AH26,IF(HLOOKUP(BF$1,Monitoring_MP!$AK$1:$EZ$55,Points_MP!$C26,FALSE)=$X26,$AI26,"ERROR")))))))))</f>
        <v>2</v>
      </c>
      <c r="BG26" s="142">
        <f>IF(ISBLANK(HLOOKUP(BG$1,Monitoring_MP!$AK$1:$EZ$55,Points_MP!$C26,FALSE)),"",IF(HLOOKUP(BG$1,Monitoring_MP!$AK$1:$EZ$55,Points_MP!$C26,FALSE)=$J26,$AB26,IF(HLOOKUP(BG$1,Monitoring_MP!$AK$1:$EZ$55,Points_MP!$C26,FALSE)=$L26,$AC26,IF(HLOOKUP(BG$1,Monitoring_MP!$AK$1:$EZ$55,Points_MP!$C26,FALSE)=$N26,$AD26,IF(HLOOKUP(BG$1,Monitoring_MP!$AK$1:$EZ$55,Points_MP!$C26,FALSE)=$P26,$AE26,IF(HLOOKUP(BG$1,Monitoring_MP!$AK$1:$EZ$55,Points_MP!$C26,FALSE)=$R26,$AF26,IF(HLOOKUP(BG$1,Monitoring_MP!$AK$1:$EZ$55,Points_MP!$C26,FALSE)=$T26,$AG26,IF(HLOOKUP(BG$1,Monitoring_MP!$AK$1:$EZ$55,Points_MP!$C26,FALSE)=$V26,$AH26,IF(HLOOKUP(BG$1,Monitoring_MP!$AK$1:$EZ$55,Points_MP!$C26,FALSE)=$X26,$AI26,"ERROR")))))))))</f>
        <v>2</v>
      </c>
      <c r="BH26" s="142">
        <f>IF(ISBLANK(HLOOKUP(BH$1,Monitoring_MP!$AK$1:$EZ$55,Points_MP!$C26,FALSE)),"",IF(HLOOKUP(BH$1,Monitoring_MP!$AK$1:$EZ$55,Points_MP!$C26,FALSE)=$J26,$AB26,IF(HLOOKUP(BH$1,Monitoring_MP!$AK$1:$EZ$55,Points_MP!$C26,FALSE)=$L26,$AC26,IF(HLOOKUP(BH$1,Monitoring_MP!$AK$1:$EZ$55,Points_MP!$C26,FALSE)=$N26,$AD26,IF(HLOOKUP(BH$1,Monitoring_MP!$AK$1:$EZ$55,Points_MP!$C26,FALSE)=$P26,$AE26,IF(HLOOKUP(BH$1,Monitoring_MP!$AK$1:$EZ$55,Points_MP!$C26,FALSE)=$R26,$AF26,IF(HLOOKUP(BH$1,Monitoring_MP!$AK$1:$EZ$55,Points_MP!$C26,FALSE)=$T26,$AG26,IF(HLOOKUP(BH$1,Monitoring_MP!$AK$1:$EZ$55,Points_MP!$C26,FALSE)=$V26,$AH26,IF(HLOOKUP(BH$1,Monitoring_MP!$AK$1:$EZ$55,Points_MP!$C26,FALSE)=$X26,$AI26,"ERROR")))))))))</f>
        <v>2</v>
      </c>
      <c r="BI26" s="142">
        <f>IF(ISBLANK(HLOOKUP(BI$1,Monitoring_MP!$AK$1:$EZ$55,Points_MP!$C26,FALSE)),"",IF(HLOOKUP(BI$1,Monitoring_MP!$AK$1:$EZ$55,Points_MP!$C26,FALSE)=$J26,$AB26,IF(HLOOKUP(BI$1,Monitoring_MP!$AK$1:$EZ$55,Points_MP!$C26,FALSE)=$L26,$AC26,IF(HLOOKUP(BI$1,Monitoring_MP!$AK$1:$EZ$55,Points_MP!$C26,FALSE)=$N26,$AD26,IF(HLOOKUP(BI$1,Monitoring_MP!$AK$1:$EZ$55,Points_MP!$C26,FALSE)=$P26,$AE26,IF(HLOOKUP(BI$1,Monitoring_MP!$AK$1:$EZ$55,Points_MP!$C26,FALSE)=$R26,$AF26,IF(HLOOKUP(BI$1,Monitoring_MP!$AK$1:$EZ$55,Points_MP!$C26,FALSE)=$T26,$AG26,IF(HLOOKUP(BI$1,Monitoring_MP!$AK$1:$EZ$55,Points_MP!$C26,FALSE)=$V26,$AH26,IF(HLOOKUP(BI$1,Monitoring_MP!$AK$1:$EZ$55,Points_MP!$C26,FALSE)=$X26,$AI26,"ERROR")))))))))</f>
        <v>0</v>
      </c>
      <c r="BJ26" s="142">
        <f>IF(ISBLANK(HLOOKUP(BJ$1,Monitoring_MP!$AK$1:$EZ$55,Points_MP!$C26,FALSE)),"",IF(HLOOKUP(BJ$1,Monitoring_MP!$AK$1:$EZ$55,Points_MP!$C26,FALSE)=$J26,$AB26,IF(HLOOKUP(BJ$1,Monitoring_MP!$AK$1:$EZ$55,Points_MP!$C26,FALSE)=$L26,$AC26,IF(HLOOKUP(BJ$1,Monitoring_MP!$AK$1:$EZ$55,Points_MP!$C26,FALSE)=$N26,$AD26,IF(HLOOKUP(BJ$1,Monitoring_MP!$AK$1:$EZ$55,Points_MP!$C26,FALSE)=$P26,$AE26,IF(HLOOKUP(BJ$1,Monitoring_MP!$AK$1:$EZ$55,Points_MP!$C26,FALSE)=$R26,$AF26,IF(HLOOKUP(BJ$1,Monitoring_MP!$AK$1:$EZ$55,Points_MP!$C26,FALSE)=$T26,$AG26,IF(HLOOKUP(BJ$1,Monitoring_MP!$AK$1:$EZ$55,Points_MP!$C26,FALSE)=$V26,$AH26,IF(HLOOKUP(BJ$1,Monitoring_MP!$AK$1:$EZ$55,Points_MP!$C26,FALSE)=$X26,$AI26,"ERROR")))))))))</f>
        <v>0</v>
      </c>
      <c r="BK26" s="142">
        <f>IF(ISBLANK(HLOOKUP(BK$1,Monitoring_MP!$AK$1:$EZ$55,Points_MP!$C26,FALSE)),"",IF(HLOOKUP(BK$1,Monitoring_MP!$AK$1:$EZ$55,Points_MP!$C26,FALSE)=$J26,$AB26,IF(HLOOKUP(BK$1,Monitoring_MP!$AK$1:$EZ$55,Points_MP!$C26,FALSE)=$L26,$AC26,IF(HLOOKUP(BK$1,Monitoring_MP!$AK$1:$EZ$55,Points_MP!$C26,FALSE)=$N26,$AD26,IF(HLOOKUP(BK$1,Monitoring_MP!$AK$1:$EZ$55,Points_MP!$C26,FALSE)=$P26,$AE26,IF(HLOOKUP(BK$1,Monitoring_MP!$AK$1:$EZ$55,Points_MP!$C26,FALSE)=$R26,$AF26,IF(HLOOKUP(BK$1,Monitoring_MP!$AK$1:$EZ$55,Points_MP!$C26,FALSE)=$T26,$AG26,IF(HLOOKUP(BK$1,Monitoring_MP!$AK$1:$EZ$55,Points_MP!$C26,FALSE)=$V26,$AH26,IF(HLOOKUP(BK$1,Monitoring_MP!$AK$1:$EZ$55,Points_MP!$C26,FALSE)=$X26,$AI26,"ERROR")))))))))</f>
        <v>0</v>
      </c>
      <c r="BL26" s="142">
        <f>IF(ISBLANK(HLOOKUP(BL$1,Monitoring_MP!$AK$1:$EZ$55,Points_MP!$C26,FALSE)),"",IF(HLOOKUP(BL$1,Monitoring_MP!$AK$1:$EZ$55,Points_MP!$C26,FALSE)=$J26,$AB26,IF(HLOOKUP(BL$1,Monitoring_MP!$AK$1:$EZ$55,Points_MP!$C26,FALSE)=$L26,$AC26,IF(HLOOKUP(BL$1,Monitoring_MP!$AK$1:$EZ$55,Points_MP!$C26,FALSE)=$N26,$AD26,IF(HLOOKUP(BL$1,Monitoring_MP!$AK$1:$EZ$55,Points_MP!$C26,FALSE)=$P26,$AE26,IF(HLOOKUP(BL$1,Monitoring_MP!$AK$1:$EZ$55,Points_MP!$C26,FALSE)=$R26,$AF26,IF(HLOOKUP(BL$1,Monitoring_MP!$AK$1:$EZ$55,Points_MP!$C26,FALSE)=$T26,$AG26,IF(HLOOKUP(BL$1,Monitoring_MP!$AK$1:$EZ$55,Points_MP!$C26,FALSE)=$V26,$AH26,IF(HLOOKUP(BL$1,Monitoring_MP!$AK$1:$EZ$55,Points_MP!$C26,FALSE)=$X26,$AI26,"ERROR")))))))))</f>
        <v>0</v>
      </c>
      <c r="BM26" s="142">
        <f>IF(ISBLANK(HLOOKUP(BM$1,Monitoring_MP!$AK$1:$EZ$55,Points_MP!$C26,FALSE)),"",IF(HLOOKUP(BM$1,Monitoring_MP!$AK$1:$EZ$55,Points_MP!$C26,FALSE)=$J26,$AB26,IF(HLOOKUP(BM$1,Monitoring_MP!$AK$1:$EZ$55,Points_MP!$C26,FALSE)=$L26,$AC26,IF(HLOOKUP(BM$1,Monitoring_MP!$AK$1:$EZ$55,Points_MP!$C26,FALSE)=$N26,$AD26,IF(HLOOKUP(BM$1,Monitoring_MP!$AK$1:$EZ$55,Points_MP!$C26,FALSE)=$P26,$AE26,IF(HLOOKUP(BM$1,Monitoring_MP!$AK$1:$EZ$55,Points_MP!$C26,FALSE)=$R26,$AF26,IF(HLOOKUP(BM$1,Monitoring_MP!$AK$1:$EZ$55,Points_MP!$C26,FALSE)=$T26,$AG26,IF(HLOOKUP(BM$1,Monitoring_MP!$AK$1:$EZ$55,Points_MP!$C26,FALSE)=$V26,$AH26,IF(HLOOKUP(BM$1,Monitoring_MP!$AK$1:$EZ$55,Points_MP!$C26,FALSE)=$X26,$AI26,"ERROR")))))))))</f>
        <v>0</v>
      </c>
      <c r="BN26" s="142">
        <f>IF(ISBLANK(HLOOKUP(BN$1,Monitoring_MP!$AK$1:$EZ$55,Points_MP!$C26,FALSE)),"",IF(HLOOKUP(BN$1,Monitoring_MP!$AK$1:$EZ$55,Points_MP!$C26,FALSE)=$J26,$AB26,IF(HLOOKUP(BN$1,Monitoring_MP!$AK$1:$EZ$55,Points_MP!$C26,FALSE)=$L26,$AC26,IF(HLOOKUP(BN$1,Monitoring_MP!$AK$1:$EZ$55,Points_MP!$C26,FALSE)=$N26,$AD26,IF(HLOOKUP(BN$1,Monitoring_MP!$AK$1:$EZ$55,Points_MP!$C26,FALSE)=$P26,$AE26,IF(HLOOKUP(BN$1,Monitoring_MP!$AK$1:$EZ$55,Points_MP!$C26,FALSE)=$R26,$AF26,IF(HLOOKUP(BN$1,Monitoring_MP!$AK$1:$EZ$55,Points_MP!$C26,FALSE)=$T26,$AG26,IF(HLOOKUP(BN$1,Monitoring_MP!$AK$1:$EZ$55,Points_MP!$C26,FALSE)=$V26,$AH26,IF(HLOOKUP(BN$1,Monitoring_MP!$AK$1:$EZ$55,Points_MP!$C26,FALSE)=$X26,$AI26,"ERROR")))))))))</f>
        <v>0</v>
      </c>
      <c r="BO26" s="142">
        <f>IF(ISBLANK(HLOOKUP(BO$1,Monitoring_MP!$AK$1:$EZ$55,Points_MP!$C26,FALSE)),"",IF(HLOOKUP(BO$1,Monitoring_MP!$AK$1:$EZ$55,Points_MP!$C26,FALSE)=$J26,$AB26,IF(HLOOKUP(BO$1,Monitoring_MP!$AK$1:$EZ$55,Points_MP!$C26,FALSE)=$L26,$AC26,IF(HLOOKUP(BO$1,Monitoring_MP!$AK$1:$EZ$55,Points_MP!$C26,FALSE)=$N26,$AD26,IF(HLOOKUP(BO$1,Monitoring_MP!$AK$1:$EZ$55,Points_MP!$C26,FALSE)=$P26,$AE26,IF(HLOOKUP(BO$1,Monitoring_MP!$AK$1:$EZ$55,Points_MP!$C26,FALSE)=$R26,$AF26,IF(HLOOKUP(BO$1,Monitoring_MP!$AK$1:$EZ$55,Points_MP!$C26,FALSE)=$T26,$AG26,IF(HLOOKUP(BO$1,Monitoring_MP!$AK$1:$EZ$55,Points_MP!$C26,FALSE)=$V26,$AH26,IF(HLOOKUP(BO$1,Monitoring_MP!$AK$1:$EZ$55,Points_MP!$C26,FALSE)=$X26,$AI26,"ERROR")))))))))</f>
        <v>0</v>
      </c>
      <c r="BP26" s="142">
        <f>IF(ISBLANK(HLOOKUP(BP$1,Monitoring_MP!$AK$1:$EZ$55,Points_MP!$C26,FALSE)),"",IF(HLOOKUP(BP$1,Monitoring_MP!$AK$1:$EZ$55,Points_MP!$C26,FALSE)=$J26,$AB26,IF(HLOOKUP(BP$1,Monitoring_MP!$AK$1:$EZ$55,Points_MP!$C26,FALSE)=$L26,$AC26,IF(HLOOKUP(BP$1,Monitoring_MP!$AK$1:$EZ$55,Points_MP!$C26,FALSE)=$N26,$AD26,IF(HLOOKUP(BP$1,Monitoring_MP!$AK$1:$EZ$55,Points_MP!$C26,FALSE)=$P26,$AE26,IF(HLOOKUP(BP$1,Monitoring_MP!$AK$1:$EZ$55,Points_MP!$C26,FALSE)=$R26,$AF26,IF(HLOOKUP(BP$1,Monitoring_MP!$AK$1:$EZ$55,Points_MP!$C26,FALSE)=$T26,$AG26,IF(HLOOKUP(BP$1,Monitoring_MP!$AK$1:$EZ$55,Points_MP!$C26,FALSE)=$V26,$AH26,IF(HLOOKUP(BP$1,Monitoring_MP!$AK$1:$EZ$55,Points_MP!$C26,FALSE)=$X26,$AI26,"ERROR")))))))))</f>
        <v>0</v>
      </c>
      <c r="BQ26" s="142">
        <f>IF(ISBLANK(HLOOKUP(BQ$1,Monitoring_MP!$AK$1:$EZ$55,Points_MP!$C26,FALSE)),"",IF(HLOOKUP(BQ$1,Monitoring_MP!$AK$1:$EZ$55,Points_MP!$C26,FALSE)=$J26,$AB26,IF(HLOOKUP(BQ$1,Monitoring_MP!$AK$1:$EZ$55,Points_MP!$C26,FALSE)=$L26,$AC26,IF(HLOOKUP(BQ$1,Monitoring_MP!$AK$1:$EZ$55,Points_MP!$C26,FALSE)=$N26,$AD26,IF(HLOOKUP(BQ$1,Monitoring_MP!$AK$1:$EZ$55,Points_MP!$C26,FALSE)=$P26,$AE26,IF(HLOOKUP(BQ$1,Monitoring_MP!$AK$1:$EZ$55,Points_MP!$C26,FALSE)=$R26,$AF26,IF(HLOOKUP(BQ$1,Monitoring_MP!$AK$1:$EZ$55,Points_MP!$C26,FALSE)=$T26,$AG26,IF(HLOOKUP(BQ$1,Monitoring_MP!$AK$1:$EZ$55,Points_MP!$C26,FALSE)=$V26,$AH26,IF(HLOOKUP(BQ$1,Monitoring_MP!$AK$1:$EZ$55,Points_MP!$C26,FALSE)=$X26,$AI26,"ERROR")))))))))</f>
        <v>0</v>
      </c>
      <c r="BR26" s="142">
        <f>IF(ISBLANK(HLOOKUP(BR$1,Monitoring_MP!$AK$1:$EZ$55,Points_MP!$C26,FALSE)),"",IF(HLOOKUP(BR$1,Monitoring_MP!$AK$1:$EZ$55,Points_MP!$C26,FALSE)=$J26,$AB26,IF(HLOOKUP(BR$1,Monitoring_MP!$AK$1:$EZ$55,Points_MP!$C26,FALSE)=$L26,$AC26,IF(HLOOKUP(BR$1,Monitoring_MP!$AK$1:$EZ$55,Points_MP!$C26,FALSE)=$N26,$AD26,IF(HLOOKUP(BR$1,Monitoring_MP!$AK$1:$EZ$55,Points_MP!$C26,FALSE)=$P26,$AE26,IF(HLOOKUP(BR$1,Monitoring_MP!$AK$1:$EZ$55,Points_MP!$C26,FALSE)=$R26,$AF26,IF(HLOOKUP(BR$1,Monitoring_MP!$AK$1:$EZ$55,Points_MP!$C26,FALSE)=$T26,$AG26,IF(HLOOKUP(BR$1,Monitoring_MP!$AK$1:$EZ$55,Points_MP!$C26,FALSE)=$V26,$AH26,IF(HLOOKUP(BR$1,Monitoring_MP!$AK$1:$EZ$55,Points_MP!$C26,FALSE)=$X26,$AI26,"ERROR")))))))))</f>
        <v>0</v>
      </c>
      <c r="BS26" s="142">
        <f>IF(ISBLANK(HLOOKUP(BS$1,Monitoring_MP!$AK$1:$EZ$55,Points_MP!$C26,FALSE)),"",IF(HLOOKUP(BS$1,Monitoring_MP!$AK$1:$EZ$55,Points_MP!$C26,FALSE)=$J26,$AB26,IF(HLOOKUP(BS$1,Monitoring_MP!$AK$1:$EZ$55,Points_MP!$C26,FALSE)=$L26,$AC26,IF(HLOOKUP(BS$1,Monitoring_MP!$AK$1:$EZ$55,Points_MP!$C26,FALSE)=$N26,$AD26,IF(HLOOKUP(BS$1,Monitoring_MP!$AK$1:$EZ$55,Points_MP!$C26,FALSE)=$P26,$AE26,IF(HLOOKUP(BS$1,Monitoring_MP!$AK$1:$EZ$55,Points_MP!$C26,FALSE)=$R26,$AF26,IF(HLOOKUP(BS$1,Monitoring_MP!$AK$1:$EZ$55,Points_MP!$C26,FALSE)=$T26,$AG26,IF(HLOOKUP(BS$1,Monitoring_MP!$AK$1:$EZ$55,Points_MP!$C26,FALSE)=$V26,$AH26,IF(HLOOKUP(BS$1,Monitoring_MP!$AK$1:$EZ$55,Points_MP!$C26,FALSE)=$X26,$AI26,"ERROR")))))))))</f>
        <v>0</v>
      </c>
      <c r="BT26" s="142">
        <f>IF(ISBLANK(HLOOKUP(BT$1,Monitoring_MP!$AK$1:$EZ$55,Points_MP!$C26,FALSE)),"",IF(HLOOKUP(BT$1,Monitoring_MP!$AK$1:$EZ$55,Points_MP!$C26,FALSE)=$J26,$AB26,IF(HLOOKUP(BT$1,Monitoring_MP!$AK$1:$EZ$55,Points_MP!$C26,FALSE)=$L26,$AC26,IF(HLOOKUP(BT$1,Monitoring_MP!$AK$1:$EZ$55,Points_MP!$C26,FALSE)=$N26,$AD26,IF(HLOOKUP(BT$1,Monitoring_MP!$AK$1:$EZ$55,Points_MP!$C26,FALSE)=$P26,$AE26,IF(HLOOKUP(BT$1,Monitoring_MP!$AK$1:$EZ$55,Points_MP!$C26,FALSE)=$R26,$AF26,IF(HLOOKUP(BT$1,Monitoring_MP!$AK$1:$EZ$55,Points_MP!$C26,FALSE)=$T26,$AG26,IF(HLOOKUP(BT$1,Monitoring_MP!$AK$1:$EZ$55,Points_MP!$C26,FALSE)=$V26,$AH26,IF(HLOOKUP(BT$1,Monitoring_MP!$AK$1:$EZ$55,Points_MP!$C26,FALSE)=$X26,$AI26,"ERROR")))))))))</f>
        <v>0</v>
      </c>
      <c r="BU26" s="142">
        <f>IF(ISBLANK(HLOOKUP(BU$1,Monitoring_MP!$AK$1:$EZ$55,Points_MP!$C26,FALSE)),"",IF(HLOOKUP(BU$1,Monitoring_MP!$AK$1:$EZ$55,Points_MP!$C26,FALSE)=$J26,$AB26,IF(HLOOKUP(BU$1,Monitoring_MP!$AK$1:$EZ$55,Points_MP!$C26,FALSE)=$L26,$AC26,IF(HLOOKUP(BU$1,Monitoring_MP!$AK$1:$EZ$55,Points_MP!$C26,FALSE)=$N26,$AD26,IF(HLOOKUP(BU$1,Monitoring_MP!$AK$1:$EZ$55,Points_MP!$C26,FALSE)=$P26,$AE26,IF(HLOOKUP(BU$1,Monitoring_MP!$AK$1:$EZ$55,Points_MP!$C26,FALSE)=$R26,$AF26,IF(HLOOKUP(BU$1,Monitoring_MP!$AK$1:$EZ$55,Points_MP!$C26,FALSE)=$T26,$AG26,IF(HLOOKUP(BU$1,Monitoring_MP!$AK$1:$EZ$55,Points_MP!$C26,FALSE)=$V26,$AH26,IF(HLOOKUP(BU$1,Monitoring_MP!$AK$1:$EZ$55,Points_MP!$C26,FALSE)=$X26,$AI26,"ERROR")))))))))</f>
        <v>0</v>
      </c>
      <c r="BV26" s="142">
        <f>IF(ISBLANK(HLOOKUP(BV$1,Monitoring_MP!$AK$1:$EZ$55,Points_MP!$C26,FALSE)),"",IF(HLOOKUP(BV$1,Monitoring_MP!$AK$1:$EZ$55,Points_MP!$C26,FALSE)=$J26,$AB26,IF(HLOOKUP(BV$1,Monitoring_MP!$AK$1:$EZ$55,Points_MP!$C26,FALSE)=$L26,$AC26,IF(HLOOKUP(BV$1,Monitoring_MP!$AK$1:$EZ$55,Points_MP!$C26,FALSE)=$N26,$AD26,IF(HLOOKUP(BV$1,Monitoring_MP!$AK$1:$EZ$55,Points_MP!$C26,FALSE)=$P26,$AE26,IF(HLOOKUP(BV$1,Monitoring_MP!$AK$1:$EZ$55,Points_MP!$C26,FALSE)=$R26,$AF26,IF(HLOOKUP(BV$1,Monitoring_MP!$AK$1:$EZ$55,Points_MP!$C26,FALSE)=$T26,$AG26,IF(HLOOKUP(BV$1,Monitoring_MP!$AK$1:$EZ$55,Points_MP!$C26,FALSE)=$V26,$AH26,IF(HLOOKUP(BV$1,Monitoring_MP!$AK$1:$EZ$55,Points_MP!$C26,FALSE)=$X26,$AI26,"ERROR")))))))))</f>
        <v>2</v>
      </c>
      <c r="BW26" s="142">
        <f>IF(ISBLANK(HLOOKUP(BW$1,Monitoring_MP!$AK$1:$EZ$55,Points_MP!$C26,FALSE)),"",IF(HLOOKUP(BW$1,Monitoring_MP!$AK$1:$EZ$55,Points_MP!$C26,FALSE)=$J26,$AB26,IF(HLOOKUP(BW$1,Monitoring_MP!$AK$1:$EZ$55,Points_MP!$C26,FALSE)=$L26,$AC26,IF(HLOOKUP(BW$1,Monitoring_MP!$AK$1:$EZ$55,Points_MP!$C26,FALSE)=$N26,$AD26,IF(HLOOKUP(BW$1,Monitoring_MP!$AK$1:$EZ$55,Points_MP!$C26,FALSE)=$P26,$AE26,IF(HLOOKUP(BW$1,Monitoring_MP!$AK$1:$EZ$55,Points_MP!$C26,FALSE)=$R26,$AF26,IF(HLOOKUP(BW$1,Monitoring_MP!$AK$1:$EZ$55,Points_MP!$C26,FALSE)=$T26,$AG26,IF(HLOOKUP(BW$1,Monitoring_MP!$AK$1:$EZ$55,Points_MP!$C26,FALSE)=$V26,$AH26,IF(HLOOKUP(BW$1,Monitoring_MP!$AK$1:$EZ$55,Points_MP!$C26,FALSE)=$X26,$AI26,"ERROR")))))))))</f>
        <v>0</v>
      </c>
      <c r="BX26" s="142">
        <f>IF(ISBLANK(HLOOKUP(BX$1,Monitoring_MP!$AK$1:$EZ$55,Points_MP!$C26,FALSE)),"",IF(HLOOKUP(BX$1,Monitoring_MP!$AK$1:$EZ$55,Points_MP!$C26,FALSE)=$J26,$AB26,IF(HLOOKUP(BX$1,Monitoring_MP!$AK$1:$EZ$55,Points_MP!$C26,FALSE)=$L26,$AC26,IF(HLOOKUP(BX$1,Monitoring_MP!$AK$1:$EZ$55,Points_MP!$C26,FALSE)=$N26,$AD26,IF(HLOOKUP(BX$1,Monitoring_MP!$AK$1:$EZ$55,Points_MP!$C26,FALSE)=$P26,$AE26,IF(HLOOKUP(BX$1,Monitoring_MP!$AK$1:$EZ$55,Points_MP!$C26,FALSE)=$R26,$AF26,IF(HLOOKUP(BX$1,Monitoring_MP!$AK$1:$EZ$55,Points_MP!$C26,FALSE)=$T26,$AG26,IF(HLOOKUP(BX$1,Monitoring_MP!$AK$1:$EZ$55,Points_MP!$C26,FALSE)=$V26,$AH26,IF(HLOOKUP(BX$1,Monitoring_MP!$AK$1:$EZ$55,Points_MP!$C26,FALSE)=$X26,$AI26,"ERROR")))))))))</f>
        <v>2</v>
      </c>
      <c r="BY26" s="142">
        <f>IF(ISBLANK(HLOOKUP(BY$1,Monitoring_MP!$AK$1:$EZ$55,Points_MP!$C26,FALSE)),"",IF(HLOOKUP(BY$1,Monitoring_MP!$AK$1:$EZ$55,Points_MP!$C26,FALSE)=$J26,$AB26,IF(HLOOKUP(BY$1,Monitoring_MP!$AK$1:$EZ$55,Points_MP!$C26,FALSE)=$L26,$AC26,IF(HLOOKUP(BY$1,Monitoring_MP!$AK$1:$EZ$55,Points_MP!$C26,FALSE)=$N26,$AD26,IF(HLOOKUP(BY$1,Monitoring_MP!$AK$1:$EZ$55,Points_MP!$C26,FALSE)=$P26,$AE26,IF(HLOOKUP(BY$1,Monitoring_MP!$AK$1:$EZ$55,Points_MP!$C26,FALSE)=$R26,$AF26,IF(HLOOKUP(BY$1,Monitoring_MP!$AK$1:$EZ$55,Points_MP!$C26,FALSE)=$T26,$AG26,IF(HLOOKUP(BY$1,Monitoring_MP!$AK$1:$EZ$55,Points_MP!$C26,FALSE)=$V26,$AH26,IF(HLOOKUP(BY$1,Monitoring_MP!$AK$1:$EZ$55,Points_MP!$C26,FALSE)=$X26,$AI26,"ERROR")))))))))</f>
        <v>0</v>
      </c>
      <c r="BZ26" s="142">
        <f>IF(ISBLANK(HLOOKUP(BZ$1,Monitoring_MP!$AK$1:$EZ$55,Points_MP!$C26,FALSE)),"",IF(HLOOKUP(BZ$1,Monitoring_MP!$AK$1:$EZ$55,Points_MP!$C26,FALSE)=$J26,$AB26,IF(HLOOKUP(BZ$1,Monitoring_MP!$AK$1:$EZ$55,Points_MP!$C26,FALSE)=$L26,$AC26,IF(HLOOKUP(BZ$1,Monitoring_MP!$AK$1:$EZ$55,Points_MP!$C26,FALSE)=$N26,$AD26,IF(HLOOKUP(BZ$1,Monitoring_MP!$AK$1:$EZ$55,Points_MP!$C26,FALSE)=$P26,$AE26,IF(HLOOKUP(BZ$1,Monitoring_MP!$AK$1:$EZ$55,Points_MP!$C26,FALSE)=$R26,$AF26,IF(HLOOKUP(BZ$1,Monitoring_MP!$AK$1:$EZ$55,Points_MP!$C26,FALSE)=$T26,$AG26,IF(HLOOKUP(BZ$1,Monitoring_MP!$AK$1:$EZ$55,Points_MP!$C26,FALSE)=$V26,$AH26,IF(HLOOKUP(BZ$1,Monitoring_MP!$AK$1:$EZ$55,Points_MP!$C26,FALSE)=$X26,$AI26,"ERROR")))))))))</f>
        <v>0</v>
      </c>
      <c r="CA26" s="142">
        <f>IF(ISBLANK(HLOOKUP(CA$1,Monitoring_MP!$AK$1:$EZ$55,Points_MP!$C26,FALSE)),"",IF(HLOOKUP(CA$1,Monitoring_MP!$AK$1:$EZ$55,Points_MP!$C26,FALSE)=$J26,$AB26,IF(HLOOKUP(CA$1,Monitoring_MP!$AK$1:$EZ$55,Points_MP!$C26,FALSE)=$L26,$AC26,IF(HLOOKUP(CA$1,Monitoring_MP!$AK$1:$EZ$55,Points_MP!$C26,FALSE)=$N26,$AD26,IF(HLOOKUP(CA$1,Monitoring_MP!$AK$1:$EZ$55,Points_MP!$C26,FALSE)=$P26,$AE26,IF(HLOOKUP(CA$1,Monitoring_MP!$AK$1:$EZ$55,Points_MP!$C26,FALSE)=$R26,$AF26,IF(HLOOKUP(CA$1,Monitoring_MP!$AK$1:$EZ$55,Points_MP!$C26,FALSE)=$T26,$AG26,IF(HLOOKUP(CA$1,Monitoring_MP!$AK$1:$EZ$55,Points_MP!$C26,FALSE)=$V26,$AH26,IF(HLOOKUP(CA$1,Monitoring_MP!$AK$1:$EZ$55,Points_MP!$C26,FALSE)=$X26,$AI26,"ERROR")))))))))</f>
        <v>0</v>
      </c>
      <c r="CB26" s="142">
        <f>IF(ISBLANK(HLOOKUP(CB$1,Monitoring_MP!$AK$1:$EZ$55,Points_MP!$C26,FALSE)),"",IF(HLOOKUP(CB$1,Monitoring_MP!$AK$1:$EZ$55,Points_MP!$C26,FALSE)=$J26,$AB26,IF(HLOOKUP(CB$1,Monitoring_MP!$AK$1:$EZ$55,Points_MP!$C26,FALSE)=$L26,$AC26,IF(HLOOKUP(CB$1,Monitoring_MP!$AK$1:$EZ$55,Points_MP!$C26,FALSE)=$N26,$AD26,IF(HLOOKUP(CB$1,Monitoring_MP!$AK$1:$EZ$55,Points_MP!$C26,FALSE)=$P26,$AE26,IF(HLOOKUP(CB$1,Monitoring_MP!$AK$1:$EZ$55,Points_MP!$C26,FALSE)=$R26,$AF26,IF(HLOOKUP(CB$1,Monitoring_MP!$AK$1:$EZ$55,Points_MP!$C26,FALSE)=$T26,$AG26,IF(HLOOKUP(CB$1,Monitoring_MP!$AK$1:$EZ$55,Points_MP!$C26,FALSE)=$V26,$AH26,IF(HLOOKUP(CB$1,Monitoring_MP!$AK$1:$EZ$55,Points_MP!$C26,FALSE)=$X26,$AI26,"ERROR")))))))))</f>
        <v>0</v>
      </c>
      <c r="CC26" s="142">
        <f>IF(ISBLANK(HLOOKUP(CC$1,Monitoring_MP!$AK$1:$EZ$55,Points_MP!$C26,FALSE)),"",IF(HLOOKUP(CC$1,Monitoring_MP!$AK$1:$EZ$55,Points_MP!$C26,FALSE)=$J26,$AB26,IF(HLOOKUP(CC$1,Monitoring_MP!$AK$1:$EZ$55,Points_MP!$C26,FALSE)=$L26,$AC26,IF(HLOOKUP(CC$1,Monitoring_MP!$AK$1:$EZ$55,Points_MP!$C26,FALSE)=$N26,$AD26,IF(HLOOKUP(CC$1,Monitoring_MP!$AK$1:$EZ$55,Points_MP!$C26,FALSE)=$P26,$AE26,IF(HLOOKUP(CC$1,Monitoring_MP!$AK$1:$EZ$55,Points_MP!$C26,FALSE)=$R26,$AF26,IF(HLOOKUP(CC$1,Monitoring_MP!$AK$1:$EZ$55,Points_MP!$C26,FALSE)=$T26,$AG26,IF(HLOOKUP(CC$1,Monitoring_MP!$AK$1:$EZ$55,Points_MP!$C26,FALSE)=$V26,$AH26,IF(HLOOKUP(CC$1,Monitoring_MP!$AK$1:$EZ$55,Points_MP!$C26,FALSE)=$X26,$AI26,"ERROR")))))))))</f>
        <v>0</v>
      </c>
      <c r="CD26" s="142">
        <f>IF(ISBLANK(HLOOKUP(CD$1,Monitoring_MP!$AK$1:$EZ$55,Points_MP!$C26,FALSE)),"",IF(HLOOKUP(CD$1,Monitoring_MP!$AK$1:$EZ$55,Points_MP!$C26,FALSE)=$J26,$AB26,IF(HLOOKUP(CD$1,Monitoring_MP!$AK$1:$EZ$55,Points_MP!$C26,FALSE)=$L26,$AC26,IF(HLOOKUP(CD$1,Monitoring_MP!$AK$1:$EZ$55,Points_MP!$C26,FALSE)=$N26,$AD26,IF(HLOOKUP(CD$1,Monitoring_MP!$AK$1:$EZ$55,Points_MP!$C26,FALSE)=$P26,$AE26,IF(HLOOKUP(CD$1,Monitoring_MP!$AK$1:$EZ$55,Points_MP!$C26,FALSE)=$R26,$AF26,IF(HLOOKUP(CD$1,Monitoring_MP!$AK$1:$EZ$55,Points_MP!$C26,FALSE)=$T26,$AG26,IF(HLOOKUP(CD$1,Monitoring_MP!$AK$1:$EZ$55,Points_MP!$C26,FALSE)=$V26,$AH26,IF(HLOOKUP(CD$1,Monitoring_MP!$AK$1:$EZ$55,Points_MP!$C26,FALSE)=$X26,$AI26,"ERROR")))))))))</f>
        <v>0</v>
      </c>
      <c r="CE26" s="142">
        <f>IF(ISBLANK(HLOOKUP(CE$1,Monitoring_MP!$AK$1:$EZ$55,Points_MP!$C26,FALSE)),"",IF(HLOOKUP(CE$1,Monitoring_MP!$AK$1:$EZ$55,Points_MP!$C26,FALSE)=$J26,$AB26,IF(HLOOKUP(CE$1,Monitoring_MP!$AK$1:$EZ$55,Points_MP!$C26,FALSE)=$L26,$AC26,IF(HLOOKUP(CE$1,Monitoring_MP!$AK$1:$EZ$55,Points_MP!$C26,FALSE)=$N26,$AD26,IF(HLOOKUP(CE$1,Monitoring_MP!$AK$1:$EZ$55,Points_MP!$C26,FALSE)=$P26,$AE26,IF(HLOOKUP(CE$1,Monitoring_MP!$AK$1:$EZ$55,Points_MP!$C26,FALSE)=$R26,$AF26,IF(HLOOKUP(CE$1,Monitoring_MP!$AK$1:$EZ$55,Points_MP!$C26,FALSE)=$T26,$AG26,IF(HLOOKUP(CE$1,Monitoring_MP!$AK$1:$EZ$55,Points_MP!$C26,FALSE)=$V26,$AH26,IF(HLOOKUP(CE$1,Monitoring_MP!$AK$1:$EZ$55,Points_MP!$C26,FALSE)=$X26,$AI26,"ERROR")))))))))</f>
        <v>0</v>
      </c>
      <c r="CF26" s="142">
        <f>IF(ISBLANK(HLOOKUP(CF$1,Monitoring_MP!$AK$1:$EZ$55,Points_MP!$C26,FALSE)),"",IF(HLOOKUP(CF$1,Monitoring_MP!$AK$1:$EZ$55,Points_MP!$C26,FALSE)=$J26,$AB26,IF(HLOOKUP(CF$1,Monitoring_MP!$AK$1:$EZ$55,Points_MP!$C26,FALSE)=$L26,$AC26,IF(HLOOKUP(CF$1,Monitoring_MP!$AK$1:$EZ$55,Points_MP!$C26,FALSE)=$N26,$AD26,IF(HLOOKUP(CF$1,Monitoring_MP!$AK$1:$EZ$55,Points_MP!$C26,FALSE)=$P26,$AE26,IF(HLOOKUP(CF$1,Monitoring_MP!$AK$1:$EZ$55,Points_MP!$C26,FALSE)=$R26,$AF26,IF(HLOOKUP(CF$1,Monitoring_MP!$AK$1:$EZ$55,Points_MP!$C26,FALSE)=$T26,$AG26,IF(HLOOKUP(CF$1,Monitoring_MP!$AK$1:$EZ$55,Points_MP!$C26,FALSE)=$V26,$AH26,IF(HLOOKUP(CF$1,Monitoring_MP!$AK$1:$EZ$55,Points_MP!$C26,FALSE)=$X26,$AI26,"ERROR")))))))))</f>
        <v>0</v>
      </c>
      <c r="CG26" s="142">
        <f>IF(ISBLANK(HLOOKUP(CG$1,Monitoring_MP!$AK$1:$EZ$55,Points_MP!$C26,FALSE)),"",IF(HLOOKUP(CG$1,Monitoring_MP!$AK$1:$EZ$55,Points_MP!$C26,FALSE)=$J26,$AB26,IF(HLOOKUP(CG$1,Monitoring_MP!$AK$1:$EZ$55,Points_MP!$C26,FALSE)=$L26,$AC26,IF(HLOOKUP(CG$1,Monitoring_MP!$AK$1:$EZ$55,Points_MP!$C26,FALSE)=$N26,$AD26,IF(HLOOKUP(CG$1,Monitoring_MP!$AK$1:$EZ$55,Points_MP!$C26,FALSE)=$P26,$AE26,IF(HLOOKUP(CG$1,Monitoring_MP!$AK$1:$EZ$55,Points_MP!$C26,FALSE)=$R26,$AF26,IF(HLOOKUP(CG$1,Monitoring_MP!$AK$1:$EZ$55,Points_MP!$C26,FALSE)=$T26,$AG26,IF(HLOOKUP(CG$1,Monitoring_MP!$AK$1:$EZ$55,Points_MP!$C26,FALSE)=$V26,$AH26,IF(HLOOKUP(CG$1,Monitoring_MP!$AK$1:$EZ$55,Points_MP!$C26,FALSE)=$X26,$AI26,"ERROR")))))))))</f>
        <v>0</v>
      </c>
      <c r="CH26" s="142">
        <f>IF(ISBLANK(HLOOKUP(CH$1,Monitoring_MP!$AK$1:$EZ$55,Points_MP!$C26,FALSE)),"",IF(HLOOKUP(CH$1,Monitoring_MP!$AK$1:$EZ$55,Points_MP!$C26,FALSE)=$J26,$AB26,IF(HLOOKUP(CH$1,Monitoring_MP!$AK$1:$EZ$55,Points_MP!$C26,FALSE)=$L26,$AC26,IF(HLOOKUP(CH$1,Monitoring_MP!$AK$1:$EZ$55,Points_MP!$C26,FALSE)=$N26,$AD26,IF(HLOOKUP(CH$1,Monitoring_MP!$AK$1:$EZ$55,Points_MP!$C26,FALSE)=$P26,$AE26,IF(HLOOKUP(CH$1,Monitoring_MP!$AK$1:$EZ$55,Points_MP!$C26,FALSE)=$R26,$AF26,IF(HLOOKUP(CH$1,Monitoring_MP!$AK$1:$EZ$55,Points_MP!$C26,FALSE)=$T26,$AG26,IF(HLOOKUP(CH$1,Monitoring_MP!$AK$1:$EZ$55,Points_MP!$C26,FALSE)=$V26,$AH26,IF(HLOOKUP(CH$1,Monitoring_MP!$AK$1:$EZ$55,Points_MP!$C26,FALSE)=$X26,$AI26,"ERROR")))))))))</f>
        <v>0</v>
      </c>
      <c r="CI26" s="142">
        <f>IF(ISBLANK(HLOOKUP(CI$1,Monitoring_MP!$AK$1:$EZ$55,Points_MP!$C26,FALSE)),"",IF(HLOOKUP(CI$1,Monitoring_MP!$AK$1:$EZ$55,Points_MP!$C26,FALSE)=$J26,$AB26,IF(HLOOKUP(CI$1,Monitoring_MP!$AK$1:$EZ$55,Points_MP!$C26,FALSE)=$L26,$AC26,IF(HLOOKUP(CI$1,Monitoring_MP!$AK$1:$EZ$55,Points_MP!$C26,FALSE)=$N26,$AD26,IF(HLOOKUP(CI$1,Monitoring_MP!$AK$1:$EZ$55,Points_MP!$C26,FALSE)=$P26,$AE26,IF(HLOOKUP(CI$1,Monitoring_MP!$AK$1:$EZ$55,Points_MP!$C26,FALSE)=$R26,$AF26,IF(HLOOKUP(CI$1,Monitoring_MP!$AK$1:$EZ$55,Points_MP!$C26,FALSE)=$T26,$AG26,IF(HLOOKUP(CI$1,Monitoring_MP!$AK$1:$EZ$55,Points_MP!$C26,FALSE)=$V26,$AH26,IF(HLOOKUP(CI$1,Monitoring_MP!$AK$1:$EZ$55,Points_MP!$C26,FALSE)=$X26,$AI26,"ERROR")))))))))</f>
        <v>2</v>
      </c>
      <c r="CJ26" s="142">
        <f>IF(ISBLANK(HLOOKUP(CJ$1,Monitoring_MP!$AK$1:$EZ$55,Points_MP!$C26,FALSE)),"",IF(HLOOKUP(CJ$1,Monitoring_MP!$AK$1:$EZ$55,Points_MP!$C26,FALSE)=$J26,$AB26,IF(HLOOKUP(CJ$1,Monitoring_MP!$AK$1:$EZ$55,Points_MP!$C26,FALSE)=$L26,$AC26,IF(HLOOKUP(CJ$1,Monitoring_MP!$AK$1:$EZ$55,Points_MP!$C26,FALSE)=$N26,$AD26,IF(HLOOKUP(CJ$1,Monitoring_MP!$AK$1:$EZ$55,Points_MP!$C26,FALSE)=$P26,$AE26,IF(HLOOKUP(CJ$1,Monitoring_MP!$AK$1:$EZ$55,Points_MP!$C26,FALSE)=$R26,$AF26,IF(HLOOKUP(CJ$1,Monitoring_MP!$AK$1:$EZ$55,Points_MP!$C26,FALSE)=$T26,$AG26,IF(HLOOKUP(CJ$1,Monitoring_MP!$AK$1:$EZ$55,Points_MP!$C26,FALSE)=$V26,$AH26,IF(HLOOKUP(CJ$1,Monitoring_MP!$AK$1:$EZ$55,Points_MP!$C26,FALSE)=$X26,$AI26,"ERROR")))))))))</f>
        <v>2</v>
      </c>
      <c r="CK26" s="142">
        <f>IF(ISBLANK(HLOOKUP(CK$1,Monitoring_MP!$AK$1:$EZ$55,Points_MP!$C26,FALSE)),"",IF(HLOOKUP(CK$1,Monitoring_MP!$AK$1:$EZ$55,Points_MP!$C26,FALSE)=$J26,$AB26,IF(HLOOKUP(CK$1,Monitoring_MP!$AK$1:$EZ$55,Points_MP!$C26,FALSE)=$L26,$AC26,IF(HLOOKUP(CK$1,Monitoring_MP!$AK$1:$EZ$55,Points_MP!$C26,FALSE)=$N26,$AD26,IF(HLOOKUP(CK$1,Monitoring_MP!$AK$1:$EZ$55,Points_MP!$C26,FALSE)=$P26,$AE26,IF(HLOOKUP(CK$1,Monitoring_MP!$AK$1:$EZ$55,Points_MP!$C26,FALSE)=$R26,$AF26,IF(HLOOKUP(CK$1,Monitoring_MP!$AK$1:$EZ$55,Points_MP!$C26,FALSE)=$T26,$AG26,IF(HLOOKUP(CK$1,Monitoring_MP!$AK$1:$EZ$55,Points_MP!$C26,FALSE)=$V26,$AH26,IF(HLOOKUP(CK$1,Monitoring_MP!$AK$1:$EZ$55,Points_MP!$C26,FALSE)=$X26,$AI26,"ERROR")))))))))</f>
        <v>0</v>
      </c>
      <c r="CL26" s="142">
        <f>IF(ISBLANK(HLOOKUP(CL$1,Monitoring_MP!$AK$1:$EZ$55,Points_MP!$C26,FALSE)),"",IF(HLOOKUP(CL$1,Monitoring_MP!$AK$1:$EZ$55,Points_MP!$C26,FALSE)=$J26,$AB26,IF(HLOOKUP(CL$1,Monitoring_MP!$AK$1:$EZ$55,Points_MP!$C26,FALSE)=$L26,$AC26,IF(HLOOKUP(CL$1,Monitoring_MP!$AK$1:$EZ$55,Points_MP!$C26,FALSE)=$N26,$AD26,IF(HLOOKUP(CL$1,Monitoring_MP!$AK$1:$EZ$55,Points_MP!$C26,FALSE)=$P26,$AE26,IF(HLOOKUP(CL$1,Monitoring_MP!$AK$1:$EZ$55,Points_MP!$C26,FALSE)=$R26,$AF26,IF(HLOOKUP(CL$1,Monitoring_MP!$AK$1:$EZ$55,Points_MP!$C26,FALSE)=$T26,$AG26,IF(HLOOKUP(CL$1,Monitoring_MP!$AK$1:$EZ$55,Points_MP!$C26,FALSE)=$V26,$AH26,IF(HLOOKUP(CL$1,Monitoring_MP!$AK$1:$EZ$55,Points_MP!$C26,FALSE)=$X26,$AI26,"ERROR")))))))))</f>
        <v>2</v>
      </c>
      <c r="CM26" s="142">
        <f>IF(ISBLANK(HLOOKUP(CM$1,Monitoring_MP!$AK$1:$EZ$55,Points_MP!$C26,FALSE)),"",IF(HLOOKUP(CM$1,Monitoring_MP!$AK$1:$EZ$55,Points_MP!$C26,FALSE)=$J26,$AB26,IF(HLOOKUP(CM$1,Monitoring_MP!$AK$1:$EZ$55,Points_MP!$C26,FALSE)=$L26,$AC26,IF(HLOOKUP(CM$1,Monitoring_MP!$AK$1:$EZ$55,Points_MP!$C26,FALSE)=$N26,$AD26,IF(HLOOKUP(CM$1,Monitoring_MP!$AK$1:$EZ$55,Points_MP!$C26,FALSE)=$P26,$AE26,IF(HLOOKUP(CM$1,Monitoring_MP!$AK$1:$EZ$55,Points_MP!$C26,FALSE)=$R26,$AF26,IF(HLOOKUP(CM$1,Monitoring_MP!$AK$1:$EZ$55,Points_MP!$C26,FALSE)=$T26,$AG26,IF(HLOOKUP(CM$1,Monitoring_MP!$AK$1:$EZ$55,Points_MP!$C26,FALSE)=$V26,$AH26,IF(HLOOKUP(CM$1,Monitoring_MP!$AK$1:$EZ$55,Points_MP!$C26,FALSE)=$X26,$AI26,"ERROR")))))))))</f>
        <v>0</v>
      </c>
      <c r="CN26" s="142">
        <f>IF(ISBLANK(HLOOKUP(CN$1,Monitoring_MP!$AK$1:$EZ$55,Points_MP!$C26,FALSE)),"",IF(HLOOKUP(CN$1,Monitoring_MP!$AK$1:$EZ$55,Points_MP!$C26,FALSE)=$J26,$AB26,IF(HLOOKUP(CN$1,Monitoring_MP!$AK$1:$EZ$55,Points_MP!$C26,FALSE)=$L26,$AC26,IF(HLOOKUP(CN$1,Monitoring_MP!$AK$1:$EZ$55,Points_MP!$C26,FALSE)=$N26,$AD26,IF(HLOOKUP(CN$1,Monitoring_MP!$AK$1:$EZ$55,Points_MP!$C26,FALSE)=$P26,$AE26,IF(HLOOKUP(CN$1,Monitoring_MP!$AK$1:$EZ$55,Points_MP!$C26,FALSE)=$R26,$AF26,IF(HLOOKUP(CN$1,Monitoring_MP!$AK$1:$EZ$55,Points_MP!$C26,FALSE)=$T26,$AG26,IF(HLOOKUP(CN$1,Monitoring_MP!$AK$1:$EZ$55,Points_MP!$C26,FALSE)=$V26,$AH26,IF(HLOOKUP(CN$1,Monitoring_MP!$AK$1:$EZ$55,Points_MP!$C26,FALSE)=$X26,$AI26,"ERROR")))))))))</f>
        <v>0</v>
      </c>
      <c r="CO26" s="142">
        <f>IF(ISBLANK(HLOOKUP(CO$1,Monitoring_MP!$AK$1:$EZ$55,Points_MP!$C26,FALSE)),"",IF(HLOOKUP(CO$1,Monitoring_MP!$AK$1:$EZ$55,Points_MP!$C26,FALSE)=$J26,$AB26,IF(HLOOKUP(CO$1,Monitoring_MP!$AK$1:$EZ$55,Points_MP!$C26,FALSE)=$L26,$AC26,IF(HLOOKUP(CO$1,Monitoring_MP!$AK$1:$EZ$55,Points_MP!$C26,FALSE)=$N26,$AD26,IF(HLOOKUP(CO$1,Monitoring_MP!$AK$1:$EZ$55,Points_MP!$C26,FALSE)=$P26,$AE26,IF(HLOOKUP(CO$1,Monitoring_MP!$AK$1:$EZ$55,Points_MP!$C26,FALSE)=$R26,$AF26,IF(HLOOKUP(CO$1,Monitoring_MP!$AK$1:$EZ$55,Points_MP!$C26,FALSE)=$T26,$AG26,IF(HLOOKUP(CO$1,Monitoring_MP!$AK$1:$EZ$55,Points_MP!$C26,FALSE)=$V26,$AH26,IF(HLOOKUP(CO$1,Monitoring_MP!$AK$1:$EZ$55,Points_MP!$C26,FALSE)=$X26,$AI26,"ERROR")))))))))</f>
        <v>0</v>
      </c>
      <c r="CP26" s="142">
        <f>IF(ISBLANK(HLOOKUP(CP$1,Monitoring_MP!$AK$1:$EZ$55,Points_MP!$C26,FALSE)),"",IF(HLOOKUP(CP$1,Monitoring_MP!$AK$1:$EZ$55,Points_MP!$C26,FALSE)=$J26,$AB26,IF(HLOOKUP(CP$1,Monitoring_MP!$AK$1:$EZ$55,Points_MP!$C26,FALSE)=$L26,$AC26,IF(HLOOKUP(CP$1,Monitoring_MP!$AK$1:$EZ$55,Points_MP!$C26,FALSE)=$N26,$AD26,IF(HLOOKUP(CP$1,Monitoring_MP!$AK$1:$EZ$55,Points_MP!$C26,FALSE)=$P26,$AE26,IF(HLOOKUP(CP$1,Monitoring_MP!$AK$1:$EZ$55,Points_MP!$C26,FALSE)=$R26,$AF26,IF(HLOOKUP(CP$1,Monitoring_MP!$AK$1:$EZ$55,Points_MP!$C26,FALSE)=$T26,$AG26,IF(HLOOKUP(CP$1,Monitoring_MP!$AK$1:$EZ$55,Points_MP!$C26,FALSE)=$V26,$AH26,IF(HLOOKUP(CP$1,Monitoring_MP!$AK$1:$EZ$55,Points_MP!$C26,FALSE)=$X26,$AI26,"ERROR")))))))))</f>
        <v>0</v>
      </c>
      <c r="CQ26" s="142">
        <f>IF(ISBLANK(HLOOKUP(CQ$1,Monitoring_MP!$AK$1:$EZ$55,Points_MP!$C26,FALSE)),"",IF(HLOOKUP(CQ$1,Monitoring_MP!$AK$1:$EZ$55,Points_MP!$C26,FALSE)=$J26,$AB26,IF(HLOOKUP(CQ$1,Monitoring_MP!$AK$1:$EZ$55,Points_MP!$C26,FALSE)=$L26,$AC26,IF(HLOOKUP(CQ$1,Monitoring_MP!$AK$1:$EZ$55,Points_MP!$C26,FALSE)=$N26,$AD26,IF(HLOOKUP(CQ$1,Monitoring_MP!$AK$1:$EZ$55,Points_MP!$C26,FALSE)=$P26,$AE26,IF(HLOOKUP(CQ$1,Monitoring_MP!$AK$1:$EZ$55,Points_MP!$C26,FALSE)=$R26,$AF26,IF(HLOOKUP(CQ$1,Monitoring_MP!$AK$1:$EZ$55,Points_MP!$C26,FALSE)=$T26,$AG26,IF(HLOOKUP(CQ$1,Monitoring_MP!$AK$1:$EZ$55,Points_MP!$C26,FALSE)=$V26,$AH26,IF(HLOOKUP(CQ$1,Monitoring_MP!$AK$1:$EZ$55,Points_MP!$C26,FALSE)=$X26,$AI26,"ERROR")))))))))</f>
        <v>0</v>
      </c>
      <c r="CR26" s="142">
        <f>IF(ISBLANK(HLOOKUP(CR$1,Monitoring_MP!$AK$1:$EZ$55,Points_MP!$C26,FALSE)),"",IF(HLOOKUP(CR$1,Monitoring_MP!$AK$1:$EZ$55,Points_MP!$C26,FALSE)=$J26,$AB26,IF(HLOOKUP(CR$1,Monitoring_MP!$AK$1:$EZ$55,Points_MP!$C26,FALSE)=$L26,$AC26,IF(HLOOKUP(CR$1,Monitoring_MP!$AK$1:$EZ$55,Points_MP!$C26,FALSE)=$N26,$AD26,IF(HLOOKUP(CR$1,Monitoring_MP!$AK$1:$EZ$55,Points_MP!$C26,FALSE)=$P26,$AE26,IF(HLOOKUP(CR$1,Monitoring_MP!$AK$1:$EZ$55,Points_MP!$C26,FALSE)=$R26,$AF26,IF(HLOOKUP(CR$1,Monitoring_MP!$AK$1:$EZ$55,Points_MP!$C26,FALSE)=$T26,$AG26,IF(HLOOKUP(CR$1,Monitoring_MP!$AK$1:$EZ$55,Points_MP!$C26,FALSE)=$V26,$AH26,IF(HLOOKUP(CR$1,Monitoring_MP!$AK$1:$EZ$55,Points_MP!$C26,FALSE)=$X26,$AI26,"ERROR")))))))))</f>
        <v>0</v>
      </c>
    </row>
    <row r="27" spans="1:96" ht="15" customHeight="1" x14ac:dyDescent="0.35">
      <c r="A27" s="19" t="str">
        <f>IF(ISBLANK(Monitoring_MP!A27),"",Monitoring_MP!A27)</f>
        <v>Q25</v>
      </c>
      <c r="B27" s="19" t="str">
        <f>IF(ISBLANK(Monitoring_MP!B27),"",Monitoring_MP!B27)</f>
        <v>C20025</v>
      </c>
      <c r="C27" s="19">
        <f>IF(ISBLANK(Monitoring_MP!C27),"",Monitoring_MP!C27)</f>
        <v>27</v>
      </c>
      <c r="D27" s="11" t="str">
        <f>IF(ISBLANK(Monitoring_MP!D27),"",Monitoring_MP!D27)</f>
        <v>Sînt aduse la cunoștință publică anunţurile de participare la achiziţii publice?</v>
      </c>
      <c r="E27" s="11" t="str">
        <f>IF(ISBLANK(Monitoring_MP!E27),"",Monitoring_MP!E27)</f>
        <v>Are public procurement announcements made public?</v>
      </c>
      <c r="F27" s="11" t="str">
        <f>IF(ISBLANK(Monitoring_MP!F27),"",Monitoring_MP!F27)</f>
        <v>proc</v>
      </c>
      <c r="G27" s="12" t="str">
        <f>IF(ISBLANK(Monitoring_MP!G27),"",Monitoring_MP!G27)</f>
        <v>proc2</v>
      </c>
      <c r="H27" s="55" t="str">
        <f>IF(ISBLANK(Monitoring_MP!H27),"",Monitoring_MP!H27)</f>
        <v>proc2k</v>
      </c>
      <c r="I27" s="12">
        <f>IF(ISBLANK(Monitoring_MP!I27),"",Monitoring_MP!I27)</f>
        <v>2</v>
      </c>
      <c r="J27" s="12" t="str">
        <f>IF(ISBLANK(Monitoring_MP!J27),"",Monitoring_MP!J27)</f>
        <v>da</v>
      </c>
      <c r="K27" s="12" t="str">
        <f>IF(ISBLANK(Monitoring_MP!K27),"",Monitoring_MP!K27)</f>
        <v>yes</v>
      </c>
      <c r="L27" s="12" t="str">
        <f>IF(ISBLANK(Monitoring_MP!L27),"",Monitoring_MP!L27)</f>
        <v>nu</v>
      </c>
      <c r="M27" s="86" t="str">
        <f>IF(ISBLANK(Monitoring_MP!M27),"",Monitoring_MP!M27)</f>
        <v>no</v>
      </c>
      <c r="N27" s="12" t="str">
        <f>IF(ISBLANK(Monitoring_MP!N27),"",Monitoring_MP!N27)</f>
        <v>partial/alte modalități</v>
      </c>
      <c r="O27" s="12" t="str">
        <f>IF(ISBLANK(Monitoring_MP!O27),"",Monitoring_MP!O27)</f>
        <v>partially/other ways</v>
      </c>
      <c r="P27" s="86" t="str">
        <f>IF(ISBLANK(Monitoring_MP!P27),"",Monitoring_MP!P27)</f>
        <v>0-10%</v>
      </c>
      <c r="Q27" s="86" t="str">
        <f>IF(ISBLANK(Monitoring_MP!Q27),"",Monitoring_MP!Q27)</f>
        <v>0-10%</v>
      </c>
      <c r="R27" s="86" t="str">
        <f>IF(ISBLANK(Monitoring_MP!R27),"",Monitoring_MP!R27)</f>
        <v>10-30%</v>
      </c>
      <c r="S27" s="86" t="str">
        <f>IF(ISBLANK(Monitoring_MP!S27),"",Monitoring_MP!S27)</f>
        <v>10-30%</v>
      </c>
      <c r="T27" s="86" t="str">
        <f>IF(ISBLANK(Monitoring_MP!T27),"",Monitoring_MP!T27)</f>
        <v>30-60%</v>
      </c>
      <c r="U27" s="86" t="str">
        <f>IF(ISBLANK(Monitoring_MP!U27),"",Monitoring_MP!U27)</f>
        <v>30-60%</v>
      </c>
      <c r="V27" s="86" t="str">
        <f>IF(ISBLANK(Monitoring_MP!V27),"",Monitoring_MP!V27)</f>
        <v>60-90%</v>
      </c>
      <c r="W27" s="86" t="str">
        <f>IF(ISBLANK(Monitoring_MP!W27),"",Monitoring_MP!W27)</f>
        <v>60-90%</v>
      </c>
      <c r="X27" s="86" t="str">
        <f>IF(ISBLANK(Monitoring_MP!X27),"",Monitoring_MP!X27)</f>
        <v>N/A</v>
      </c>
      <c r="Y27" s="86" t="str">
        <f>IF(ISBLANK(Monitoring_MP!Y27),"",Monitoring_MP!Y27)</f>
        <v>N/A</v>
      </c>
      <c r="Z27" s="110" t="str">
        <f>IF(ISBLANK(Monitoring_MP!Z27),"",Monitoring_MP!Z27)</f>
        <v>--------</v>
      </c>
      <c r="AA27" s="87" t="str">
        <f>IF(ISBLANK(Monitoring_MP!AA27),"",Monitoring_MP!AA27)</f>
        <v>--------</v>
      </c>
      <c r="AB27" s="66">
        <f>IF(ISBLANK(Monitoring_MP!AB27),"",Monitoring_MP!AB27)</f>
        <v>2</v>
      </c>
      <c r="AC27" s="12">
        <f>IF(ISBLANK(Monitoring_MP!AC27),"",Monitoring_MP!AC27)</f>
        <v>0</v>
      </c>
      <c r="AD27" s="66">
        <f>IF(ISBLANK(Monitoring_MP!AD27),"",Monitoring_MP!AD27)</f>
        <v>1</v>
      </c>
      <c r="AE27" s="66">
        <f>IF(ISBLANK(Monitoring_MP!AE27),"",Monitoring_MP!AE27)</f>
        <v>0.4</v>
      </c>
      <c r="AF27" s="66">
        <f>IF(ISBLANK(Monitoring_MP!AF27),"",Monitoring_MP!AF27)</f>
        <v>0.8</v>
      </c>
      <c r="AG27" s="66">
        <f>IF(ISBLANK(Monitoring_MP!AG27),"",Monitoring_MP!AG27)</f>
        <v>1.2</v>
      </c>
      <c r="AH27" s="66">
        <f>IF(ISBLANK(Monitoring_MP!AH27),"",Monitoring_MP!AH27)</f>
        <v>1.6</v>
      </c>
      <c r="AI27" s="86" t="str">
        <f>IF(ISBLANK(Monitoring_MP!AI27),"",Monitoring_MP!AI27)</f>
        <v>N/A</v>
      </c>
      <c r="AJ27" s="12" t="str">
        <f>IF(ISBLANK(Monitoring_MP!AJ27),"",Monitoring_MP!AJ27)</f>
        <v/>
      </c>
      <c r="AK27" s="142">
        <f>IF(ISBLANK(HLOOKUP(AK$1,Monitoring_MP!$AK$1:$EZ$55,Points_MP!$C27,FALSE)),"",IF(HLOOKUP(AK$1,Monitoring_MP!$AK$1:$EZ$55,Points_MP!$C27,FALSE)=$J27,$AB27,IF(HLOOKUP(AK$1,Monitoring_MP!$AK$1:$EZ$55,Points_MP!$C27,FALSE)=$L27,$AC27,IF(HLOOKUP(AK$1,Monitoring_MP!$AK$1:$EZ$55,Points_MP!$C27,FALSE)=$N27,$AD27,IF(HLOOKUP(AK$1,Monitoring_MP!$AK$1:$EZ$55,Points_MP!$C27,FALSE)=$P27,$AE27,IF(HLOOKUP(AK$1,Monitoring_MP!$AK$1:$EZ$55,Points_MP!$C27,FALSE)=$R27,$AF27,IF(HLOOKUP(AK$1,Monitoring_MP!$AK$1:$EZ$55,Points_MP!$C27,FALSE)=$T27,$AG27,IF(HLOOKUP(AK$1,Monitoring_MP!$AK$1:$EZ$55,Points_MP!$C27,FALSE)=$V27,$AH27,IF(HLOOKUP(AK$1,Monitoring_MP!$AK$1:$EZ$55,Points_MP!$C27,FALSE)=$X27,$AI27,"ERROR")))))))))</f>
        <v>1.6</v>
      </c>
      <c r="AL27" s="142">
        <f>IF(ISBLANK(HLOOKUP(AL$1,Monitoring_MP!$AK$1:$EZ$55,Points_MP!$C27,FALSE)),"",IF(HLOOKUP(AL$1,Monitoring_MP!$AK$1:$EZ$55,Points_MP!$C27,FALSE)=$J27,$AB27,IF(HLOOKUP(AL$1,Monitoring_MP!$AK$1:$EZ$55,Points_MP!$C27,FALSE)=$L27,$AC27,IF(HLOOKUP(AL$1,Monitoring_MP!$AK$1:$EZ$55,Points_MP!$C27,FALSE)=$N27,$AD27,IF(HLOOKUP(AL$1,Monitoring_MP!$AK$1:$EZ$55,Points_MP!$C27,FALSE)=$P27,$AE27,IF(HLOOKUP(AL$1,Monitoring_MP!$AK$1:$EZ$55,Points_MP!$C27,FALSE)=$R27,$AF27,IF(HLOOKUP(AL$1,Monitoring_MP!$AK$1:$EZ$55,Points_MP!$C27,FALSE)=$T27,$AG27,IF(HLOOKUP(AL$1,Monitoring_MP!$AK$1:$EZ$55,Points_MP!$C27,FALSE)=$V27,$AH27,IF(HLOOKUP(AL$1,Monitoring_MP!$AK$1:$EZ$55,Points_MP!$C27,FALSE)=$X27,$AI27,"ERROR")))))))))</f>
        <v>1.2</v>
      </c>
      <c r="AM27" s="142">
        <f>IF(ISBLANK(HLOOKUP(AM$1,Monitoring_MP!$AK$1:$EZ$55,Points_MP!$C27,FALSE)),"",IF(HLOOKUP(AM$1,Monitoring_MP!$AK$1:$EZ$55,Points_MP!$C27,FALSE)=$J27,$AB27,IF(HLOOKUP(AM$1,Monitoring_MP!$AK$1:$EZ$55,Points_MP!$C27,FALSE)=$L27,$AC27,IF(HLOOKUP(AM$1,Monitoring_MP!$AK$1:$EZ$55,Points_MP!$C27,FALSE)=$N27,$AD27,IF(HLOOKUP(AM$1,Monitoring_MP!$AK$1:$EZ$55,Points_MP!$C27,FALSE)=$P27,$AE27,IF(HLOOKUP(AM$1,Monitoring_MP!$AK$1:$EZ$55,Points_MP!$C27,FALSE)=$R27,$AF27,IF(HLOOKUP(AM$1,Monitoring_MP!$AK$1:$EZ$55,Points_MP!$C27,FALSE)=$T27,$AG27,IF(HLOOKUP(AM$1,Monitoring_MP!$AK$1:$EZ$55,Points_MP!$C27,FALSE)=$V27,$AH27,IF(HLOOKUP(AM$1,Monitoring_MP!$AK$1:$EZ$55,Points_MP!$C27,FALSE)=$X27,$AI27,"ERROR")))))))))</f>
        <v>0.4</v>
      </c>
      <c r="AN27" s="142">
        <f>IF(ISBLANK(HLOOKUP(AN$1,Monitoring_MP!$AK$1:$EZ$55,Points_MP!$C27,FALSE)),"",IF(HLOOKUP(AN$1,Monitoring_MP!$AK$1:$EZ$55,Points_MP!$C27,FALSE)=$J27,$AB27,IF(HLOOKUP(AN$1,Monitoring_MP!$AK$1:$EZ$55,Points_MP!$C27,FALSE)=$L27,$AC27,IF(HLOOKUP(AN$1,Monitoring_MP!$AK$1:$EZ$55,Points_MP!$C27,FALSE)=$N27,$AD27,IF(HLOOKUP(AN$1,Monitoring_MP!$AK$1:$EZ$55,Points_MP!$C27,FALSE)=$P27,$AE27,IF(HLOOKUP(AN$1,Monitoring_MP!$AK$1:$EZ$55,Points_MP!$C27,FALSE)=$R27,$AF27,IF(HLOOKUP(AN$1,Monitoring_MP!$AK$1:$EZ$55,Points_MP!$C27,FALSE)=$T27,$AG27,IF(HLOOKUP(AN$1,Monitoring_MP!$AK$1:$EZ$55,Points_MP!$C27,FALSE)=$V27,$AH27,IF(HLOOKUP(AN$1,Monitoring_MP!$AK$1:$EZ$55,Points_MP!$C27,FALSE)=$X27,$AI27,"ERROR")))))))))</f>
        <v>0</v>
      </c>
      <c r="AO27" s="142">
        <f>IF(ISBLANK(HLOOKUP(AO$1,Monitoring_MP!$AK$1:$EZ$55,Points_MP!$C27,FALSE)),"",IF(HLOOKUP(AO$1,Monitoring_MP!$AK$1:$EZ$55,Points_MP!$C27,FALSE)=$J27,$AB27,IF(HLOOKUP(AO$1,Monitoring_MP!$AK$1:$EZ$55,Points_MP!$C27,FALSE)=$L27,$AC27,IF(HLOOKUP(AO$1,Monitoring_MP!$AK$1:$EZ$55,Points_MP!$C27,FALSE)=$N27,$AD27,IF(HLOOKUP(AO$1,Monitoring_MP!$AK$1:$EZ$55,Points_MP!$C27,FALSE)=$P27,$AE27,IF(HLOOKUP(AO$1,Monitoring_MP!$AK$1:$EZ$55,Points_MP!$C27,FALSE)=$R27,$AF27,IF(HLOOKUP(AO$1,Monitoring_MP!$AK$1:$EZ$55,Points_MP!$C27,FALSE)=$T27,$AG27,IF(HLOOKUP(AO$1,Monitoring_MP!$AK$1:$EZ$55,Points_MP!$C27,FALSE)=$V27,$AH27,IF(HLOOKUP(AO$1,Monitoring_MP!$AK$1:$EZ$55,Points_MP!$C27,FALSE)=$X27,$AI27,"ERROR")))))))))</f>
        <v>0</v>
      </c>
      <c r="AP27" s="142">
        <f>IF(ISBLANK(HLOOKUP(AP$1,Monitoring_MP!$AK$1:$EZ$55,Points_MP!$C27,FALSE)),"",IF(HLOOKUP(AP$1,Monitoring_MP!$AK$1:$EZ$55,Points_MP!$C27,FALSE)=$J27,$AB27,IF(HLOOKUP(AP$1,Monitoring_MP!$AK$1:$EZ$55,Points_MP!$C27,FALSE)=$L27,$AC27,IF(HLOOKUP(AP$1,Monitoring_MP!$AK$1:$EZ$55,Points_MP!$C27,FALSE)=$N27,$AD27,IF(HLOOKUP(AP$1,Monitoring_MP!$AK$1:$EZ$55,Points_MP!$C27,FALSE)=$P27,$AE27,IF(HLOOKUP(AP$1,Monitoring_MP!$AK$1:$EZ$55,Points_MP!$C27,FALSE)=$R27,$AF27,IF(HLOOKUP(AP$1,Monitoring_MP!$AK$1:$EZ$55,Points_MP!$C27,FALSE)=$T27,$AG27,IF(HLOOKUP(AP$1,Monitoring_MP!$AK$1:$EZ$55,Points_MP!$C27,FALSE)=$V27,$AH27,IF(HLOOKUP(AP$1,Monitoring_MP!$AK$1:$EZ$55,Points_MP!$C27,FALSE)=$X27,$AI27,"ERROR")))))))))</f>
        <v>0.4</v>
      </c>
      <c r="AQ27" s="142">
        <f>IF(ISBLANK(HLOOKUP(AQ$1,Monitoring_MP!$AK$1:$EZ$55,Points_MP!$C27,FALSE)),"",IF(HLOOKUP(AQ$1,Monitoring_MP!$AK$1:$EZ$55,Points_MP!$C27,FALSE)=$J27,$AB27,IF(HLOOKUP(AQ$1,Monitoring_MP!$AK$1:$EZ$55,Points_MP!$C27,FALSE)=$L27,$AC27,IF(HLOOKUP(AQ$1,Monitoring_MP!$AK$1:$EZ$55,Points_MP!$C27,FALSE)=$N27,$AD27,IF(HLOOKUP(AQ$1,Monitoring_MP!$AK$1:$EZ$55,Points_MP!$C27,FALSE)=$P27,$AE27,IF(HLOOKUP(AQ$1,Monitoring_MP!$AK$1:$EZ$55,Points_MP!$C27,FALSE)=$R27,$AF27,IF(HLOOKUP(AQ$1,Monitoring_MP!$AK$1:$EZ$55,Points_MP!$C27,FALSE)=$T27,$AG27,IF(HLOOKUP(AQ$1,Monitoring_MP!$AK$1:$EZ$55,Points_MP!$C27,FALSE)=$V27,$AH27,IF(HLOOKUP(AQ$1,Monitoring_MP!$AK$1:$EZ$55,Points_MP!$C27,FALSE)=$X27,$AI27,"ERROR")))))))))</f>
        <v>0.4</v>
      </c>
      <c r="AR27" s="142">
        <f>IF(ISBLANK(HLOOKUP(AR$1,Monitoring_MP!$AK$1:$EZ$55,Points_MP!$C27,FALSE)),"",IF(HLOOKUP(AR$1,Monitoring_MP!$AK$1:$EZ$55,Points_MP!$C27,FALSE)=$J27,$AB27,IF(HLOOKUP(AR$1,Monitoring_MP!$AK$1:$EZ$55,Points_MP!$C27,FALSE)=$L27,$AC27,IF(HLOOKUP(AR$1,Monitoring_MP!$AK$1:$EZ$55,Points_MP!$C27,FALSE)=$N27,$AD27,IF(HLOOKUP(AR$1,Monitoring_MP!$AK$1:$EZ$55,Points_MP!$C27,FALSE)=$P27,$AE27,IF(HLOOKUP(AR$1,Monitoring_MP!$AK$1:$EZ$55,Points_MP!$C27,FALSE)=$R27,$AF27,IF(HLOOKUP(AR$1,Monitoring_MP!$AK$1:$EZ$55,Points_MP!$C27,FALSE)=$T27,$AG27,IF(HLOOKUP(AR$1,Monitoring_MP!$AK$1:$EZ$55,Points_MP!$C27,FALSE)=$V27,$AH27,IF(HLOOKUP(AR$1,Monitoring_MP!$AK$1:$EZ$55,Points_MP!$C27,FALSE)=$X27,$AI27,"ERROR")))))))))</f>
        <v>0.4</v>
      </c>
      <c r="AS27" s="142">
        <f>IF(ISBLANK(HLOOKUP(AS$1,Monitoring_MP!$AK$1:$EZ$55,Points_MP!$C27,FALSE)),"",IF(HLOOKUP(AS$1,Monitoring_MP!$AK$1:$EZ$55,Points_MP!$C27,FALSE)=$J27,$AB27,IF(HLOOKUP(AS$1,Monitoring_MP!$AK$1:$EZ$55,Points_MP!$C27,FALSE)=$L27,$AC27,IF(HLOOKUP(AS$1,Monitoring_MP!$AK$1:$EZ$55,Points_MP!$C27,FALSE)=$N27,$AD27,IF(HLOOKUP(AS$1,Monitoring_MP!$AK$1:$EZ$55,Points_MP!$C27,FALSE)=$P27,$AE27,IF(HLOOKUP(AS$1,Monitoring_MP!$AK$1:$EZ$55,Points_MP!$C27,FALSE)=$R27,$AF27,IF(HLOOKUP(AS$1,Monitoring_MP!$AK$1:$EZ$55,Points_MP!$C27,FALSE)=$T27,$AG27,IF(HLOOKUP(AS$1,Monitoring_MP!$AK$1:$EZ$55,Points_MP!$C27,FALSE)=$V27,$AH27,IF(HLOOKUP(AS$1,Monitoring_MP!$AK$1:$EZ$55,Points_MP!$C27,FALSE)=$X27,$AI27,"ERROR")))))))))</f>
        <v>0</v>
      </c>
      <c r="AT27" s="142">
        <f>IF(ISBLANK(HLOOKUP(AT$1,Monitoring_MP!$AK$1:$EZ$55,Points_MP!$C27,FALSE)),"",IF(HLOOKUP(AT$1,Monitoring_MP!$AK$1:$EZ$55,Points_MP!$C27,FALSE)=$J27,$AB27,IF(HLOOKUP(AT$1,Monitoring_MP!$AK$1:$EZ$55,Points_MP!$C27,FALSE)=$L27,$AC27,IF(HLOOKUP(AT$1,Monitoring_MP!$AK$1:$EZ$55,Points_MP!$C27,FALSE)=$N27,$AD27,IF(HLOOKUP(AT$1,Monitoring_MP!$AK$1:$EZ$55,Points_MP!$C27,FALSE)=$P27,$AE27,IF(HLOOKUP(AT$1,Monitoring_MP!$AK$1:$EZ$55,Points_MP!$C27,FALSE)=$R27,$AF27,IF(HLOOKUP(AT$1,Monitoring_MP!$AK$1:$EZ$55,Points_MP!$C27,FALSE)=$T27,$AG27,IF(HLOOKUP(AT$1,Monitoring_MP!$AK$1:$EZ$55,Points_MP!$C27,FALSE)=$V27,$AH27,IF(HLOOKUP(AT$1,Monitoring_MP!$AK$1:$EZ$55,Points_MP!$C27,FALSE)=$X27,$AI27,"ERROR")))))))))</f>
        <v>0</v>
      </c>
      <c r="AU27" s="142">
        <f>IF(ISBLANK(HLOOKUP(AU$1,Monitoring_MP!$AK$1:$EZ$55,Points_MP!$C27,FALSE)),"",IF(HLOOKUP(AU$1,Monitoring_MP!$AK$1:$EZ$55,Points_MP!$C27,FALSE)=$J27,$AB27,IF(HLOOKUP(AU$1,Monitoring_MP!$AK$1:$EZ$55,Points_MP!$C27,FALSE)=$L27,$AC27,IF(HLOOKUP(AU$1,Monitoring_MP!$AK$1:$EZ$55,Points_MP!$C27,FALSE)=$N27,$AD27,IF(HLOOKUP(AU$1,Monitoring_MP!$AK$1:$EZ$55,Points_MP!$C27,FALSE)=$P27,$AE27,IF(HLOOKUP(AU$1,Monitoring_MP!$AK$1:$EZ$55,Points_MP!$C27,FALSE)=$R27,$AF27,IF(HLOOKUP(AU$1,Monitoring_MP!$AK$1:$EZ$55,Points_MP!$C27,FALSE)=$T27,$AG27,IF(HLOOKUP(AU$1,Monitoring_MP!$AK$1:$EZ$55,Points_MP!$C27,FALSE)=$V27,$AH27,IF(HLOOKUP(AU$1,Monitoring_MP!$AK$1:$EZ$55,Points_MP!$C27,FALSE)=$X27,$AI27,"ERROR")))))))))</f>
        <v>0</v>
      </c>
      <c r="AV27" s="142">
        <f>IF(ISBLANK(HLOOKUP(AV$1,Monitoring_MP!$AK$1:$EZ$55,Points_MP!$C27,FALSE)),"",IF(HLOOKUP(AV$1,Monitoring_MP!$AK$1:$EZ$55,Points_MP!$C27,FALSE)=$J27,$AB27,IF(HLOOKUP(AV$1,Monitoring_MP!$AK$1:$EZ$55,Points_MP!$C27,FALSE)=$L27,$AC27,IF(HLOOKUP(AV$1,Monitoring_MP!$AK$1:$EZ$55,Points_MP!$C27,FALSE)=$N27,$AD27,IF(HLOOKUP(AV$1,Monitoring_MP!$AK$1:$EZ$55,Points_MP!$C27,FALSE)=$P27,$AE27,IF(HLOOKUP(AV$1,Monitoring_MP!$AK$1:$EZ$55,Points_MP!$C27,FALSE)=$R27,$AF27,IF(HLOOKUP(AV$1,Monitoring_MP!$AK$1:$EZ$55,Points_MP!$C27,FALSE)=$T27,$AG27,IF(HLOOKUP(AV$1,Monitoring_MP!$AK$1:$EZ$55,Points_MP!$C27,FALSE)=$V27,$AH27,IF(HLOOKUP(AV$1,Monitoring_MP!$AK$1:$EZ$55,Points_MP!$C27,FALSE)=$X27,$AI27,"ERROR")))))))))</f>
        <v>0</v>
      </c>
      <c r="AW27" s="142">
        <f>IF(ISBLANK(HLOOKUP(AW$1,Monitoring_MP!$AK$1:$EZ$55,Points_MP!$C27,FALSE)),"",IF(HLOOKUP(AW$1,Monitoring_MP!$AK$1:$EZ$55,Points_MP!$C27,FALSE)=$J27,$AB27,IF(HLOOKUP(AW$1,Monitoring_MP!$AK$1:$EZ$55,Points_MP!$C27,FALSE)=$L27,$AC27,IF(HLOOKUP(AW$1,Monitoring_MP!$AK$1:$EZ$55,Points_MP!$C27,FALSE)=$N27,$AD27,IF(HLOOKUP(AW$1,Monitoring_MP!$AK$1:$EZ$55,Points_MP!$C27,FALSE)=$P27,$AE27,IF(HLOOKUP(AW$1,Monitoring_MP!$AK$1:$EZ$55,Points_MP!$C27,FALSE)=$R27,$AF27,IF(HLOOKUP(AW$1,Monitoring_MP!$AK$1:$EZ$55,Points_MP!$C27,FALSE)=$T27,$AG27,IF(HLOOKUP(AW$1,Monitoring_MP!$AK$1:$EZ$55,Points_MP!$C27,FALSE)=$V27,$AH27,IF(HLOOKUP(AW$1,Monitoring_MP!$AK$1:$EZ$55,Points_MP!$C27,FALSE)=$X27,$AI27,"ERROR")))))))))</f>
        <v>0</v>
      </c>
      <c r="AX27" s="142">
        <f>IF(ISBLANK(HLOOKUP(AX$1,Monitoring_MP!$AK$1:$EZ$55,Points_MP!$C27,FALSE)),"",IF(HLOOKUP(AX$1,Monitoring_MP!$AK$1:$EZ$55,Points_MP!$C27,FALSE)=$J27,$AB27,IF(HLOOKUP(AX$1,Monitoring_MP!$AK$1:$EZ$55,Points_MP!$C27,FALSE)=$L27,$AC27,IF(HLOOKUP(AX$1,Monitoring_MP!$AK$1:$EZ$55,Points_MP!$C27,FALSE)=$N27,$AD27,IF(HLOOKUP(AX$1,Monitoring_MP!$AK$1:$EZ$55,Points_MP!$C27,FALSE)=$P27,$AE27,IF(HLOOKUP(AX$1,Monitoring_MP!$AK$1:$EZ$55,Points_MP!$C27,FALSE)=$R27,$AF27,IF(HLOOKUP(AX$1,Monitoring_MP!$AK$1:$EZ$55,Points_MP!$C27,FALSE)=$T27,$AG27,IF(HLOOKUP(AX$1,Monitoring_MP!$AK$1:$EZ$55,Points_MP!$C27,FALSE)=$V27,$AH27,IF(HLOOKUP(AX$1,Monitoring_MP!$AK$1:$EZ$55,Points_MP!$C27,FALSE)=$X27,$AI27,"ERROR")))))))))</f>
        <v>0</v>
      </c>
      <c r="AY27" s="142">
        <f>IF(ISBLANK(HLOOKUP(AY$1,Monitoring_MP!$AK$1:$EZ$55,Points_MP!$C27,FALSE)),"",IF(HLOOKUP(AY$1,Monitoring_MP!$AK$1:$EZ$55,Points_MP!$C27,FALSE)=$J27,$AB27,IF(HLOOKUP(AY$1,Monitoring_MP!$AK$1:$EZ$55,Points_MP!$C27,FALSE)=$L27,$AC27,IF(HLOOKUP(AY$1,Monitoring_MP!$AK$1:$EZ$55,Points_MP!$C27,FALSE)=$N27,$AD27,IF(HLOOKUP(AY$1,Monitoring_MP!$AK$1:$EZ$55,Points_MP!$C27,FALSE)=$P27,$AE27,IF(HLOOKUP(AY$1,Monitoring_MP!$AK$1:$EZ$55,Points_MP!$C27,FALSE)=$R27,$AF27,IF(HLOOKUP(AY$1,Monitoring_MP!$AK$1:$EZ$55,Points_MP!$C27,FALSE)=$T27,$AG27,IF(HLOOKUP(AY$1,Monitoring_MP!$AK$1:$EZ$55,Points_MP!$C27,FALSE)=$V27,$AH27,IF(HLOOKUP(AY$1,Monitoring_MP!$AK$1:$EZ$55,Points_MP!$C27,FALSE)=$X27,$AI27,"ERROR")))))))))</f>
        <v>0</v>
      </c>
      <c r="AZ27" s="142">
        <f>IF(ISBLANK(HLOOKUP(AZ$1,Monitoring_MP!$AK$1:$EZ$55,Points_MP!$C27,FALSE)),"",IF(HLOOKUP(AZ$1,Monitoring_MP!$AK$1:$EZ$55,Points_MP!$C27,FALSE)=$J27,$AB27,IF(HLOOKUP(AZ$1,Monitoring_MP!$AK$1:$EZ$55,Points_MP!$C27,FALSE)=$L27,$AC27,IF(HLOOKUP(AZ$1,Monitoring_MP!$AK$1:$EZ$55,Points_MP!$C27,FALSE)=$N27,$AD27,IF(HLOOKUP(AZ$1,Monitoring_MP!$AK$1:$EZ$55,Points_MP!$C27,FALSE)=$P27,$AE27,IF(HLOOKUP(AZ$1,Monitoring_MP!$AK$1:$EZ$55,Points_MP!$C27,FALSE)=$R27,$AF27,IF(HLOOKUP(AZ$1,Monitoring_MP!$AK$1:$EZ$55,Points_MP!$C27,FALSE)=$T27,$AG27,IF(HLOOKUP(AZ$1,Monitoring_MP!$AK$1:$EZ$55,Points_MP!$C27,FALSE)=$V27,$AH27,IF(HLOOKUP(AZ$1,Monitoring_MP!$AK$1:$EZ$55,Points_MP!$C27,FALSE)=$X27,$AI27,"ERROR")))))))))</f>
        <v>0</v>
      </c>
      <c r="BA27" s="142">
        <f>IF(ISBLANK(HLOOKUP(BA$1,Monitoring_MP!$AK$1:$EZ$55,Points_MP!$C27,FALSE)),"",IF(HLOOKUP(BA$1,Monitoring_MP!$AK$1:$EZ$55,Points_MP!$C27,FALSE)=$J27,$AB27,IF(HLOOKUP(BA$1,Monitoring_MP!$AK$1:$EZ$55,Points_MP!$C27,FALSE)=$L27,$AC27,IF(HLOOKUP(BA$1,Monitoring_MP!$AK$1:$EZ$55,Points_MP!$C27,FALSE)=$N27,$AD27,IF(HLOOKUP(BA$1,Monitoring_MP!$AK$1:$EZ$55,Points_MP!$C27,FALSE)=$P27,$AE27,IF(HLOOKUP(BA$1,Monitoring_MP!$AK$1:$EZ$55,Points_MP!$C27,FALSE)=$R27,$AF27,IF(HLOOKUP(BA$1,Monitoring_MP!$AK$1:$EZ$55,Points_MP!$C27,FALSE)=$T27,$AG27,IF(HLOOKUP(BA$1,Monitoring_MP!$AK$1:$EZ$55,Points_MP!$C27,FALSE)=$V27,$AH27,IF(HLOOKUP(BA$1,Monitoring_MP!$AK$1:$EZ$55,Points_MP!$C27,FALSE)=$X27,$AI27,"ERROR")))))))))</f>
        <v>0</v>
      </c>
      <c r="BB27" s="142">
        <f>IF(ISBLANK(HLOOKUP(BB$1,Monitoring_MP!$AK$1:$EZ$55,Points_MP!$C27,FALSE)),"",IF(HLOOKUP(BB$1,Monitoring_MP!$AK$1:$EZ$55,Points_MP!$C27,FALSE)=$J27,$AB27,IF(HLOOKUP(BB$1,Monitoring_MP!$AK$1:$EZ$55,Points_MP!$C27,FALSE)=$L27,$AC27,IF(HLOOKUP(BB$1,Monitoring_MP!$AK$1:$EZ$55,Points_MP!$C27,FALSE)=$N27,$AD27,IF(HLOOKUP(BB$1,Monitoring_MP!$AK$1:$EZ$55,Points_MP!$C27,FALSE)=$P27,$AE27,IF(HLOOKUP(BB$1,Monitoring_MP!$AK$1:$EZ$55,Points_MP!$C27,FALSE)=$R27,$AF27,IF(HLOOKUP(BB$1,Monitoring_MP!$AK$1:$EZ$55,Points_MP!$C27,FALSE)=$T27,$AG27,IF(HLOOKUP(BB$1,Monitoring_MP!$AK$1:$EZ$55,Points_MP!$C27,FALSE)=$V27,$AH27,IF(HLOOKUP(BB$1,Monitoring_MP!$AK$1:$EZ$55,Points_MP!$C27,FALSE)=$X27,$AI27,"ERROR")))))))))</f>
        <v>0</v>
      </c>
      <c r="BC27" s="142">
        <f>IF(ISBLANK(HLOOKUP(BC$1,Monitoring_MP!$AK$1:$EZ$55,Points_MP!$C27,FALSE)),"",IF(HLOOKUP(BC$1,Monitoring_MP!$AK$1:$EZ$55,Points_MP!$C27,FALSE)=$J27,$AB27,IF(HLOOKUP(BC$1,Monitoring_MP!$AK$1:$EZ$55,Points_MP!$C27,FALSE)=$L27,$AC27,IF(HLOOKUP(BC$1,Monitoring_MP!$AK$1:$EZ$55,Points_MP!$C27,FALSE)=$N27,$AD27,IF(HLOOKUP(BC$1,Monitoring_MP!$AK$1:$EZ$55,Points_MP!$C27,FALSE)=$P27,$AE27,IF(HLOOKUP(BC$1,Monitoring_MP!$AK$1:$EZ$55,Points_MP!$C27,FALSE)=$R27,$AF27,IF(HLOOKUP(BC$1,Monitoring_MP!$AK$1:$EZ$55,Points_MP!$C27,FALSE)=$T27,$AG27,IF(HLOOKUP(BC$1,Monitoring_MP!$AK$1:$EZ$55,Points_MP!$C27,FALSE)=$V27,$AH27,IF(HLOOKUP(BC$1,Monitoring_MP!$AK$1:$EZ$55,Points_MP!$C27,FALSE)=$X27,$AI27,"ERROR")))))))))</f>
        <v>0.4</v>
      </c>
      <c r="BD27" s="142">
        <f>IF(ISBLANK(HLOOKUP(BD$1,Monitoring_MP!$AK$1:$EZ$55,Points_MP!$C27,FALSE)),"",IF(HLOOKUP(BD$1,Monitoring_MP!$AK$1:$EZ$55,Points_MP!$C27,FALSE)=$J27,$AB27,IF(HLOOKUP(BD$1,Monitoring_MP!$AK$1:$EZ$55,Points_MP!$C27,FALSE)=$L27,$AC27,IF(HLOOKUP(BD$1,Monitoring_MP!$AK$1:$EZ$55,Points_MP!$C27,FALSE)=$N27,$AD27,IF(HLOOKUP(BD$1,Monitoring_MP!$AK$1:$EZ$55,Points_MP!$C27,FALSE)=$P27,$AE27,IF(HLOOKUP(BD$1,Monitoring_MP!$AK$1:$EZ$55,Points_MP!$C27,FALSE)=$R27,$AF27,IF(HLOOKUP(BD$1,Monitoring_MP!$AK$1:$EZ$55,Points_MP!$C27,FALSE)=$T27,$AG27,IF(HLOOKUP(BD$1,Monitoring_MP!$AK$1:$EZ$55,Points_MP!$C27,FALSE)=$V27,$AH27,IF(HLOOKUP(BD$1,Monitoring_MP!$AK$1:$EZ$55,Points_MP!$C27,FALSE)=$X27,$AI27,"ERROR")))))))))</f>
        <v>0.4</v>
      </c>
      <c r="BE27" s="142">
        <f>IF(ISBLANK(HLOOKUP(BE$1,Monitoring_MP!$AK$1:$EZ$55,Points_MP!$C27,FALSE)),"",IF(HLOOKUP(BE$1,Monitoring_MP!$AK$1:$EZ$55,Points_MP!$C27,FALSE)=$J27,$AB27,IF(HLOOKUP(BE$1,Monitoring_MP!$AK$1:$EZ$55,Points_MP!$C27,FALSE)=$L27,$AC27,IF(HLOOKUP(BE$1,Monitoring_MP!$AK$1:$EZ$55,Points_MP!$C27,FALSE)=$N27,$AD27,IF(HLOOKUP(BE$1,Monitoring_MP!$AK$1:$EZ$55,Points_MP!$C27,FALSE)=$P27,$AE27,IF(HLOOKUP(BE$1,Monitoring_MP!$AK$1:$EZ$55,Points_MP!$C27,FALSE)=$R27,$AF27,IF(HLOOKUP(BE$1,Monitoring_MP!$AK$1:$EZ$55,Points_MP!$C27,FALSE)=$T27,$AG27,IF(HLOOKUP(BE$1,Monitoring_MP!$AK$1:$EZ$55,Points_MP!$C27,FALSE)=$V27,$AH27,IF(HLOOKUP(BE$1,Monitoring_MP!$AK$1:$EZ$55,Points_MP!$C27,FALSE)=$X27,$AI27,"ERROR")))))))))</f>
        <v>0</v>
      </c>
      <c r="BF27" s="142">
        <f>IF(ISBLANK(HLOOKUP(BF$1,Monitoring_MP!$AK$1:$EZ$55,Points_MP!$C27,FALSE)),"",IF(HLOOKUP(BF$1,Monitoring_MP!$AK$1:$EZ$55,Points_MP!$C27,FALSE)=$J27,$AB27,IF(HLOOKUP(BF$1,Monitoring_MP!$AK$1:$EZ$55,Points_MP!$C27,FALSE)=$L27,$AC27,IF(HLOOKUP(BF$1,Monitoring_MP!$AK$1:$EZ$55,Points_MP!$C27,FALSE)=$N27,$AD27,IF(HLOOKUP(BF$1,Monitoring_MP!$AK$1:$EZ$55,Points_MP!$C27,FALSE)=$P27,$AE27,IF(HLOOKUP(BF$1,Monitoring_MP!$AK$1:$EZ$55,Points_MP!$C27,FALSE)=$R27,$AF27,IF(HLOOKUP(BF$1,Monitoring_MP!$AK$1:$EZ$55,Points_MP!$C27,FALSE)=$T27,$AG27,IF(HLOOKUP(BF$1,Monitoring_MP!$AK$1:$EZ$55,Points_MP!$C27,FALSE)=$V27,$AH27,IF(HLOOKUP(BF$1,Monitoring_MP!$AK$1:$EZ$55,Points_MP!$C27,FALSE)=$X27,$AI27,"ERROR")))))))))</f>
        <v>0.4</v>
      </c>
      <c r="BG27" s="142">
        <f>IF(ISBLANK(HLOOKUP(BG$1,Monitoring_MP!$AK$1:$EZ$55,Points_MP!$C27,FALSE)),"",IF(HLOOKUP(BG$1,Monitoring_MP!$AK$1:$EZ$55,Points_MP!$C27,FALSE)=$J27,$AB27,IF(HLOOKUP(BG$1,Monitoring_MP!$AK$1:$EZ$55,Points_MP!$C27,FALSE)=$L27,$AC27,IF(HLOOKUP(BG$1,Monitoring_MP!$AK$1:$EZ$55,Points_MP!$C27,FALSE)=$N27,$AD27,IF(HLOOKUP(BG$1,Monitoring_MP!$AK$1:$EZ$55,Points_MP!$C27,FALSE)=$P27,$AE27,IF(HLOOKUP(BG$1,Monitoring_MP!$AK$1:$EZ$55,Points_MP!$C27,FALSE)=$R27,$AF27,IF(HLOOKUP(BG$1,Monitoring_MP!$AK$1:$EZ$55,Points_MP!$C27,FALSE)=$T27,$AG27,IF(HLOOKUP(BG$1,Monitoring_MP!$AK$1:$EZ$55,Points_MP!$C27,FALSE)=$V27,$AH27,IF(HLOOKUP(BG$1,Monitoring_MP!$AK$1:$EZ$55,Points_MP!$C27,FALSE)=$X27,$AI27,"ERROR")))))))))</f>
        <v>0</v>
      </c>
      <c r="BH27" s="142">
        <f>IF(ISBLANK(HLOOKUP(BH$1,Monitoring_MP!$AK$1:$EZ$55,Points_MP!$C27,FALSE)),"",IF(HLOOKUP(BH$1,Monitoring_MP!$AK$1:$EZ$55,Points_MP!$C27,FALSE)=$J27,$AB27,IF(HLOOKUP(BH$1,Monitoring_MP!$AK$1:$EZ$55,Points_MP!$C27,FALSE)=$L27,$AC27,IF(HLOOKUP(BH$1,Monitoring_MP!$AK$1:$EZ$55,Points_MP!$C27,FALSE)=$N27,$AD27,IF(HLOOKUP(BH$1,Monitoring_MP!$AK$1:$EZ$55,Points_MP!$C27,FALSE)=$P27,$AE27,IF(HLOOKUP(BH$1,Monitoring_MP!$AK$1:$EZ$55,Points_MP!$C27,FALSE)=$R27,$AF27,IF(HLOOKUP(BH$1,Monitoring_MP!$AK$1:$EZ$55,Points_MP!$C27,FALSE)=$T27,$AG27,IF(HLOOKUP(BH$1,Monitoring_MP!$AK$1:$EZ$55,Points_MP!$C27,FALSE)=$V27,$AH27,IF(HLOOKUP(BH$1,Monitoring_MP!$AK$1:$EZ$55,Points_MP!$C27,FALSE)=$X27,$AI27,"ERROR")))))))))</f>
        <v>0.4</v>
      </c>
      <c r="BI27" s="142">
        <f>IF(ISBLANK(HLOOKUP(BI$1,Monitoring_MP!$AK$1:$EZ$55,Points_MP!$C27,FALSE)),"",IF(HLOOKUP(BI$1,Monitoring_MP!$AK$1:$EZ$55,Points_MP!$C27,FALSE)=$J27,$AB27,IF(HLOOKUP(BI$1,Monitoring_MP!$AK$1:$EZ$55,Points_MP!$C27,FALSE)=$L27,$AC27,IF(HLOOKUP(BI$1,Monitoring_MP!$AK$1:$EZ$55,Points_MP!$C27,FALSE)=$N27,$AD27,IF(HLOOKUP(BI$1,Monitoring_MP!$AK$1:$EZ$55,Points_MP!$C27,FALSE)=$P27,$AE27,IF(HLOOKUP(BI$1,Monitoring_MP!$AK$1:$EZ$55,Points_MP!$C27,FALSE)=$R27,$AF27,IF(HLOOKUP(BI$1,Monitoring_MP!$AK$1:$EZ$55,Points_MP!$C27,FALSE)=$T27,$AG27,IF(HLOOKUP(BI$1,Monitoring_MP!$AK$1:$EZ$55,Points_MP!$C27,FALSE)=$V27,$AH27,IF(HLOOKUP(BI$1,Monitoring_MP!$AK$1:$EZ$55,Points_MP!$C27,FALSE)=$X27,$AI27,"ERROR")))))))))</f>
        <v>0</v>
      </c>
      <c r="BJ27" s="142">
        <f>IF(ISBLANK(HLOOKUP(BJ$1,Monitoring_MP!$AK$1:$EZ$55,Points_MP!$C27,FALSE)),"",IF(HLOOKUP(BJ$1,Monitoring_MP!$AK$1:$EZ$55,Points_MP!$C27,FALSE)=$J27,$AB27,IF(HLOOKUP(BJ$1,Monitoring_MP!$AK$1:$EZ$55,Points_MP!$C27,FALSE)=$L27,$AC27,IF(HLOOKUP(BJ$1,Monitoring_MP!$AK$1:$EZ$55,Points_MP!$C27,FALSE)=$N27,$AD27,IF(HLOOKUP(BJ$1,Monitoring_MP!$AK$1:$EZ$55,Points_MP!$C27,FALSE)=$P27,$AE27,IF(HLOOKUP(BJ$1,Monitoring_MP!$AK$1:$EZ$55,Points_MP!$C27,FALSE)=$R27,$AF27,IF(HLOOKUP(BJ$1,Monitoring_MP!$AK$1:$EZ$55,Points_MP!$C27,FALSE)=$T27,$AG27,IF(HLOOKUP(BJ$1,Monitoring_MP!$AK$1:$EZ$55,Points_MP!$C27,FALSE)=$V27,$AH27,IF(HLOOKUP(BJ$1,Monitoring_MP!$AK$1:$EZ$55,Points_MP!$C27,FALSE)=$X27,$AI27,"ERROR")))))))))</f>
        <v>0</v>
      </c>
      <c r="BK27" s="142">
        <f>IF(ISBLANK(HLOOKUP(BK$1,Monitoring_MP!$AK$1:$EZ$55,Points_MP!$C27,FALSE)),"",IF(HLOOKUP(BK$1,Monitoring_MP!$AK$1:$EZ$55,Points_MP!$C27,FALSE)=$J27,$AB27,IF(HLOOKUP(BK$1,Monitoring_MP!$AK$1:$EZ$55,Points_MP!$C27,FALSE)=$L27,$AC27,IF(HLOOKUP(BK$1,Monitoring_MP!$AK$1:$EZ$55,Points_MP!$C27,FALSE)=$N27,$AD27,IF(HLOOKUP(BK$1,Monitoring_MP!$AK$1:$EZ$55,Points_MP!$C27,FALSE)=$P27,$AE27,IF(HLOOKUP(BK$1,Monitoring_MP!$AK$1:$EZ$55,Points_MP!$C27,FALSE)=$R27,$AF27,IF(HLOOKUP(BK$1,Monitoring_MP!$AK$1:$EZ$55,Points_MP!$C27,FALSE)=$T27,$AG27,IF(HLOOKUP(BK$1,Monitoring_MP!$AK$1:$EZ$55,Points_MP!$C27,FALSE)=$V27,$AH27,IF(HLOOKUP(BK$1,Monitoring_MP!$AK$1:$EZ$55,Points_MP!$C27,FALSE)=$X27,$AI27,"ERROR")))))))))</f>
        <v>0</v>
      </c>
      <c r="BL27" s="142">
        <f>IF(ISBLANK(HLOOKUP(BL$1,Monitoring_MP!$AK$1:$EZ$55,Points_MP!$C27,FALSE)),"",IF(HLOOKUP(BL$1,Monitoring_MP!$AK$1:$EZ$55,Points_MP!$C27,FALSE)=$J27,$AB27,IF(HLOOKUP(BL$1,Monitoring_MP!$AK$1:$EZ$55,Points_MP!$C27,FALSE)=$L27,$AC27,IF(HLOOKUP(BL$1,Monitoring_MP!$AK$1:$EZ$55,Points_MP!$C27,FALSE)=$N27,$AD27,IF(HLOOKUP(BL$1,Monitoring_MP!$AK$1:$EZ$55,Points_MP!$C27,FALSE)=$P27,$AE27,IF(HLOOKUP(BL$1,Monitoring_MP!$AK$1:$EZ$55,Points_MP!$C27,FALSE)=$R27,$AF27,IF(HLOOKUP(BL$1,Monitoring_MP!$AK$1:$EZ$55,Points_MP!$C27,FALSE)=$T27,$AG27,IF(HLOOKUP(BL$1,Monitoring_MP!$AK$1:$EZ$55,Points_MP!$C27,FALSE)=$V27,$AH27,IF(HLOOKUP(BL$1,Monitoring_MP!$AK$1:$EZ$55,Points_MP!$C27,FALSE)=$X27,$AI27,"ERROR")))))))))</f>
        <v>0</v>
      </c>
      <c r="BM27" s="142">
        <f>IF(ISBLANK(HLOOKUP(BM$1,Monitoring_MP!$AK$1:$EZ$55,Points_MP!$C27,FALSE)),"",IF(HLOOKUP(BM$1,Monitoring_MP!$AK$1:$EZ$55,Points_MP!$C27,FALSE)=$J27,$AB27,IF(HLOOKUP(BM$1,Monitoring_MP!$AK$1:$EZ$55,Points_MP!$C27,FALSE)=$L27,$AC27,IF(HLOOKUP(BM$1,Monitoring_MP!$AK$1:$EZ$55,Points_MP!$C27,FALSE)=$N27,$AD27,IF(HLOOKUP(BM$1,Monitoring_MP!$AK$1:$EZ$55,Points_MP!$C27,FALSE)=$P27,$AE27,IF(HLOOKUP(BM$1,Monitoring_MP!$AK$1:$EZ$55,Points_MP!$C27,FALSE)=$R27,$AF27,IF(HLOOKUP(BM$1,Monitoring_MP!$AK$1:$EZ$55,Points_MP!$C27,FALSE)=$T27,$AG27,IF(HLOOKUP(BM$1,Monitoring_MP!$AK$1:$EZ$55,Points_MP!$C27,FALSE)=$V27,$AH27,IF(HLOOKUP(BM$1,Monitoring_MP!$AK$1:$EZ$55,Points_MP!$C27,FALSE)=$X27,$AI27,"ERROR")))))))))</f>
        <v>0</v>
      </c>
      <c r="BN27" s="142">
        <f>IF(ISBLANK(HLOOKUP(BN$1,Monitoring_MP!$AK$1:$EZ$55,Points_MP!$C27,FALSE)),"",IF(HLOOKUP(BN$1,Monitoring_MP!$AK$1:$EZ$55,Points_MP!$C27,FALSE)=$J27,$AB27,IF(HLOOKUP(BN$1,Monitoring_MP!$AK$1:$EZ$55,Points_MP!$C27,FALSE)=$L27,$AC27,IF(HLOOKUP(BN$1,Monitoring_MP!$AK$1:$EZ$55,Points_MP!$C27,FALSE)=$N27,$AD27,IF(HLOOKUP(BN$1,Monitoring_MP!$AK$1:$EZ$55,Points_MP!$C27,FALSE)=$P27,$AE27,IF(HLOOKUP(BN$1,Monitoring_MP!$AK$1:$EZ$55,Points_MP!$C27,FALSE)=$R27,$AF27,IF(HLOOKUP(BN$1,Monitoring_MP!$AK$1:$EZ$55,Points_MP!$C27,FALSE)=$T27,$AG27,IF(HLOOKUP(BN$1,Monitoring_MP!$AK$1:$EZ$55,Points_MP!$C27,FALSE)=$V27,$AH27,IF(HLOOKUP(BN$1,Monitoring_MP!$AK$1:$EZ$55,Points_MP!$C27,FALSE)=$X27,$AI27,"ERROR")))))))))</f>
        <v>0.4</v>
      </c>
      <c r="BO27" s="142">
        <f>IF(ISBLANK(HLOOKUP(BO$1,Monitoring_MP!$AK$1:$EZ$55,Points_MP!$C27,FALSE)),"",IF(HLOOKUP(BO$1,Monitoring_MP!$AK$1:$EZ$55,Points_MP!$C27,FALSE)=$J27,$AB27,IF(HLOOKUP(BO$1,Monitoring_MP!$AK$1:$EZ$55,Points_MP!$C27,FALSE)=$L27,$AC27,IF(HLOOKUP(BO$1,Monitoring_MP!$AK$1:$EZ$55,Points_MP!$C27,FALSE)=$N27,$AD27,IF(HLOOKUP(BO$1,Monitoring_MP!$AK$1:$EZ$55,Points_MP!$C27,FALSE)=$P27,$AE27,IF(HLOOKUP(BO$1,Monitoring_MP!$AK$1:$EZ$55,Points_MP!$C27,FALSE)=$R27,$AF27,IF(HLOOKUP(BO$1,Monitoring_MP!$AK$1:$EZ$55,Points_MP!$C27,FALSE)=$T27,$AG27,IF(HLOOKUP(BO$1,Monitoring_MP!$AK$1:$EZ$55,Points_MP!$C27,FALSE)=$V27,$AH27,IF(HLOOKUP(BO$1,Monitoring_MP!$AK$1:$EZ$55,Points_MP!$C27,FALSE)=$X27,$AI27,"ERROR")))))))))</f>
        <v>0</v>
      </c>
      <c r="BP27" s="142">
        <f>IF(ISBLANK(HLOOKUP(BP$1,Monitoring_MP!$AK$1:$EZ$55,Points_MP!$C27,FALSE)),"",IF(HLOOKUP(BP$1,Monitoring_MP!$AK$1:$EZ$55,Points_MP!$C27,FALSE)=$J27,$AB27,IF(HLOOKUP(BP$1,Monitoring_MP!$AK$1:$EZ$55,Points_MP!$C27,FALSE)=$L27,$AC27,IF(HLOOKUP(BP$1,Monitoring_MP!$AK$1:$EZ$55,Points_MP!$C27,FALSE)=$N27,$AD27,IF(HLOOKUP(BP$1,Monitoring_MP!$AK$1:$EZ$55,Points_MP!$C27,FALSE)=$P27,$AE27,IF(HLOOKUP(BP$1,Monitoring_MP!$AK$1:$EZ$55,Points_MP!$C27,FALSE)=$R27,$AF27,IF(HLOOKUP(BP$1,Monitoring_MP!$AK$1:$EZ$55,Points_MP!$C27,FALSE)=$T27,$AG27,IF(HLOOKUP(BP$1,Monitoring_MP!$AK$1:$EZ$55,Points_MP!$C27,FALSE)=$V27,$AH27,IF(HLOOKUP(BP$1,Monitoring_MP!$AK$1:$EZ$55,Points_MP!$C27,FALSE)=$X27,$AI27,"ERROR")))))))))</f>
        <v>0.4</v>
      </c>
      <c r="BQ27" s="142">
        <f>IF(ISBLANK(HLOOKUP(BQ$1,Monitoring_MP!$AK$1:$EZ$55,Points_MP!$C27,FALSE)),"",IF(HLOOKUP(BQ$1,Monitoring_MP!$AK$1:$EZ$55,Points_MP!$C27,FALSE)=$J27,$AB27,IF(HLOOKUP(BQ$1,Monitoring_MP!$AK$1:$EZ$55,Points_MP!$C27,FALSE)=$L27,$AC27,IF(HLOOKUP(BQ$1,Monitoring_MP!$AK$1:$EZ$55,Points_MP!$C27,FALSE)=$N27,$AD27,IF(HLOOKUP(BQ$1,Monitoring_MP!$AK$1:$EZ$55,Points_MP!$C27,FALSE)=$P27,$AE27,IF(HLOOKUP(BQ$1,Monitoring_MP!$AK$1:$EZ$55,Points_MP!$C27,FALSE)=$R27,$AF27,IF(HLOOKUP(BQ$1,Monitoring_MP!$AK$1:$EZ$55,Points_MP!$C27,FALSE)=$T27,$AG27,IF(HLOOKUP(BQ$1,Monitoring_MP!$AK$1:$EZ$55,Points_MP!$C27,FALSE)=$V27,$AH27,IF(HLOOKUP(BQ$1,Monitoring_MP!$AK$1:$EZ$55,Points_MP!$C27,FALSE)=$X27,$AI27,"ERROR")))))))))</f>
        <v>0</v>
      </c>
      <c r="BR27" s="142">
        <f>IF(ISBLANK(HLOOKUP(BR$1,Monitoring_MP!$AK$1:$EZ$55,Points_MP!$C27,FALSE)),"",IF(HLOOKUP(BR$1,Monitoring_MP!$AK$1:$EZ$55,Points_MP!$C27,FALSE)=$J27,$AB27,IF(HLOOKUP(BR$1,Monitoring_MP!$AK$1:$EZ$55,Points_MP!$C27,FALSE)=$L27,$AC27,IF(HLOOKUP(BR$1,Monitoring_MP!$AK$1:$EZ$55,Points_MP!$C27,FALSE)=$N27,$AD27,IF(HLOOKUP(BR$1,Monitoring_MP!$AK$1:$EZ$55,Points_MP!$C27,FALSE)=$P27,$AE27,IF(HLOOKUP(BR$1,Monitoring_MP!$AK$1:$EZ$55,Points_MP!$C27,FALSE)=$R27,$AF27,IF(HLOOKUP(BR$1,Monitoring_MP!$AK$1:$EZ$55,Points_MP!$C27,FALSE)=$T27,$AG27,IF(HLOOKUP(BR$1,Monitoring_MP!$AK$1:$EZ$55,Points_MP!$C27,FALSE)=$V27,$AH27,IF(HLOOKUP(BR$1,Monitoring_MP!$AK$1:$EZ$55,Points_MP!$C27,FALSE)=$X27,$AI27,"ERROR")))))))))</f>
        <v>0</v>
      </c>
      <c r="BS27" s="142">
        <f>IF(ISBLANK(HLOOKUP(BS$1,Monitoring_MP!$AK$1:$EZ$55,Points_MP!$C27,FALSE)),"",IF(HLOOKUP(BS$1,Monitoring_MP!$AK$1:$EZ$55,Points_MP!$C27,FALSE)=$J27,$AB27,IF(HLOOKUP(BS$1,Monitoring_MP!$AK$1:$EZ$55,Points_MP!$C27,FALSE)=$L27,$AC27,IF(HLOOKUP(BS$1,Monitoring_MP!$AK$1:$EZ$55,Points_MP!$C27,FALSE)=$N27,$AD27,IF(HLOOKUP(BS$1,Monitoring_MP!$AK$1:$EZ$55,Points_MP!$C27,FALSE)=$P27,$AE27,IF(HLOOKUP(BS$1,Monitoring_MP!$AK$1:$EZ$55,Points_MP!$C27,FALSE)=$R27,$AF27,IF(HLOOKUP(BS$1,Monitoring_MP!$AK$1:$EZ$55,Points_MP!$C27,FALSE)=$T27,$AG27,IF(HLOOKUP(BS$1,Monitoring_MP!$AK$1:$EZ$55,Points_MP!$C27,FALSE)=$V27,$AH27,IF(HLOOKUP(BS$1,Monitoring_MP!$AK$1:$EZ$55,Points_MP!$C27,FALSE)=$X27,$AI27,"ERROR")))))))))</f>
        <v>0</v>
      </c>
      <c r="BT27" s="142">
        <f>IF(ISBLANK(HLOOKUP(BT$1,Monitoring_MP!$AK$1:$EZ$55,Points_MP!$C27,FALSE)),"",IF(HLOOKUP(BT$1,Monitoring_MP!$AK$1:$EZ$55,Points_MP!$C27,FALSE)=$J27,$AB27,IF(HLOOKUP(BT$1,Monitoring_MP!$AK$1:$EZ$55,Points_MP!$C27,FALSE)=$L27,$AC27,IF(HLOOKUP(BT$1,Monitoring_MP!$AK$1:$EZ$55,Points_MP!$C27,FALSE)=$N27,$AD27,IF(HLOOKUP(BT$1,Monitoring_MP!$AK$1:$EZ$55,Points_MP!$C27,FALSE)=$P27,$AE27,IF(HLOOKUP(BT$1,Monitoring_MP!$AK$1:$EZ$55,Points_MP!$C27,FALSE)=$R27,$AF27,IF(HLOOKUP(BT$1,Monitoring_MP!$AK$1:$EZ$55,Points_MP!$C27,FALSE)=$T27,$AG27,IF(HLOOKUP(BT$1,Monitoring_MP!$AK$1:$EZ$55,Points_MP!$C27,FALSE)=$V27,$AH27,IF(HLOOKUP(BT$1,Monitoring_MP!$AK$1:$EZ$55,Points_MP!$C27,FALSE)=$X27,$AI27,"ERROR")))))))))</f>
        <v>0</v>
      </c>
      <c r="BU27" s="142">
        <f>IF(ISBLANK(HLOOKUP(BU$1,Monitoring_MP!$AK$1:$EZ$55,Points_MP!$C27,FALSE)),"",IF(HLOOKUP(BU$1,Monitoring_MP!$AK$1:$EZ$55,Points_MP!$C27,FALSE)=$J27,$AB27,IF(HLOOKUP(BU$1,Monitoring_MP!$AK$1:$EZ$55,Points_MP!$C27,FALSE)=$L27,$AC27,IF(HLOOKUP(BU$1,Monitoring_MP!$AK$1:$EZ$55,Points_MP!$C27,FALSE)=$N27,$AD27,IF(HLOOKUP(BU$1,Monitoring_MP!$AK$1:$EZ$55,Points_MP!$C27,FALSE)=$P27,$AE27,IF(HLOOKUP(BU$1,Monitoring_MP!$AK$1:$EZ$55,Points_MP!$C27,FALSE)=$R27,$AF27,IF(HLOOKUP(BU$1,Monitoring_MP!$AK$1:$EZ$55,Points_MP!$C27,FALSE)=$T27,$AG27,IF(HLOOKUP(BU$1,Monitoring_MP!$AK$1:$EZ$55,Points_MP!$C27,FALSE)=$V27,$AH27,IF(HLOOKUP(BU$1,Monitoring_MP!$AK$1:$EZ$55,Points_MP!$C27,FALSE)=$X27,$AI27,"ERROR")))))))))</f>
        <v>0</v>
      </c>
      <c r="BV27" s="142">
        <f>IF(ISBLANK(HLOOKUP(BV$1,Monitoring_MP!$AK$1:$EZ$55,Points_MP!$C27,FALSE)),"",IF(HLOOKUP(BV$1,Monitoring_MP!$AK$1:$EZ$55,Points_MP!$C27,FALSE)=$J27,$AB27,IF(HLOOKUP(BV$1,Monitoring_MP!$AK$1:$EZ$55,Points_MP!$C27,FALSE)=$L27,$AC27,IF(HLOOKUP(BV$1,Monitoring_MP!$AK$1:$EZ$55,Points_MP!$C27,FALSE)=$N27,$AD27,IF(HLOOKUP(BV$1,Monitoring_MP!$AK$1:$EZ$55,Points_MP!$C27,FALSE)=$P27,$AE27,IF(HLOOKUP(BV$1,Monitoring_MP!$AK$1:$EZ$55,Points_MP!$C27,FALSE)=$R27,$AF27,IF(HLOOKUP(BV$1,Monitoring_MP!$AK$1:$EZ$55,Points_MP!$C27,FALSE)=$T27,$AG27,IF(HLOOKUP(BV$1,Monitoring_MP!$AK$1:$EZ$55,Points_MP!$C27,FALSE)=$V27,$AH27,IF(HLOOKUP(BV$1,Monitoring_MP!$AK$1:$EZ$55,Points_MP!$C27,FALSE)=$X27,$AI27,"ERROR")))))))))</f>
        <v>0.8</v>
      </c>
      <c r="BW27" s="142">
        <f>IF(ISBLANK(HLOOKUP(BW$1,Monitoring_MP!$AK$1:$EZ$55,Points_MP!$C27,FALSE)),"",IF(HLOOKUP(BW$1,Monitoring_MP!$AK$1:$EZ$55,Points_MP!$C27,FALSE)=$J27,$AB27,IF(HLOOKUP(BW$1,Monitoring_MP!$AK$1:$EZ$55,Points_MP!$C27,FALSE)=$L27,$AC27,IF(HLOOKUP(BW$1,Monitoring_MP!$AK$1:$EZ$55,Points_MP!$C27,FALSE)=$N27,$AD27,IF(HLOOKUP(BW$1,Monitoring_MP!$AK$1:$EZ$55,Points_MP!$C27,FALSE)=$P27,$AE27,IF(HLOOKUP(BW$1,Monitoring_MP!$AK$1:$EZ$55,Points_MP!$C27,FALSE)=$R27,$AF27,IF(HLOOKUP(BW$1,Monitoring_MP!$AK$1:$EZ$55,Points_MP!$C27,FALSE)=$T27,$AG27,IF(HLOOKUP(BW$1,Monitoring_MP!$AK$1:$EZ$55,Points_MP!$C27,FALSE)=$V27,$AH27,IF(HLOOKUP(BW$1,Monitoring_MP!$AK$1:$EZ$55,Points_MP!$C27,FALSE)=$X27,$AI27,"ERROR")))))))))</f>
        <v>0</v>
      </c>
      <c r="BX27" s="142">
        <f>IF(ISBLANK(HLOOKUP(BX$1,Monitoring_MP!$AK$1:$EZ$55,Points_MP!$C27,FALSE)),"",IF(HLOOKUP(BX$1,Monitoring_MP!$AK$1:$EZ$55,Points_MP!$C27,FALSE)=$J27,$AB27,IF(HLOOKUP(BX$1,Monitoring_MP!$AK$1:$EZ$55,Points_MP!$C27,FALSE)=$L27,$AC27,IF(HLOOKUP(BX$1,Monitoring_MP!$AK$1:$EZ$55,Points_MP!$C27,FALSE)=$N27,$AD27,IF(HLOOKUP(BX$1,Monitoring_MP!$AK$1:$EZ$55,Points_MP!$C27,FALSE)=$P27,$AE27,IF(HLOOKUP(BX$1,Monitoring_MP!$AK$1:$EZ$55,Points_MP!$C27,FALSE)=$R27,$AF27,IF(HLOOKUP(BX$1,Monitoring_MP!$AK$1:$EZ$55,Points_MP!$C27,FALSE)=$T27,$AG27,IF(HLOOKUP(BX$1,Monitoring_MP!$AK$1:$EZ$55,Points_MP!$C27,FALSE)=$V27,$AH27,IF(HLOOKUP(BX$1,Monitoring_MP!$AK$1:$EZ$55,Points_MP!$C27,FALSE)=$X27,$AI27,"ERROR")))))))))</f>
        <v>0</v>
      </c>
      <c r="BY27" s="142">
        <f>IF(ISBLANK(HLOOKUP(BY$1,Monitoring_MP!$AK$1:$EZ$55,Points_MP!$C27,FALSE)),"",IF(HLOOKUP(BY$1,Monitoring_MP!$AK$1:$EZ$55,Points_MP!$C27,FALSE)=$J27,$AB27,IF(HLOOKUP(BY$1,Monitoring_MP!$AK$1:$EZ$55,Points_MP!$C27,FALSE)=$L27,$AC27,IF(HLOOKUP(BY$1,Monitoring_MP!$AK$1:$EZ$55,Points_MP!$C27,FALSE)=$N27,$AD27,IF(HLOOKUP(BY$1,Monitoring_MP!$AK$1:$EZ$55,Points_MP!$C27,FALSE)=$P27,$AE27,IF(HLOOKUP(BY$1,Monitoring_MP!$AK$1:$EZ$55,Points_MP!$C27,FALSE)=$R27,$AF27,IF(HLOOKUP(BY$1,Monitoring_MP!$AK$1:$EZ$55,Points_MP!$C27,FALSE)=$T27,$AG27,IF(HLOOKUP(BY$1,Monitoring_MP!$AK$1:$EZ$55,Points_MP!$C27,FALSE)=$V27,$AH27,IF(HLOOKUP(BY$1,Monitoring_MP!$AK$1:$EZ$55,Points_MP!$C27,FALSE)=$X27,$AI27,"ERROR")))))))))</f>
        <v>0</v>
      </c>
      <c r="BZ27" s="142">
        <f>IF(ISBLANK(HLOOKUP(BZ$1,Monitoring_MP!$AK$1:$EZ$55,Points_MP!$C27,FALSE)),"",IF(HLOOKUP(BZ$1,Monitoring_MP!$AK$1:$EZ$55,Points_MP!$C27,FALSE)=$J27,$AB27,IF(HLOOKUP(BZ$1,Monitoring_MP!$AK$1:$EZ$55,Points_MP!$C27,FALSE)=$L27,$AC27,IF(HLOOKUP(BZ$1,Monitoring_MP!$AK$1:$EZ$55,Points_MP!$C27,FALSE)=$N27,$AD27,IF(HLOOKUP(BZ$1,Monitoring_MP!$AK$1:$EZ$55,Points_MP!$C27,FALSE)=$P27,$AE27,IF(HLOOKUP(BZ$1,Monitoring_MP!$AK$1:$EZ$55,Points_MP!$C27,FALSE)=$R27,$AF27,IF(HLOOKUP(BZ$1,Monitoring_MP!$AK$1:$EZ$55,Points_MP!$C27,FALSE)=$T27,$AG27,IF(HLOOKUP(BZ$1,Monitoring_MP!$AK$1:$EZ$55,Points_MP!$C27,FALSE)=$V27,$AH27,IF(HLOOKUP(BZ$1,Monitoring_MP!$AK$1:$EZ$55,Points_MP!$C27,FALSE)=$X27,$AI27,"ERROR")))))))))</f>
        <v>0</v>
      </c>
      <c r="CA27" s="142">
        <f>IF(ISBLANK(HLOOKUP(CA$1,Monitoring_MP!$AK$1:$EZ$55,Points_MP!$C27,FALSE)),"",IF(HLOOKUP(CA$1,Monitoring_MP!$AK$1:$EZ$55,Points_MP!$C27,FALSE)=$J27,$AB27,IF(HLOOKUP(CA$1,Monitoring_MP!$AK$1:$EZ$55,Points_MP!$C27,FALSE)=$L27,$AC27,IF(HLOOKUP(CA$1,Monitoring_MP!$AK$1:$EZ$55,Points_MP!$C27,FALSE)=$N27,$AD27,IF(HLOOKUP(CA$1,Monitoring_MP!$AK$1:$EZ$55,Points_MP!$C27,FALSE)=$P27,$AE27,IF(HLOOKUP(CA$1,Monitoring_MP!$AK$1:$EZ$55,Points_MP!$C27,FALSE)=$R27,$AF27,IF(HLOOKUP(CA$1,Monitoring_MP!$AK$1:$EZ$55,Points_MP!$C27,FALSE)=$T27,$AG27,IF(HLOOKUP(CA$1,Monitoring_MP!$AK$1:$EZ$55,Points_MP!$C27,FALSE)=$V27,$AH27,IF(HLOOKUP(CA$1,Monitoring_MP!$AK$1:$EZ$55,Points_MP!$C27,FALSE)=$X27,$AI27,"ERROR")))))))))</f>
        <v>0</v>
      </c>
      <c r="CB27" s="142">
        <f>IF(ISBLANK(HLOOKUP(CB$1,Monitoring_MP!$AK$1:$EZ$55,Points_MP!$C27,FALSE)),"",IF(HLOOKUP(CB$1,Monitoring_MP!$AK$1:$EZ$55,Points_MP!$C27,FALSE)=$J27,$AB27,IF(HLOOKUP(CB$1,Monitoring_MP!$AK$1:$EZ$55,Points_MP!$C27,FALSE)=$L27,$AC27,IF(HLOOKUP(CB$1,Monitoring_MP!$AK$1:$EZ$55,Points_MP!$C27,FALSE)=$N27,$AD27,IF(HLOOKUP(CB$1,Monitoring_MP!$AK$1:$EZ$55,Points_MP!$C27,FALSE)=$P27,$AE27,IF(HLOOKUP(CB$1,Monitoring_MP!$AK$1:$EZ$55,Points_MP!$C27,FALSE)=$R27,$AF27,IF(HLOOKUP(CB$1,Monitoring_MP!$AK$1:$EZ$55,Points_MP!$C27,FALSE)=$T27,$AG27,IF(HLOOKUP(CB$1,Monitoring_MP!$AK$1:$EZ$55,Points_MP!$C27,FALSE)=$V27,$AH27,IF(HLOOKUP(CB$1,Monitoring_MP!$AK$1:$EZ$55,Points_MP!$C27,FALSE)=$X27,$AI27,"ERROR")))))))))</f>
        <v>0</v>
      </c>
      <c r="CC27" s="142">
        <f>IF(ISBLANK(HLOOKUP(CC$1,Monitoring_MP!$AK$1:$EZ$55,Points_MP!$C27,FALSE)),"",IF(HLOOKUP(CC$1,Monitoring_MP!$AK$1:$EZ$55,Points_MP!$C27,FALSE)=$J27,$AB27,IF(HLOOKUP(CC$1,Monitoring_MP!$AK$1:$EZ$55,Points_MP!$C27,FALSE)=$L27,$AC27,IF(HLOOKUP(CC$1,Monitoring_MP!$AK$1:$EZ$55,Points_MP!$C27,FALSE)=$N27,$AD27,IF(HLOOKUP(CC$1,Monitoring_MP!$AK$1:$EZ$55,Points_MP!$C27,FALSE)=$P27,$AE27,IF(HLOOKUP(CC$1,Monitoring_MP!$AK$1:$EZ$55,Points_MP!$C27,FALSE)=$R27,$AF27,IF(HLOOKUP(CC$1,Monitoring_MP!$AK$1:$EZ$55,Points_MP!$C27,FALSE)=$T27,$AG27,IF(HLOOKUP(CC$1,Monitoring_MP!$AK$1:$EZ$55,Points_MP!$C27,FALSE)=$V27,$AH27,IF(HLOOKUP(CC$1,Monitoring_MP!$AK$1:$EZ$55,Points_MP!$C27,FALSE)=$X27,$AI27,"ERROR")))))))))</f>
        <v>0</v>
      </c>
      <c r="CD27" s="142">
        <f>IF(ISBLANK(HLOOKUP(CD$1,Monitoring_MP!$AK$1:$EZ$55,Points_MP!$C27,FALSE)),"",IF(HLOOKUP(CD$1,Monitoring_MP!$AK$1:$EZ$55,Points_MP!$C27,FALSE)=$J27,$AB27,IF(HLOOKUP(CD$1,Monitoring_MP!$AK$1:$EZ$55,Points_MP!$C27,FALSE)=$L27,$AC27,IF(HLOOKUP(CD$1,Monitoring_MP!$AK$1:$EZ$55,Points_MP!$C27,FALSE)=$N27,$AD27,IF(HLOOKUP(CD$1,Monitoring_MP!$AK$1:$EZ$55,Points_MP!$C27,FALSE)=$P27,$AE27,IF(HLOOKUP(CD$1,Monitoring_MP!$AK$1:$EZ$55,Points_MP!$C27,FALSE)=$R27,$AF27,IF(HLOOKUP(CD$1,Monitoring_MP!$AK$1:$EZ$55,Points_MP!$C27,FALSE)=$T27,$AG27,IF(HLOOKUP(CD$1,Monitoring_MP!$AK$1:$EZ$55,Points_MP!$C27,FALSE)=$V27,$AH27,IF(HLOOKUP(CD$1,Monitoring_MP!$AK$1:$EZ$55,Points_MP!$C27,FALSE)=$X27,$AI27,"ERROR")))))))))</f>
        <v>0</v>
      </c>
      <c r="CE27" s="142">
        <f>IF(ISBLANK(HLOOKUP(CE$1,Monitoring_MP!$AK$1:$EZ$55,Points_MP!$C27,FALSE)),"",IF(HLOOKUP(CE$1,Monitoring_MP!$AK$1:$EZ$55,Points_MP!$C27,FALSE)=$J27,$AB27,IF(HLOOKUP(CE$1,Monitoring_MP!$AK$1:$EZ$55,Points_MP!$C27,FALSE)=$L27,$AC27,IF(HLOOKUP(CE$1,Monitoring_MP!$AK$1:$EZ$55,Points_MP!$C27,FALSE)=$N27,$AD27,IF(HLOOKUP(CE$1,Monitoring_MP!$AK$1:$EZ$55,Points_MP!$C27,FALSE)=$P27,$AE27,IF(HLOOKUP(CE$1,Monitoring_MP!$AK$1:$EZ$55,Points_MP!$C27,FALSE)=$R27,$AF27,IF(HLOOKUP(CE$1,Monitoring_MP!$AK$1:$EZ$55,Points_MP!$C27,FALSE)=$T27,$AG27,IF(HLOOKUP(CE$1,Monitoring_MP!$AK$1:$EZ$55,Points_MP!$C27,FALSE)=$V27,$AH27,IF(HLOOKUP(CE$1,Monitoring_MP!$AK$1:$EZ$55,Points_MP!$C27,FALSE)=$X27,$AI27,"ERROR")))))))))</f>
        <v>0</v>
      </c>
      <c r="CF27" s="142">
        <f>IF(ISBLANK(HLOOKUP(CF$1,Monitoring_MP!$AK$1:$EZ$55,Points_MP!$C27,FALSE)),"",IF(HLOOKUP(CF$1,Monitoring_MP!$AK$1:$EZ$55,Points_MP!$C27,FALSE)=$J27,$AB27,IF(HLOOKUP(CF$1,Monitoring_MP!$AK$1:$EZ$55,Points_MP!$C27,FALSE)=$L27,$AC27,IF(HLOOKUP(CF$1,Monitoring_MP!$AK$1:$EZ$55,Points_MP!$C27,FALSE)=$N27,$AD27,IF(HLOOKUP(CF$1,Monitoring_MP!$AK$1:$EZ$55,Points_MP!$C27,FALSE)=$P27,$AE27,IF(HLOOKUP(CF$1,Monitoring_MP!$AK$1:$EZ$55,Points_MP!$C27,FALSE)=$R27,$AF27,IF(HLOOKUP(CF$1,Monitoring_MP!$AK$1:$EZ$55,Points_MP!$C27,FALSE)=$T27,$AG27,IF(HLOOKUP(CF$1,Monitoring_MP!$AK$1:$EZ$55,Points_MP!$C27,FALSE)=$V27,$AH27,IF(HLOOKUP(CF$1,Monitoring_MP!$AK$1:$EZ$55,Points_MP!$C27,FALSE)=$X27,$AI27,"ERROR")))))))))</f>
        <v>0</v>
      </c>
      <c r="CG27" s="142">
        <f>IF(ISBLANK(HLOOKUP(CG$1,Monitoring_MP!$AK$1:$EZ$55,Points_MP!$C27,FALSE)),"",IF(HLOOKUP(CG$1,Monitoring_MP!$AK$1:$EZ$55,Points_MP!$C27,FALSE)=$J27,$AB27,IF(HLOOKUP(CG$1,Monitoring_MP!$AK$1:$EZ$55,Points_MP!$C27,FALSE)=$L27,$AC27,IF(HLOOKUP(CG$1,Monitoring_MP!$AK$1:$EZ$55,Points_MP!$C27,FALSE)=$N27,$AD27,IF(HLOOKUP(CG$1,Monitoring_MP!$AK$1:$EZ$55,Points_MP!$C27,FALSE)=$P27,$AE27,IF(HLOOKUP(CG$1,Monitoring_MP!$AK$1:$EZ$55,Points_MP!$C27,FALSE)=$R27,$AF27,IF(HLOOKUP(CG$1,Monitoring_MP!$AK$1:$EZ$55,Points_MP!$C27,FALSE)=$T27,$AG27,IF(HLOOKUP(CG$1,Monitoring_MP!$AK$1:$EZ$55,Points_MP!$C27,FALSE)=$V27,$AH27,IF(HLOOKUP(CG$1,Monitoring_MP!$AK$1:$EZ$55,Points_MP!$C27,FALSE)=$X27,$AI27,"ERROR")))))))))</f>
        <v>0</v>
      </c>
      <c r="CH27" s="142">
        <f>IF(ISBLANK(HLOOKUP(CH$1,Monitoring_MP!$AK$1:$EZ$55,Points_MP!$C27,FALSE)),"",IF(HLOOKUP(CH$1,Monitoring_MP!$AK$1:$EZ$55,Points_MP!$C27,FALSE)=$J27,$AB27,IF(HLOOKUP(CH$1,Monitoring_MP!$AK$1:$EZ$55,Points_MP!$C27,FALSE)=$L27,$AC27,IF(HLOOKUP(CH$1,Monitoring_MP!$AK$1:$EZ$55,Points_MP!$C27,FALSE)=$N27,$AD27,IF(HLOOKUP(CH$1,Monitoring_MP!$AK$1:$EZ$55,Points_MP!$C27,FALSE)=$P27,$AE27,IF(HLOOKUP(CH$1,Monitoring_MP!$AK$1:$EZ$55,Points_MP!$C27,FALSE)=$R27,$AF27,IF(HLOOKUP(CH$1,Monitoring_MP!$AK$1:$EZ$55,Points_MP!$C27,FALSE)=$T27,$AG27,IF(HLOOKUP(CH$1,Monitoring_MP!$AK$1:$EZ$55,Points_MP!$C27,FALSE)=$V27,$AH27,IF(HLOOKUP(CH$1,Monitoring_MP!$AK$1:$EZ$55,Points_MP!$C27,FALSE)=$X27,$AI27,"ERROR")))))))))</f>
        <v>0</v>
      </c>
      <c r="CI27" s="142">
        <f>IF(ISBLANK(HLOOKUP(CI$1,Monitoring_MP!$AK$1:$EZ$55,Points_MP!$C27,FALSE)),"",IF(HLOOKUP(CI$1,Monitoring_MP!$AK$1:$EZ$55,Points_MP!$C27,FALSE)=$J27,$AB27,IF(HLOOKUP(CI$1,Monitoring_MP!$AK$1:$EZ$55,Points_MP!$C27,FALSE)=$L27,$AC27,IF(HLOOKUP(CI$1,Monitoring_MP!$AK$1:$EZ$55,Points_MP!$C27,FALSE)=$N27,$AD27,IF(HLOOKUP(CI$1,Monitoring_MP!$AK$1:$EZ$55,Points_MP!$C27,FALSE)=$P27,$AE27,IF(HLOOKUP(CI$1,Monitoring_MP!$AK$1:$EZ$55,Points_MP!$C27,FALSE)=$R27,$AF27,IF(HLOOKUP(CI$1,Monitoring_MP!$AK$1:$EZ$55,Points_MP!$C27,FALSE)=$T27,$AG27,IF(HLOOKUP(CI$1,Monitoring_MP!$AK$1:$EZ$55,Points_MP!$C27,FALSE)=$V27,$AH27,IF(HLOOKUP(CI$1,Monitoring_MP!$AK$1:$EZ$55,Points_MP!$C27,FALSE)=$X27,$AI27,"ERROR")))))))))</f>
        <v>0.4</v>
      </c>
      <c r="CJ27" s="142">
        <f>IF(ISBLANK(HLOOKUP(CJ$1,Monitoring_MP!$AK$1:$EZ$55,Points_MP!$C27,FALSE)),"",IF(HLOOKUP(CJ$1,Monitoring_MP!$AK$1:$EZ$55,Points_MP!$C27,FALSE)=$J27,$AB27,IF(HLOOKUP(CJ$1,Monitoring_MP!$AK$1:$EZ$55,Points_MP!$C27,FALSE)=$L27,$AC27,IF(HLOOKUP(CJ$1,Monitoring_MP!$AK$1:$EZ$55,Points_MP!$C27,FALSE)=$N27,$AD27,IF(HLOOKUP(CJ$1,Monitoring_MP!$AK$1:$EZ$55,Points_MP!$C27,FALSE)=$P27,$AE27,IF(HLOOKUP(CJ$1,Monitoring_MP!$AK$1:$EZ$55,Points_MP!$C27,FALSE)=$R27,$AF27,IF(HLOOKUP(CJ$1,Monitoring_MP!$AK$1:$EZ$55,Points_MP!$C27,FALSE)=$T27,$AG27,IF(HLOOKUP(CJ$1,Monitoring_MP!$AK$1:$EZ$55,Points_MP!$C27,FALSE)=$V27,$AH27,IF(HLOOKUP(CJ$1,Monitoring_MP!$AK$1:$EZ$55,Points_MP!$C27,FALSE)=$X27,$AI27,"ERROR")))))))))</f>
        <v>0.4</v>
      </c>
      <c r="CK27" s="142">
        <f>IF(ISBLANK(HLOOKUP(CK$1,Monitoring_MP!$AK$1:$EZ$55,Points_MP!$C27,FALSE)),"",IF(HLOOKUP(CK$1,Monitoring_MP!$AK$1:$EZ$55,Points_MP!$C27,FALSE)=$J27,$AB27,IF(HLOOKUP(CK$1,Monitoring_MP!$AK$1:$EZ$55,Points_MP!$C27,FALSE)=$L27,$AC27,IF(HLOOKUP(CK$1,Monitoring_MP!$AK$1:$EZ$55,Points_MP!$C27,FALSE)=$N27,$AD27,IF(HLOOKUP(CK$1,Monitoring_MP!$AK$1:$EZ$55,Points_MP!$C27,FALSE)=$P27,$AE27,IF(HLOOKUP(CK$1,Monitoring_MP!$AK$1:$EZ$55,Points_MP!$C27,FALSE)=$R27,$AF27,IF(HLOOKUP(CK$1,Monitoring_MP!$AK$1:$EZ$55,Points_MP!$C27,FALSE)=$T27,$AG27,IF(HLOOKUP(CK$1,Monitoring_MP!$AK$1:$EZ$55,Points_MP!$C27,FALSE)=$V27,$AH27,IF(HLOOKUP(CK$1,Monitoring_MP!$AK$1:$EZ$55,Points_MP!$C27,FALSE)=$X27,$AI27,"ERROR")))))))))</f>
        <v>0</v>
      </c>
      <c r="CL27" s="142">
        <f>IF(ISBLANK(HLOOKUP(CL$1,Monitoring_MP!$AK$1:$EZ$55,Points_MP!$C27,FALSE)),"",IF(HLOOKUP(CL$1,Monitoring_MP!$AK$1:$EZ$55,Points_MP!$C27,FALSE)=$J27,$AB27,IF(HLOOKUP(CL$1,Monitoring_MP!$AK$1:$EZ$55,Points_MP!$C27,FALSE)=$L27,$AC27,IF(HLOOKUP(CL$1,Monitoring_MP!$AK$1:$EZ$55,Points_MP!$C27,FALSE)=$N27,$AD27,IF(HLOOKUP(CL$1,Monitoring_MP!$AK$1:$EZ$55,Points_MP!$C27,FALSE)=$P27,$AE27,IF(HLOOKUP(CL$1,Monitoring_MP!$AK$1:$EZ$55,Points_MP!$C27,FALSE)=$R27,$AF27,IF(HLOOKUP(CL$1,Monitoring_MP!$AK$1:$EZ$55,Points_MP!$C27,FALSE)=$T27,$AG27,IF(HLOOKUP(CL$1,Monitoring_MP!$AK$1:$EZ$55,Points_MP!$C27,FALSE)=$V27,$AH27,IF(HLOOKUP(CL$1,Monitoring_MP!$AK$1:$EZ$55,Points_MP!$C27,FALSE)=$X27,$AI27,"ERROR")))))))))</f>
        <v>0</v>
      </c>
      <c r="CM27" s="142">
        <f>IF(ISBLANK(HLOOKUP(CM$1,Monitoring_MP!$AK$1:$EZ$55,Points_MP!$C27,FALSE)),"",IF(HLOOKUP(CM$1,Monitoring_MP!$AK$1:$EZ$55,Points_MP!$C27,FALSE)=$J27,$AB27,IF(HLOOKUP(CM$1,Monitoring_MP!$AK$1:$EZ$55,Points_MP!$C27,FALSE)=$L27,$AC27,IF(HLOOKUP(CM$1,Monitoring_MP!$AK$1:$EZ$55,Points_MP!$C27,FALSE)=$N27,$AD27,IF(HLOOKUP(CM$1,Monitoring_MP!$AK$1:$EZ$55,Points_MP!$C27,FALSE)=$P27,$AE27,IF(HLOOKUP(CM$1,Monitoring_MP!$AK$1:$EZ$55,Points_MP!$C27,FALSE)=$R27,$AF27,IF(HLOOKUP(CM$1,Monitoring_MP!$AK$1:$EZ$55,Points_MP!$C27,FALSE)=$T27,$AG27,IF(HLOOKUP(CM$1,Monitoring_MP!$AK$1:$EZ$55,Points_MP!$C27,FALSE)=$V27,$AH27,IF(HLOOKUP(CM$1,Monitoring_MP!$AK$1:$EZ$55,Points_MP!$C27,FALSE)=$X27,$AI27,"ERROR")))))))))</f>
        <v>0</v>
      </c>
      <c r="CN27" s="142">
        <f>IF(ISBLANK(HLOOKUP(CN$1,Monitoring_MP!$AK$1:$EZ$55,Points_MP!$C27,FALSE)),"",IF(HLOOKUP(CN$1,Monitoring_MP!$AK$1:$EZ$55,Points_MP!$C27,FALSE)=$J27,$AB27,IF(HLOOKUP(CN$1,Monitoring_MP!$AK$1:$EZ$55,Points_MP!$C27,FALSE)=$L27,$AC27,IF(HLOOKUP(CN$1,Monitoring_MP!$AK$1:$EZ$55,Points_MP!$C27,FALSE)=$N27,$AD27,IF(HLOOKUP(CN$1,Monitoring_MP!$AK$1:$EZ$55,Points_MP!$C27,FALSE)=$P27,$AE27,IF(HLOOKUP(CN$1,Monitoring_MP!$AK$1:$EZ$55,Points_MP!$C27,FALSE)=$R27,$AF27,IF(HLOOKUP(CN$1,Monitoring_MP!$AK$1:$EZ$55,Points_MP!$C27,FALSE)=$T27,$AG27,IF(HLOOKUP(CN$1,Monitoring_MP!$AK$1:$EZ$55,Points_MP!$C27,FALSE)=$V27,$AH27,IF(HLOOKUP(CN$1,Monitoring_MP!$AK$1:$EZ$55,Points_MP!$C27,FALSE)=$X27,$AI27,"ERROR")))))))))</f>
        <v>0</v>
      </c>
      <c r="CO27" s="142">
        <f>IF(ISBLANK(HLOOKUP(CO$1,Monitoring_MP!$AK$1:$EZ$55,Points_MP!$C27,FALSE)),"",IF(HLOOKUP(CO$1,Monitoring_MP!$AK$1:$EZ$55,Points_MP!$C27,FALSE)=$J27,$AB27,IF(HLOOKUP(CO$1,Monitoring_MP!$AK$1:$EZ$55,Points_MP!$C27,FALSE)=$L27,$AC27,IF(HLOOKUP(CO$1,Monitoring_MP!$AK$1:$EZ$55,Points_MP!$C27,FALSE)=$N27,$AD27,IF(HLOOKUP(CO$1,Monitoring_MP!$AK$1:$EZ$55,Points_MP!$C27,FALSE)=$P27,$AE27,IF(HLOOKUP(CO$1,Monitoring_MP!$AK$1:$EZ$55,Points_MP!$C27,FALSE)=$R27,$AF27,IF(HLOOKUP(CO$1,Monitoring_MP!$AK$1:$EZ$55,Points_MP!$C27,FALSE)=$T27,$AG27,IF(HLOOKUP(CO$1,Monitoring_MP!$AK$1:$EZ$55,Points_MP!$C27,FALSE)=$V27,$AH27,IF(HLOOKUP(CO$1,Monitoring_MP!$AK$1:$EZ$55,Points_MP!$C27,FALSE)=$X27,$AI27,"ERROR")))))))))</f>
        <v>0</v>
      </c>
      <c r="CP27" s="142">
        <f>IF(ISBLANK(HLOOKUP(CP$1,Monitoring_MP!$AK$1:$EZ$55,Points_MP!$C27,FALSE)),"",IF(HLOOKUP(CP$1,Monitoring_MP!$AK$1:$EZ$55,Points_MP!$C27,FALSE)=$J27,$AB27,IF(HLOOKUP(CP$1,Monitoring_MP!$AK$1:$EZ$55,Points_MP!$C27,FALSE)=$L27,$AC27,IF(HLOOKUP(CP$1,Monitoring_MP!$AK$1:$EZ$55,Points_MP!$C27,FALSE)=$N27,$AD27,IF(HLOOKUP(CP$1,Monitoring_MP!$AK$1:$EZ$55,Points_MP!$C27,FALSE)=$P27,$AE27,IF(HLOOKUP(CP$1,Monitoring_MP!$AK$1:$EZ$55,Points_MP!$C27,FALSE)=$R27,$AF27,IF(HLOOKUP(CP$1,Monitoring_MP!$AK$1:$EZ$55,Points_MP!$C27,FALSE)=$T27,$AG27,IF(HLOOKUP(CP$1,Monitoring_MP!$AK$1:$EZ$55,Points_MP!$C27,FALSE)=$V27,$AH27,IF(HLOOKUP(CP$1,Monitoring_MP!$AK$1:$EZ$55,Points_MP!$C27,FALSE)=$X27,$AI27,"ERROR")))))))))</f>
        <v>0</v>
      </c>
      <c r="CQ27" s="142">
        <f>IF(ISBLANK(HLOOKUP(CQ$1,Monitoring_MP!$AK$1:$EZ$55,Points_MP!$C27,FALSE)),"",IF(HLOOKUP(CQ$1,Monitoring_MP!$AK$1:$EZ$55,Points_MP!$C27,FALSE)=$J27,$AB27,IF(HLOOKUP(CQ$1,Monitoring_MP!$AK$1:$EZ$55,Points_MP!$C27,FALSE)=$L27,$AC27,IF(HLOOKUP(CQ$1,Monitoring_MP!$AK$1:$EZ$55,Points_MP!$C27,FALSE)=$N27,$AD27,IF(HLOOKUP(CQ$1,Monitoring_MP!$AK$1:$EZ$55,Points_MP!$C27,FALSE)=$P27,$AE27,IF(HLOOKUP(CQ$1,Monitoring_MP!$AK$1:$EZ$55,Points_MP!$C27,FALSE)=$R27,$AF27,IF(HLOOKUP(CQ$1,Monitoring_MP!$AK$1:$EZ$55,Points_MP!$C27,FALSE)=$T27,$AG27,IF(HLOOKUP(CQ$1,Monitoring_MP!$AK$1:$EZ$55,Points_MP!$C27,FALSE)=$V27,$AH27,IF(HLOOKUP(CQ$1,Monitoring_MP!$AK$1:$EZ$55,Points_MP!$C27,FALSE)=$X27,$AI27,"ERROR")))))))))</f>
        <v>0</v>
      </c>
      <c r="CR27" s="142">
        <f>IF(ISBLANK(HLOOKUP(CR$1,Monitoring_MP!$AK$1:$EZ$55,Points_MP!$C27,FALSE)),"",IF(HLOOKUP(CR$1,Monitoring_MP!$AK$1:$EZ$55,Points_MP!$C27,FALSE)=$J27,$AB27,IF(HLOOKUP(CR$1,Monitoring_MP!$AK$1:$EZ$55,Points_MP!$C27,FALSE)=$L27,$AC27,IF(HLOOKUP(CR$1,Monitoring_MP!$AK$1:$EZ$55,Points_MP!$C27,FALSE)=$N27,$AD27,IF(HLOOKUP(CR$1,Monitoring_MP!$AK$1:$EZ$55,Points_MP!$C27,FALSE)=$P27,$AE27,IF(HLOOKUP(CR$1,Monitoring_MP!$AK$1:$EZ$55,Points_MP!$C27,FALSE)=$R27,$AF27,IF(HLOOKUP(CR$1,Monitoring_MP!$AK$1:$EZ$55,Points_MP!$C27,FALSE)=$T27,$AG27,IF(HLOOKUP(CR$1,Monitoring_MP!$AK$1:$EZ$55,Points_MP!$C27,FALSE)=$V27,$AH27,IF(HLOOKUP(CR$1,Monitoring_MP!$AK$1:$EZ$55,Points_MP!$C27,FALSE)=$X27,$AI27,"ERROR")))))))))</f>
        <v>0</v>
      </c>
    </row>
    <row r="28" spans="1:96" ht="15" customHeight="1" x14ac:dyDescent="0.35">
      <c r="A28" s="19" t="str">
        <f>IF(ISBLANK(Monitoring_MP!A28),"",Monitoring_MP!A28)</f>
        <v>Q26</v>
      </c>
      <c r="B28" s="19" t="str">
        <f>IF(ISBLANK(Monitoring_MP!B28),"",Monitoring_MP!B28)</f>
        <v>C20026</v>
      </c>
      <c r="C28" s="19">
        <f>IF(ISBLANK(Monitoring_MP!C28),"",Monitoring_MP!C28)</f>
        <v>28</v>
      </c>
      <c r="D28" s="11" t="str">
        <f>IF(ISBLANK(Monitoring_MP!D28),"",Monitoring_MP!D28)</f>
        <v>Sînt aduse la cunoștință publică anunțurile de atribuire (rezultatele achizițiilor publice) ?</v>
      </c>
      <c r="E28" s="11" t="str">
        <f>IF(ISBLANK(Monitoring_MP!E28),"",Monitoring_MP!E28)</f>
        <v>Is public informed about award notices (public procurement's results)?</v>
      </c>
      <c r="F28" s="11" t="str">
        <f>IF(ISBLANK(Monitoring_MP!F28),"",Monitoring_MP!F28)</f>
        <v>proc</v>
      </c>
      <c r="G28" s="12" t="str">
        <f>IF(ISBLANK(Monitoring_MP!G28),"",Monitoring_MP!G28)</f>
        <v>proc3</v>
      </c>
      <c r="H28" s="55" t="str">
        <f>IF(ISBLANK(Monitoring_MP!H28),"",Monitoring_MP!H28)</f>
        <v>proc3k</v>
      </c>
      <c r="I28" s="12">
        <f>IF(ISBLANK(Monitoring_MP!I28),"",Monitoring_MP!I28)</f>
        <v>2</v>
      </c>
      <c r="J28" s="12" t="str">
        <f>IF(ISBLANK(Monitoring_MP!J28),"",Monitoring_MP!J28)</f>
        <v>da</v>
      </c>
      <c r="K28" s="12" t="str">
        <f>IF(ISBLANK(Monitoring_MP!K28),"",Monitoring_MP!K28)</f>
        <v>yes</v>
      </c>
      <c r="L28" s="12" t="str">
        <f>IF(ISBLANK(Monitoring_MP!L28),"",Monitoring_MP!L28)</f>
        <v>nu</v>
      </c>
      <c r="M28" s="86" t="str">
        <f>IF(ISBLANK(Monitoring_MP!M28),"",Monitoring_MP!M28)</f>
        <v>no</v>
      </c>
      <c r="N28" s="12" t="str">
        <f>IF(ISBLANK(Monitoring_MP!N28),"",Monitoring_MP!N28)</f>
        <v>partial/alte modalități</v>
      </c>
      <c r="O28" s="12" t="str">
        <f>IF(ISBLANK(Monitoring_MP!O28),"",Monitoring_MP!O28)</f>
        <v>partially/other ways</v>
      </c>
      <c r="P28" s="86" t="str">
        <f>IF(ISBLANK(Monitoring_MP!P28),"",Monitoring_MP!P28)</f>
        <v>0-10%</v>
      </c>
      <c r="Q28" s="86" t="str">
        <f>IF(ISBLANK(Monitoring_MP!Q28),"",Monitoring_MP!Q28)</f>
        <v>0-10%</v>
      </c>
      <c r="R28" s="86" t="str">
        <f>IF(ISBLANK(Monitoring_MP!R28),"",Monitoring_MP!R28)</f>
        <v>10-30%</v>
      </c>
      <c r="S28" s="86" t="str">
        <f>IF(ISBLANK(Monitoring_MP!S28),"",Monitoring_MP!S28)</f>
        <v>10-30%</v>
      </c>
      <c r="T28" s="86" t="str">
        <f>IF(ISBLANK(Monitoring_MP!T28),"",Monitoring_MP!T28)</f>
        <v>30-60%</v>
      </c>
      <c r="U28" s="86" t="str">
        <f>IF(ISBLANK(Monitoring_MP!U28),"",Monitoring_MP!U28)</f>
        <v>30-60%</v>
      </c>
      <c r="V28" s="86" t="str">
        <f>IF(ISBLANK(Monitoring_MP!V28),"",Monitoring_MP!V28)</f>
        <v>60-90%</v>
      </c>
      <c r="W28" s="86" t="str">
        <f>IF(ISBLANK(Monitoring_MP!W28),"",Monitoring_MP!W28)</f>
        <v>60-90%</v>
      </c>
      <c r="X28" s="12" t="str">
        <f>IF(ISBLANK(Monitoring_MP!X28),"",Monitoring_MP!X28)</f>
        <v>N/A</v>
      </c>
      <c r="Y28" s="12" t="str">
        <f>IF(ISBLANK(Monitoring_MP!Y28),"",Monitoring_MP!Y28)</f>
        <v>N/A</v>
      </c>
      <c r="Z28" s="12" t="str">
        <f>IF(ISBLANK(Monitoring_MP!Z28),"",Monitoring_MP!Z28)</f>
        <v>--------</v>
      </c>
      <c r="AA28" s="78" t="str">
        <f>IF(ISBLANK(Monitoring_MP!AA28),"",Monitoring_MP!AA28)</f>
        <v>--------</v>
      </c>
      <c r="AB28" s="66">
        <f>IF(ISBLANK(Monitoring_MP!AB28),"",Monitoring_MP!AB28)</f>
        <v>2</v>
      </c>
      <c r="AC28" s="12">
        <f>IF(ISBLANK(Monitoring_MP!AC28),"",Monitoring_MP!AC28)</f>
        <v>0</v>
      </c>
      <c r="AD28" s="66">
        <f>IF(ISBLANK(Monitoring_MP!AD28),"",Monitoring_MP!AD28)</f>
        <v>1</v>
      </c>
      <c r="AE28" s="66">
        <f>IF(ISBLANK(Monitoring_MP!AE28),"",Monitoring_MP!AE28)</f>
        <v>0.4</v>
      </c>
      <c r="AF28" s="66">
        <f>IF(ISBLANK(Monitoring_MP!AF28),"",Monitoring_MP!AF28)</f>
        <v>0.8</v>
      </c>
      <c r="AG28" s="66">
        <f>IF(ISBLANK(Monitoring_MP!AG28),"",Monitoring_MP!AG28)</f>
        <v>1.2</v>
      </c>
      <c r="AH28" s="66">
        <f>IF(ISBLANK(Monitoring_MP!AH28),"",Monitoring_MP!AH28)</f>
        <v>1.6</v>
      </c>
      <c r="AI28" s="12" t="str">
        <f>IF(ISBLANK(Monitoring_MP!AI28),"",Monitoring_MP!AI28)</f>
        <v>N/A</v>
      </c>
      <c r="AJ28" s="12" t="str">
        <f>IF(ISBLANK(Monitoring_MP!AJ28),"",Monitoring_MP!AJ28)</f>
        <v/>
      </c>
      <c r="AK28" s="142">
        <f>IF(ISBLANK(HLOOKUP(AK$1,Monitoring_MP!$AK$1:$EZ$55,Points_MP!$C28,FALSE)),"",IF(HLOOKUP(AK$1,Monitoring_MP!$AK$1:$EZ$55,Points_MP!$C28,FALSE)=$J28,$AB28,IF(HLOOKUP(AK$1,Monitoring_MP!$AK$1:$EZ$55,Points_MP!$C28,FALSE)=$L28,$AC28,IF(HLOOKUP(AK$1,Monitoring_MP!$AK$1:$EZ$55,Points_MP!$C28,FALSE)=$N28,$AD28,IF(HLOOKUP(AK$1,Monitoring_MP!$AK$1:$EZ$55,Points_MP!$C28,FALSE)=$P28,$AE28,IF(HLOOKUP(AK$1,Monitoring_MP!$AK$1:$EZ$55,Points_MP!$C28,FALSE)=$R28,$AF28,IF(HLOOKUP(AK$1,Monitoring_MP!$AK$1:$EZ$55,Points_MP!$C28,FALSE)=$T28,$AG28,IF(HLOOKUP(AK$1,Monitoring_MP!$AK$1:$EZ$55,Points_MP!$C28,FALSE)=$V28,$AH28,IF(HLOOKUP(AK$1,Monitoring_MP!$AK$1:$EZ$55,Points_MP!$C28,FALSE)=$X28,$AI28,"ERROR")))))))))</f>
        <v>0</v>
      </c>
      <c r="AL28" s="142">
        <f>IF(ISBLANK(HLOOKUP(AL$1,Monitoring_MP!$AK$1:$EZ$55,Points_MP!$C28,FALSE)),"",IF(HLOOKUP(AL$1,Monitoring_MP!$AK$1:$EZ$55,Points_MP!$C28,FALSE)=$J28,$AB28,IF(HLOOKUP(AL$1,Monitoring_MP!$AK$1:$EZ$55,Points_MP!$C28,FALSE)=$L28,$AC28,IF(HLOOKUP(AL$1,Monitoring_MP!$AK$1:$EZ$55,Points_MP!$C28,FALSE)=$N28,$AD28,IF(HLOOKUP(AL$1,Monitoring_MP!$AK$1:$EZ$55,Points_MP!$C28,FALSE)=$P28,$AE28,IF(HLOOKUP(AL$1,Monitoring_MP!$AK$1:$EZ$55,Points_MP!$C28,FALSE)=$R28,$AF28,IF(HLOOKUP(AL$1,Monitoring_MP!$AK$1:$EZ$55,Points_MP!$C28,FALSE)=$T28,$AG28,IF(HLOOKUP(AL$1,Monitoring_MP!$AK$1:$EZ$55,Points_MP!$C28,FALSE)=$V28,$AH28,IF(HLOOKUP(AL$1,Monitoring_MP!$AK$1:$EZ$55,Points_MP!$C28,FALSE)=$X28,$AI28,"ERROR")))))))))</f>
        <v>2</v>
      </c>
      <c r="AM28" s="142">
        <f>IF(ISBLANK(HLOOKUP(AM$1,Monitoring_MP!$AK$1:$EZ$55,Points_MP!$C28,FALSE)),"",IF(HLOOKUP(AM$1,Monitoring_MP!$AK$1:$EZ$55,Points_MP!$C28,FALSE)=$J28,$AB28,IF(HLOOKUP(AM$1,Monitoring_MP!$AK$1:$EZ$55,Points_MP!$C28,FALSE)=$L28,$AC28,IF(HLOOKUP(AM$1,Monitoring_MP!$AK$1:$EZ$55,Points_MP!$C28,FALSE)=$N28,$AD28,IF(HLOOKUP(AM$1,Monitoring_MP!$AK$1:$EZ$55,Points_MP!$C28,FALSE)=$P28,$AE28,IF(HLOOKUP(AM$1,Monitoring_MP!$AK$1:$EZ$55,Points_MP!$C28,FALSE)=$R28,$AF28,IF(HLOOKUP(AM$1,Monitoring_MP!$AK$1:$EZ$55,Points_MP!$C28,FALSE)=$T28,$AG28,IF(HLOOKUP(AM$1,Monitoring_MP!$AK$1:$EZ$55,Points_MP!$C28,FALSE)=$V28,$AH28,IF(HLOOKUP(AM$1,Monitoring_MP!$AK$1:$EZ$55,Points_MP!$C28,FALSE)=$X28,$AI28,"ERROR")))))))))</f>
        <v>0.4</v>
      </c>
      <c r="AN28" s="142">
        <f>IF(ISBLANK(HLOOKUP(AN$1,Monitoring_MP!$AK$1:$EZ$55,Points_MP!$C28,FALSE)),"",IF(HLOOKUP(AN$1,Monitoring_MP!$AK$1:$EZ$55,Points_MP!$C28,FALSE)=$J28,$AB28,IF(HLOOKUP(AN$1,Monitoring_MP!$AK$1:$EZ$55,Points_MP!$C28,FALSE)=$L28,$AC28,IF(HLOOKUP(AN$1,Monitoring_MP!$AK$1:$EZ$55,Points_MP!$C28,FALSE)=$N28,$AD28,IF(HLOOKUP(AN$1,Monitoring_MP!$AK$1:$EZ$55,Points_MP!$C28,FALSE)=$P28,$AE28,IF(HLOOKUP(AN$1,Monitoring_MP!$AK$1:$EZ$55,Points_MP!$C28,FALSE)=$R28,$AF28,IF(HLOOKUP(AN$1,Monitoring_MP!$AK$1:$EZ$55,Points_MP!$C28,FALSE)=$T28,$AG28,IF(HLOOKUP(AN$1,Monitoring_MP!$AK$1:$EZ$55,Points_MP!$C28,FALSE)=$V28,$AH28,IF(HLOOKUP(AN$1,Monitoring_MP!$AK$1:$EZ$55,Points_MP!$C28,FALSE)=$X28,$AI28,"ERROR")))))))))</f>
        <v>0</v>
      </c>
      <c r="AO28" s="142">
        <f>IF(ISBLANK(HLOOKUP(AO$1,Monitoring_MP!$AK$1:$EZ$55,Points_MP!$C28,FALSE)),"",IF(HLOOKUP(AO$1,Monitoring_MP!$AK$1:$EZ$55,Points_MP!$C28,FALSE)=$J28,$AB28,IF(HLOOKUP(AO$1,Monitoring_MP!$AK$1:$EZ$55,Points_MP!$C28,FALSE)=$L28,$AC28,IF(HLOOKUP(AO$1,Monitoring_MP!$AK$1:$EZ$55,Points_MP!$C28,FALSE)=$N28,$AD28,IF(HLOOKUP(AO$1,Monitoring_MP!$AK$1:$EZ$55,Points_MP!$C28,FALSE)=$P28,$AE28,IF(HLOOKUP(AO$1,Monitoring_MP!$AK$1:$EZ$55,Points_MP!$C28,FALSE)=$R28,$AF28,IF(HLOOKUP(AO$1,Monitoring_MP!$AK$1:$EZ$55,Points_MP!$C28,FALSE)=$T28,$AG28,IF(HLOOKUP(AO$1,Monitoring_MP!$AK$1:$EZ$55,Points_MP!$C28,FALSE)=$V28,$AH28,IF(HLOOKUP(AO$1,Monitoring_MP!$AK$1:$EZ$55,Points_MP!$C28,FALSE)=$X28,$AI28,"ERROR")))))))))</f>
        <v>0</v>
      </c>
      <c r="AP28" s="142">
        <f>IF(ISBLANK(HLOOKUP(AP$1,Monitoring_MP!$AK$1:$EZ$55,Points_MP!$C28,FALSE)),"",IF(HLOOKUP(AP$1,Monitoring_MP!$AK$1:$EZ$55,Points_MP!$C28,FALSE)=$J28,$AB28,IF(HLOOKUP(AP$1,Monitoring_MP!$AK$1:$EZ$55,Points_MP!$C28,FALSE)=$L28,$AC28,IF(HLOOKUP(AP$1,Monitoring_MP!$AK$1:$EZ$55,Points_MP!$C28,FALSE)=$N28,$AD28,IF(HLOOKUP(AP$1,Monitoring_MP!$AK$1:$EZ$55,Points_MP!$C28,FALSE)=$P28,$AE28,IF(HLOOKUP(AP$1,Monitoring_MP!$AK$1:$EZ$55,Points_MP!$C28,FALSE)=$R28,$AF28,IF(HLOOKUP(AP$1,Monitoring_MP!$AK$1:$EZ$55,Points_MP!$C28,FALSE)=$T28,$AG28,IF(HLOOKUP(AP$1,Monitoring_MP!$AK$1:$EZ$55,Points_MP!$C28,FALSE)=$V28,$AH28,IF(HLOOKUP(AP$1,Monitoring_MP!$AK$1:$EZ$55,Points_MP!$C28,FALSE)=$X28,$AI28,"ERROR")))))))))</f>
        <v>0.4</v>
      </c>
      <c r="AQ28" s="142">
        <f>IF(ISBLANK(HLOOKUP(AQ$1,Monitoring_MP!$AK$1:$EZ$55,Points_MP!$C28,FALSE)),"",IF(HLOOKUP(AQ$1,Monitoring_MP!$AK$1:$EZ$55,Points_MP!$C28,FALSE)=$J28,$AB28,IF(HLOOKUP(AQ$1,Monitoring_MP!$AK$1:$EZ$55,Points_MP!$C28,FALSE)=$L28,$AC28,IF(HLOOKUP(AQ$1,Monitoring_MP!$AK$1:$EZ$55,Points_MP!$C28,FALSE)=$N28,$AD28,IF(HLOOKUP(AQ$1,Monitoring_MP!$AK$1:$EZ$55,Points_MP!$C28,FALSE)=$P28,$AE28,IF(HLOOKUP(AQ$1,Monitoring_MP!$AK$1:$EZ$55,Points_MP!$C28,FALSE)=$R28,$AF28,IF(HLOOKUP(AQ$1,Monitoring_MP!$AK$1:$EZ$55,Points_MP!$C28,FALSE)=$T28,$AG28,IF(HLOOKUP(AQ$1,Monitoring_MP!$AK$1:$EZ$55,Points_MP!$C28,FALSE)=$V28,$AH28,IF(HLOOKUP(AQ$1,Monitoring_MP!$AK$1:$EZ$55,Points_MP!$C28,FALSE)=$X28,$AI28,"ERROR")))))))))</f>
        <v>0</v>
      </c>
      <c r="AR28" s="142">
        <f>IF(ISBLANK(HLOOKUP(AR$1,Monitoring_MP!$AK$1:$EZ$55,Points_MP!$C28,FALSE)),"",IF(HLOOKUP(AR$1,Monitoring_MP!$AK$1:$EZ$55,Points_MP!$C28,FALSE)=$J28,$AB28,IF(HLOOKUP(AR$1,Monitoring_MP!$AK$1:$EZ$55,Points_MP!$C28,FALSE)=$L28,$AC28,IF(HLOOKUP(AR$1,Monitoring_MP!$AK$1:$EZ$55,Points_MP!$C28,FALSE)=$N28,$AD28,IF(HLOOKUP(AR$1,Monitoring_MP!$AK$1:$EZ$55,Points_MP!$C28,FALSE)=$P28,$AE28,IF(HLOOKUP(AR$1,Monitoring_MP!$AK$1:$EZ$55,Points_MP!$C28,FALSE)=$R28,$AF28,IF(HLOOKUP(AR$1,Monitoring_MP!$AK$1:$EZ$55,Points_MP!$C28,FALSE)=$T28,$AG28,IF(HLOOKUP(AR$1,Monitoring_MP!$AK$1:$EZ$55,Points_MP!$C28,FALSE)=$V28,$AH28,IF(HLOOKUP(AR$1,Monitoring_MP!$AK$1:$EZ$55,Points_MP!$C28,FALSE)=$X28,$AI28,"ERROR")))))))))</f>
        <v>0.4</v>
      </c>
      <c r="AS28" s="142">
        <f>IF(ISBLANK(HLOOKUP(AS$1,Monitoring_MP!$AK$1:$EZ$55,Points_MP!$C28,FALSE)),"",IF(HLOOKUP(AS$1,Monitoring_MP!$AK$1:$EZ$55,Points_MP!$C28,FALSE)=$J28,$AB28,IF(HLOOKUP(AS$1,Monitoring_MP!$AK$1:$EZ$55,Points_MP!$C28,FALSE)=$L28,$AC28,IF(HLOOKUP(AS$1,Monitoring_MP!$AK$1:$EZ$55,Points_MP!$C28,FALSE)=$N28,$AD28,IF(HLOOKUP(AS$1,Monitoring_MP!$AK$1:$EZ$55,Points_MP!$C28,FALSE)=$P28,$AE28,IF(HLOOKUP(AS$1,Monitoring_MP!$AK$1:$EZ$55,Points_MP!$C28,FALSE)=$R28,$AF28,IF(HLOOKUP(AS$1,Monitoring_MP!$AK$1:$EZ$55,Points_MP!$C28,FALSE)=$T28,$AG28,IF(HLOOKUP(AS$1,Monitoring_MP!$AK$1:$EZ$55,Points_MP!$C28,FALSE)=$V28,$AH28,IF(HLOOKUP(AS$1,Monitoring_MP!$AK$1:$EZ$55,Points_MP!$C28,FALSE)=$X28,$AI28,"ERROR")))))))))</f>
        <v>0.4</v>
      </c>
      <c r="AT28" s="142">
        <f>IF(ISBLANK(HLOOKUP(AT$1,Monitoring_MP!$AK$1:$EZ$55,Points_MP!$C28,FALSE)),"",IF(HLOOKUP(AT$1,Monitoring_MP!$AK$1:$EZ$55,Points_MP!$C28,FALSE)=$J28,$AB28,IF(HLOOKUP(AT$1,Monitoring_MP!$AK$1:$EZ$55,Points_MP!$C28,FALSE)=$L28,$AC28,IF(HLOOKUP(AT$1,Monitoring_MP!$AK$1:$EZ$55,Points_MP!$C28,FALSE)=$N28,$AD28,IF(HLOOKUP(AT$1,Monitoring_MP!$AK$1:$EZ$55,Points_MP!$C28,FALSE)=$P28,$AE28,IF(HLOOKUP(AT$1,Monitoring_MP!$AK$1:$EZ$55,Points_MP!$C28,FALSE)=$R28,$AF28,IF(HLOOKUP(AT$1,Monitoring_MP!$AK$1:$EZ$55,Points_MP!$C28,FALSE)=$T28,$AG28,IF(HLOOKUP(AT$1,Monitoring_MP!$AK$1:$EZ$55,Points_MP!$C28,FALSE)=$V28,$AH28,IF(HLOOKUP(AT$1,Monitoring_MP!$AK$1:$EZ$55,Points_MP!$C28,FALSE)=$X28,$AI28,"ERROR")))))))))</f>
        <v>0</v>
      </c>
      <c r="AU28" s="142">
        <f>IF(ISBLANK(HLOOKUP(AU$1,Monitoring_MP!$AK$1:$EZ$55,Points_MP!$C28,FALSE)),"",IF(HLOOKUP(AU$1,Monitoring_MP!$AK$1:$EZ$55,Points_MP!$C28,FALSE)=$J28,$AB28,IF(HLOOKUP(AU$1,Monitoring_MP!$AK$1:$EZ$55,Points_MP!$C28,FALSE)=$L28,$AC28,IF(HLOOKUP(AU$1,Monitoring_MP!$AK$1:$EZ$55,Points_MP!$C28,FALSE)=$N28,$AD28,IF(HLOOKUP(AU$1,Monitoring_MP!$AK$1:$EZ$55,Points_MP!$C28,FALSE)=$P28,$AE28,IF(HLOOKUP(AU$1,Monitoring_MP!$AK$1:$EZ$55,Points_MP!$C28,FALSE)=$R28,$AF28,IF(HLOOKUP(AU$1,Monitoring_MP!$AK$1:$EZ$55,Points_MP!$C28,FALSE)=$T28,$AG28,IF(HLOOKUP(AU$1,Monitoring_MP!$AK$1:$EZ$55,Points_MP!$C28,FALSE)=$V28,$AH28,IF(HLOOKUP(AU$1,Monitoring_MP!$AK$1:$EZ$55,Points_MP!$C28,FALSE)=$X28,$AI28,"ERROR")))))))))</f>
        <v>0</v>
      </c>
      <c r="AV28" s="142">
        <f>IF(ISBLANK(HLOOKUP(AV$1,Monitoring_MP!$AK$1:$EZ$55,Points_MP!$C28,FALSE)),"",IF(HLOOKUP(AV$1,Monitoring_MP!$AK$1:$EZ$55,Points_MP!$C28,FALSE)=$J28,$AB28,IF(HLOOKUP(AV$1,Monitoring_MP!$AK$1:$EZ$55,Points_MP!$C28,FALSE)=$L28,$AC28,IF(HLOOKUP(AV$1,Monitoring_MP!$AK$1:$EZ$55,Points_MP!$C28,FALSE)=$N28,$AD28,IF(HLOOKUP(AV$1,Monitoring_MP!$AK$1:$EZ$55,Points_MP!$C28,FALSE)=$P28,$AE28,IF(HLOOKUP(AV$1,Monitoring_MP!$AK$1:$EZ$55,Points_MP!$C28,FALSE)=$R28,$AF28,IF(HLOOKUP(AV$1,Monitoring_MP!$AK$1:$EZ$55,Points_MP!$C28,FALSE)=$T28,$AG28,IF(HLOOKUP(AV$1,Monitoring_MP!$AK$1:$EZ$55,Points_MP!$C28,FALSE)=$V28,$AH28,IF(HLOOKUP(AV$1,Monitoring_MP!$AK$1:$EZ$55,Points_MP!$C28,FALSE)=$X28,$AI28,"ERROR")))))))))</f>
        <v>0</v>
      </c>
      <c r="AW28" s="142">
        <f>IF(ISBLANK(HLOOKUP(AW$1,Monitoring_MP!$AK$1:$EZ$55,Points_MP!$C28,FALSE)),"",IF(HLOOKUP(AW$1,Monitoring_MP!$AK$1:$EZ$55,Points_MP!$C28,FALSE)=$J28,$AB28,IF(HLOOKUP(AW$1,Monitoring_MP!$AK$1:$EZ$55,Points_MP!$C28,FALSE)=$L28,$AC28,IF(HLOOKUP(AW$1,Monitoring_MP!$AK$1:$EZ$55,Points_MP!$C28,FALSE)=$N28,$AD28,IF(HLOOKUP(AW$1,Monitoring_MP!$AK$1:$EZ$55,Points_MP!$C28,FALSE)=$P28,$AE28,IF(HLOOKUP(AW$1,Monitoring_MP!$AK$1:$EZ$55,Points_MP!$C28,FALSE)=$R28,$AF28,IF(HLOOKUP(AW$1,Monitoring_MP!$AK$1:$EZ$55,Points_MP!$C28,FALSE)=$T28,$AG28,IF(HLOOKUP(AW$1,Monitoring_MP!$AK$1:$EZ$55,Points_MP!$C28,FALSE)=$V28,$AH28,IF(HLOOKUP(AW$1,Monitoring_MP!$AK$1:$EZ$55,Points_MP!$C28,FALSE)=$X28,$AI28,"ERROR")))))))))</f>
        <v>0</v>
      </c>
      <c r="AX28" s="142">
        <f>IF(ISBLANK(HLOOKUP(AX$1,Monitoring_MP!$AK$1:$EZ$55,Points_MP!$C28,FALSE)),"",IF(HLOOKUP(AX$1,Monitoring_MP!$AK$1:$EZ$55,Points_MP!$C28,FALSE)=$J28,$AB28,IF(HLOOKUP(AX$1,Monitoring_MP!$AK$1:$EZ$55,Points_MP!$C28,FALSE)=$L28,$AC28,IF(HLOOKUP(AX$1,Monitoring_MP!$AK$1:$EZ$55,Points_MP!$C28,FALSE)=$N28,$AD28,IF(HLOOKUP(AX$1,Monitoring_MP!$AK$1:$EZ$55,Points_MP!$C28,FALSE)=$P28,$AE28,IF(HLOOKUP(AX$1,Monitoring_MP!$AK$1:$EZ$55,Points_MP!$C28,FALSE)=$R28,$AF28,IF(HLOOKUP(AX$1,Monitoring_MP!$AK$1:$EZ$55,Points_MP!$C28,FALSE)=$T28,$AG28,IF(HLOOKUP(AX$1,Monitoring_MP!$AK$1:$EZ$55,Points_MP!$C28,FALSE)=$V28,$AH28,IF(HLOOKUP(AX$1,Monitoring_MP!$AK$1:$EZ$55,Points_MP!$C28,FALSE)=$X28,$AI28,"ERROR")))))))))</f>
        <v>0</v>
      </c>
      <c r="AY28" s="142">
        <f>IF(ISBLANK(HLOOKUP(AY$1,Monitoring_MP!$AK$1:$EZ$55,Points_MP!$C28,FALSE)),"",IF(HLOOKUP(AY$1,Monitoring_MP!$AK$1:$EZ$55,Points_MP!$C28,FALSE)=$J28,$AB28,IF(HLOOKUP(AY$1,Monitoring_MP!$AK$1:$EZ$55,Points_MP!$C28,FALSE)=$L28,$AC28,IF(HLOOKUP(AY$1,Monitoring_MP!$AK$1:$EZ$55,Points_MP!$C28,FALSE)=$N28,$AD28,IF(HLOOKUP(AY$1,Monitoring_MP!$AK$1:$EZ$55,Points_MP!$C28,FALSE)=$P28,$AE28,IF(HLOOKUP(AY$1,Monitoring_MP!$AK$1:$EZ$55,Points_MP!$C28,FALSE)=$R28,$AF28,IF(HLOOKUP(AY$1,Monitoring_MP!$AK$1:$EZ$55,Points_MP!$C28,FALSE)=$T28,$AG28,IF(HLOOKUP(AY$1,Monitoring_MP!$AK$1:$EZ$55,Points_MP!$C28,FALSE)=$V28,$AH28,IF(HLOOKUP(AY$1,Monitoring_MP!$AK$1:$EZ$55,Points_MP!$C28,FALSE)=$X28,$AI28,"ERROR")))))))))</f>
        <v>0</v>
      </c>
      <c r="AZ28" s="142">
        <f>IF(ISBLANK(HLOOKUP(AZ$1,Monitoring_MP!$AK$1:$EZ$55,Points_MP!$C28,FALSE)),"",IF(HLOOKUP(AZ$1,Monitoring_MP!$AK$1:$EZ$55,Points_MP!$C28,FALSE)=$J28,$AB28,IF(HLOOKUP(AZ$1,Monitoring_MP!$AK$1:$EZ$55,Points_MP!$C28,FALSE)=$L28,$AC28,IF(HLOOKUP(AZ$1,Monitoring_MP!$AK$1:$EZ$55,Points_MP!$C28,FALSE)=$N28,$AD28,IF(HLOOKUP(AZ$1,Monitoring_MP!$AK$1:$EZ$55,Points_MP!$C28,FALSE)=$P28,$AE28,IF(HLOOKUP(AZ$1,Monitoring_MP!$AK$1:$EZ$55,Points_MP!$C28,FALSE)=$R28,$AF28,IF(HLOOKUP(AZ$1,Monitoring_MP!$AK$1:$EZ$55,Points_MP!$C28,FALSE)=$T28,$AG28,IF(HLOOKUP(AZ$1,Monitoring_MP!$AK$1:$EZ$55,Points_MP!$C28,FALSE)=$V28,$AH28,IF(HLOOKUP(AZ$1,Monitoring_MP!$AK$1:$EZ$55,Points_MP!$C28,FALSE)=$X28,$AI28,"ERROR")))))))))</f>
        <v>0</v>
      </c>
      <c r="BA28" s="142">
        <f>IF(ISBLANK(HLOOKUP(BA$1,Monitoring_MP!$AK$1:$EZ$55,Points_MP!$C28,FALSE)),"",IF(HLOOKUP(BA$1,Monitoring_MP!$AK$1:$EZ$55,Points_MP!$C28,FALSE)=$J28,$AB28,IF(HLOOKUP(BA$1,Monitoring_MP!$AK$1:$EZ$55,Points_MP!$C28,FALSE)=$L28,$AC28,IF(HLOOKUP(BA$1,Monitoring_MP!$AK$1:$EZ$55,Points_MP!$C28,FALSE)=$N28,$AD28,IF(HLOOKUP(BA$1,Monitoring_MP!$AK$1:$EZ$55,Points_MP!$C28,FALSE)=$P28,$AE28,IF(HLOOKUP(BA$1,Monitoring_MP!$AK$1:$EZ$55,Points_MP!$C28,FALSE)=$R28,$AF28,IF(HLOOKUP(BA$1,Monitoring_MP!$AK$1:$EZ$55,Points_MP!$C28,FALSE)=$T28,$AG28,IF(HLOOKUP(BA$1,Monitoring_MP!$AK$1:$EZ$55,Points_MP!$C28,FALSE)=$V28,$AH28,IF(HLOOKUP(BA$1,Monitoring_MP!$AK$1:$EZ$55,Points_MP!$C28,FALSE)=$X28,$AI28,"ERROR")))))))))</f>
        <v>0</v>
      </c>
      <c r="BB28" s="142">
        <f>IF(ISBLANK(HLOOKUP(BB$1,Monitoring_MP!$AK$1:$EZ$55,Points_MP!$C28,FALSE)),"",IF(HLOOKUP(BB$1,Monitoring_MP!$AK$1:$EZ$55,Points_MP!$C28,FALSE)=$J28,$AB28,IF(HLOOKUP(BB$1,Monitoring_MP!$AK$1:$EZ$55,Points_MP!$C28,FALSE)=$L28,$AC28,IF(HLOOKUP(BB$1,Monitoring_MP!$AK$1:$EZ$55,Points_MP!$C28,FALSE)=$N28,$AD28,IF(HLOOKUP(BB$1,Monitoring_MP!$AK$1:$EZ$55,Points_MP!$C28,FALSE)=$P28,$AE28,IF(HLOOKUP(BB$1,Monitoring_MP!$AK$1:$EZ$55,Points_MP!$C28,FALSE)=$R28,$AF28,IF(HLOOKUP(BB$1,Monitoring_MP!$AK$1:$EZ$55,Points_MP!$C28,FALSE)=$T28,$AG28,IF(HLOOKUP(BB$1,Monitoring_MP!$AK$1:$EZ$55,Points_MP!$C28,FALSE)=$V28,$AH28,IF(HLOOKUP(BB$1,Monitoring_MP!$AK$1:$EZ$55,Points_MP!$C28,FALSE)=$X28,$AI28,"ERROR")))))))))</f>
        <v>0</v>
      </c>
      <c r="BC28" s="142">
        <f>IF(ISBLANK(HLOOKUP(BC$1,Monitoring_MP!$AK$1:$EZ$55,Points_MP!$C28,FALSE)),"",IF(HLOOKUP(BC$1,Monitoring_MP!$AK$1:$EZ$55,Points_MP!$C28,FALSE)=$J28,$AB28,IF(HLOOKUP(BC$1,Monitoring_MP!$AK$1:$EZ$55,Points_MP!$C28,FALSE)=$L28,$AC28,IF(HLOOKUP(BC$1,Monitoring_MP!$AK$1:$EZ$55,Points_MP!$C28,FALSE)=$N28,$AD28,IF(HLOOKUP(BC$1,Monitoring_MP!$AK$1:$EZ$55,Points_MP!$C28,FALSE)=$P28,$AE28,IF(HLOOKUP(BC$1,Monitoring_MP!$AK$1:$EZ$55,Points_MP!$C28,FALSE)=$R28,$AF28,IF(HLOOKUP(BC$1,Monitoring_MP!$AK$1:$EZ$55,Points_MP!$C28,FALSE)=$T28,$AG28,IF(HLOOKUP(BC$1,Monitoring_MP!$AK$1:$EZ$55,Points_MP!$C28,FALSE)=$V28,$AH28,IF(HLOOKUP(BC$1,Monitoring_MP!$AK$1:$EZ$55,Points_MP!$C28,FALSE)=$X28,$AI28,"ERROR")))))))))</f>
        <v>0.4</v>
      </c>
      <c r="BD28" s="142">
        <f>IF(ISBLANK(HLOOKUP(BD$1,Monitoring_MP!$AK$1:$EZ$55,Points_MP!$C28,FALSE)),"",IF(HLOOKUP(BD$1,Monitoring_MP!$AK$1:$EZ$55,Points_MP!$C28,FALSE)=$J28,$AB28,IF(HLOOKUP(BD$1,Monitoring_MP!$AK$1:$EZ$55,Points_MP!$C28,FALSE)=$L28,$AC28,IF(HLOOKUP(BD$1,Monitoring_MP!$AK$1:$EZ$55,Points_MP!$C28,FALSE)=$N28,$AD28,IF(HLOOKUP(BD$1,Monitoring_MP!$AK$1:$EZ$55,Points_MP!$C28,FALSE)=$P28,$AE28,IF(HLOOKUP(BD$1,Monitoring_MP!$AK$1:$EZ$55,Points_MP!$C28,FALSE)=$R28,$AF28,IF(HLOOKUP(BD$1,Monitoring_MP!$AK$1:$EZ$55,Points_MP!$C28,FALSE)=$T28,$AG28,IF(HLOOKUP(BD$1,Monitoring_MP!$AK$1:$EZ$55,Points_MP!$C28,FALSE)=$V28,$AH28,IF(HLOOKUP(BD$1,Monitoring_MP!$AK$1:$EZ$55,Points_MP!$C28,FALSE)=$X28,$AI28,"ERROR")))))))))</f>
        <v>0</v>
      </c>
      <c r="BE28" s="142">
        <f>IF(ISBLANK(HLOOKUP(BE$1,Monitoring_MP!$AK$1:$EZ$55,Points_MP!$C28,FALSE)),"",IF(HLOOKUP(BE$1,Monitoring_MP!$AK$1:$EZ$55,Points_MP!$C28,FALSE)=$J28,$AB28,IF(HLOOKUP(BE$1,Monitoring_MP!$AK$1:$EZ$55,Points_MP!$C28,FALSE)=$L28,$AC28,IF(HLOOKUP(BE$1,Monitoring_MP!$AK$1:$EZ$55,Points_MP!$C28,FALSE)=$N28,$AD28,IF(HLOOKUP(BE$1,Monitoring_MP!$AK$1:$EZ$55,Points_MP!$C28,FALSE)=$P28,$AE28,IF(HLOOKUP(BE$1,Monitoring_MP!$AK$1:$EZ$55,Points_MP!$C28,FALSE)=$R28,$AF28,IF(HLOOKUP(BE$1,Monitoring_MP!$AK$1:$EZ$55,Points_MP!$C28,FALSE)=$T28,$AG28,IF(HLOOKUP(BE$1,Monitoring_MP!$AK$1:$EZ$55,Points_MP!$C28,FALSE)=$V28,$AH28,IF(HLOOKUP(BE$1,Monitoring_MP!$AK$1:$EZ$55,Points_MP!$C28,FALSE)=$X28,$AI28,"ERROR")))))))))</f>
        <v>0</v>
      </c>
      <c r="BF28" s="142">
        <f>IF(ISBLANK(HLOOKUP(BF$1,Monitoring_MP!$AK$1:$EZ$55,Points_MP!$C28,FALSE)),"",IF(HLOOKUP(BF$1,Monitoring_MP!$AK$1:$EZ$55,Points_MP!$C28,FALSE)=$J28,$AB28,IF(HLOOKUP(BF$1,Monitoring_MP!$AK$1:$EZ$55,Points_MP!$C28,FALSE)=$L28,$AC28,IF(HLOOKUP(BF$1,Monitoring_MP!$AK$1:$EZ$55,Points_MP!$C28,FALSE)=$N28,$AD28,IF(HLOOKUP(BF$1,Monitoring_MP!$AK$1:$EZ$55,Points_MP!$C28,FALSE)=$P28,$AE28,IF(HLOOKUP(BF$1,Monitoring_MP!$AK$1:$EZ$55,Points_MP!$C28,FALSE)=$R28,$AF28,IF(HLOOKUP(BF$1,Monitoring_MP!$AK$1:$EZ$55,Points_MP!$C28,FALSE)=$T28,$AG28,IF(HLOOKUP(BF$1,Monitoring_MP!$AK$1:$EZ$55,Points_MP!$C28,FALSE)=$V28,$AH28,IF(HLOOKUP(BF$1,Monitoring_MP!$AK$1:$EZ$55,Points_MP!$C28,FALSE)=$X28,$AI28,"ERROR")))))))))</f>
        <v>0</v>
      </c>
      <c r="BG28" s="142">
        <f>IF(ISBLANK(HLOOKUP(BG$1,Monitoring_MP!$AK$1:$EZ$55,Points_MP!$C28,FALSE)),"",IF(HLOOKUP(BG$1,Monitoring_MP!$AK$1:$EZ$55,Points_MP!$C28,FALSE)=$J28,$AB28,IF(HLOOKUP(BG$1,Monitoring_MP!$AK$1:$EZ$55,Points_MP!$C28,FALSE)=$L28,$AC28,IF(HLOOKUP(BG$1,Monitoring_MP!$AK$1:$EZ$55,Points_MP!$C28,FALSE)=$N28,$AD28,IF(HLOOKUP(BG$1,Monitoring_MP!$AK$1:$EZ$55,Points_MP!$C28,FALSE)=$P28,$AE28,IF(HLOOKUP(BG$1,Monitoring_MP!$AK$1:$EZ$55,Points_MP!$C28,FALSE)=$R28,$AF28,IF(HLOOKUP(BG$1,Monitoring_MP!$AK$1:$EZ$55,Points_MP!$C28,FALSE)=$T28,$AG28,IF(HLOOKUP(BG$1,Monitoring_MP!$AK$1:$EZ$55,Points_MP!$C28,FALSE)=$V28,$AH28,IF(HLOOKUP(BG$1,Monitoring_MP!$AK$1:$EZ$55,Points_MP!$C28,FALSE)=$X28,$AI28,"ERROR")))))))))</f>
        <v>0</v>
      </c>
      <c r="BH28" s="142">
        <f>IF(ISBLANK(HLOOKUP(BH$1,Monitoring_MP!$AK$1:$EZ$55,Points_MP!$C28,FALSE)),"",IF(HLOOKUP(BH$1,Monitoring_MP!$AK$1:$EZ$55,Points_MP!$C28,FALSE)=$J28,$AB28,IF(HLOOKUP(BH$1,Monitoring_MP!$AK$1:$EZ$55,Points_MP!$C28,FALSE)=$L28,$AC28,IF(HLOOKUP(BH$1,Monitoring_MP!$AK$1:$EZ$55,Points_MP!$C28,FALSE)=$N28,$AD28,IF(HLOOKUP(BH$1,Monitoring_MP!$AK$1:$EZ$55,Points_MP!$C28,FALSE)=$P28,$AE28,IF(HLOOKUP(BH$1,Monitoring_MP!$AK$1:$EZ$55,Points_MP!$C28,FALSE)=$R28,$AF28,IF(HLOOKUP(BH$1,Monitoring_MP!$AK$1:$EZ$55,Points_MP!$C28,FALSE)=$T28,$AG28,IF(HLOOKUP(BH$1,Monitoring_MP!$AK$1:$EZ$55,Points_MP!$C28,FALSE)=$V28,$AH28,IF(HLOOKUP(BH$1,Monitoring_MP!$AK$1:$EZ$55,Points_MP!$C28,FALSE)=$X28,$AI28,"ERROR")))))))))</f>
        <v>0.4</v>
      </c>
      <c r="BI28" s="142">
        <f>IF(ISBLANK(HLOOKUP(BI$1,Monitoring_MP!$AK$1:$EZ$55,Points_MP!$C28,FALSE)),"",IF(HLOOKUP(BI$1,Monitoring_MP!$AK$1:$EZ$55,Points_MP!$C28,FALSE)=$J28,$AB28,IF(HLOOKUP(BI$1,Monitoring_MP!$AK$1:$EZ$55,Points_MP!$C28,FALSE)=$L28,$AC28,IF(HLOOKUP(BI$1,Monitoring_MP!$AK$1:$EZ$55,Points_MP!$C28,FALSE)=$N28,$AD28,IF(HLOOKUP(BI$1,Monitoring_MP!$AK$1:$EZ$55,Points_MP!$C28,FALSE)=$P28,$AE28,IF(HLOOKUP(BI$1,Monitoring_MP!$AK$1:$EZ$55,Points_MP!$C28,FALSE)=$R28,$AF28,IF(HLOOKUP(BI$1,Monitoring_MP!$AK$1:$EZ$55,Points_MP!$C28,FALSE)=$T28,$AG28,IF(HLOOKUP(BI$1,Monitoring_MP!$AK$1:$EZ$55,Points_MP!$C28,FALSE)=$V28,$AH28,IF(HLOOKUP(BI$1,Monitoring_MP!$AK$1:$EZ$55,Points_MP!$C28,FALSE)=$X28,$AI28,"ERROR")))))))))</f>
        <v>0</v>
      </c>
      <c r="BJ28" s="142">
        <f>IF(ISBLANK(HLOOKUP(BJ$1,Monitoring_MP!$AK$1:$EZ$55,Points_MP!$C28,FALSE)),"",IF(HLOOKUP(BJ$1,Monitoring_MP!$AK$1:$EZ$55,Points_MP!$C28,FALSE)=$J28,$AB28,IF(HLOOKUP(BJ$1,Monitoring_MP!$AK$1:$EZ$55,Points_MP!$C28,FALSE)=$L28,$AC28,IF(HLOOKUP(BJ$1,Monitoring_MP!$AK$1:$EZ$55,Points_MP!$C28,FALSE)=$N28,$AD28,IF(HLOOKUP(BJ$1,Monitoring_MP!$AK$1:$EZ$55,Points_MP!$C28,FALSE)=$P28,$AE28,IF(HLOOKUP(BJ$1,Monitoring_MP!$AK$1:$EZ$55,Points_MP!$C28,FALSE)=$R28,$AF28,IF(HLOOKUP(BJ$1,Monitoring_MP!$AK$1:$EZ$55,Points_MP!$C28,FALSE)=$T28,$AG28,IF(HLOOKUP(BJ$1,Monitoring_MP!$AK$1:$EZ$55,Points_MP!$C28,FALSE)=$V28,$AH28,IF(HLOOKUP(BJ$1,Monitoring_MP!$AK$1:$EZ$55,Points_MP!$C28,FALSE)=$X28,$AI28,"ERROR")))))))))</f>
        <v>0</v>
      </c>
      <c r="BK28" s="142">
        <f>IF(ISBLANK(HLOOKUP(BK$1,Monitoring_MP!$AK$1:$EZ$55,Points_MP!$C28,FALSE)),"",IF(HLOOKUP(BK$1,Monitoring_MP!$AK$1:$EZ$55,Points_MP!$C28,FALSE)=$J28,$AB28,IF(HLOOKUP(BK$1,Monitoring_MP!$AK$1:$EZ$55,Points_MP!$C28,FALSE)=$L28,$AC28,IF(HLOOKUP(BK$1,Monitoring_MP!$AK$1:$EZ$55,Points_MP!$C28,FALSE)=$N28,$AD28,IF(HLOOKUP(BK$1,Monitoring_MP!$AK$1:$EZ$55,Points_MP!$C28,FALSE)=$P28,$AE28,IF(HLOOKUP(BK$1,Monitoring_MP!$AK$1:$EZ$55,Points_MP!$C28,FALSE)=$R28,$AF28,IF(HLOOKUP(BK$1,Monitoring_MP!$AK$1:$EZ$55,Points_MP!$C28,FALSE)=$T28,$AG28,IF(HLOOKUP(BK$1,Monitoring_MP!$AK$1:$EZ$55,Points_MP!$C28,FALSE)=$V28,$AH28,IF(HLOOKUP(BK$1,Monitoring_MP!$AK$1:$EZ$55,Points_MP!$C28,FALSE)=$X28,$AI28,"ERROR")))))))))</f>
        <v>0</v>
      </c>
      <c r="BL28" s="142">
        <f>IF(ISBLANK(HLOOKUP(BL$1,Monitoring_MP!$AK$1:$EZ$55,Points_MP!$C28,FALSE)),"",IF(HLOOKUP(BL$1,Monitoring_MP!$AK$1:$EZ$55,Points_MP!$C28,FALSE)=$J28,$AB28,IF(HLOOKUP(BL$1,Monitoring_MP!$AK$1:$EZ$55,Points_MP!$C28,FALSE)=$L28,$AC28,IF(HLOOKUP(BL$1,Monitoring_MP!$AK$1:$EZ$55,Points_MP!$C28,FALSE)=$N28,$AD28,IF(HLOOKUP(BL$1,Monitoring_MP!$AK$1:$EZ$55,Points_MP!$C28,FALSE)=$P28,$AE28,IF(HLOOKUP(BL$1,Monitoring_MP!$AK$1:$EZ$55,Points_MP!$C28,FALSE)=$R28,$AF28,IF(HLOOKUP(BL$1,Monitoring_MP!$AK$1:$EZ$55,Points_MP!$C28,FALSE)=$T28,$AG28,IF(HLOOKUP(BL$1,Monitoring_MP!$AK$1:$EZ$55,Points_MP!$C28,FALSE)=$V28,$AH28,IF(HLOOKUP(BL$1,Monitoring_MP!$AK$1:$EZ$55,Points_MP!$C28,FALSE)=$X28,$AI28,"ERROR")))))))))</f>
        <v>0</v>
      </c>
      <c r="BM28" s="142">
        <f>IF(ISBLANK(HLOOKUP(BM$1,Monitoring_MP!$AK$1:$EZ$55,Points_MP!$C28,FALSE)),"",IF(HLOOKUP(BM$1,Monitoring_MP!$AK$1:$EZ$55,Points_MP!$C28,FALSE)=$J28,$AB28,IF(HLOOKUP(BM$1,Monitoring_MP!$AK$1:$EZ$55,Points_MP!$C28,FALSE)=$L28,$AC28,IF(HLOOKUP(BM$1,Monitoring_MP!$AK$1:$EZ$55,Points_MP!$C28,FALSE)=$N28,$AD28,IF(HLOOKUP(BM$1,Monitoring_MP!$AK$1:$EZ$55,Points_MP!$C28,FALSE)=$P28,$AE28,IF(HLOOKUP(BM$1,Monitoring_MP!$AK$1:$EZ$55,Points_MP!$C28,FALSE)=$R28,$AF28,IF(HLOOKUP(BM$1,Monitoring_MP!$AK$1:$EZ$55,Points_MP!$C28,FALSE)=$T28,$AG28,IF(HLOOKUP(BM$1,Monitoring_MP!$AK$1:$EZ$55,Points_MP!$C28,FALSE)=$V28,$AH28,IF(HLOOKUP(BM$1,Monitoring_MP!$AK$1:$EZ$55,Points_MP!$C28,FALSE)=$X28,$AI28,"ERROR")))))))))</f>
        <v>0</v>
      </c>
      <c r="BN28" s="142">
        <f>IF(ISBLANK(HLOOKUP(BN$1,Monitoring_MP!$AK$1:$EZ$55,Points_MP!$C28,FALSE)),"",IF(HLOOKUP(BN$1,Monitoring_MP!$AK$1:$EZ$55,Points_MP!$C28,FALSE)=$J28,$AB28,IF(HLOOKUP(BN$1,Monitoring_MP!$AK$1:$EZ$55,Points_MP!$C28,FALSE)=$L28,$AC28,IF(HLOOKUP(BN$1,Monitoring_MP!$AK$1:$EZ$55,Points_MP!$C28,FALSE)=$N28,$AD28,IF(HLOOKUP(BN$1,Monitoring_MP!$AK$1:$EZ$55,Points_MP!$C28,FALSE)=$P28,$AE28,IF(HLOOKUP(BN$1,Monitoring_MP!$AK$1:$EZ$55,Points_MP!$C28,FALSE)=$R28,$AF28,IF(HLOOKUP(BN$1,Monitoring_MP!$AK$1:$EZ$55,Points_MP!$C28,FALSE)=$T28,$AG28,IF(HLOOKUP(BN$1,Monitoring_MP!$AK$1:$EZ$55,Points_MP!$C28,FALSE)=$V28,$AH28,IF(HLOOKUP(BN$1,Monitoring_MP!$AK$1:$EZ$55,Points_MP!$C28,FALSE)=$X28,$AI28,"ERROR")))))))))</f>
        <v>0</v>
      </c>
      <c r="BO28" s="142">
        <f>IF(ISBLANK(HLOOKUP(BO$1,Monitoring_MP!$AK$1:$EZ$55,Points_MP!$C28,FALSE)),"",IF(HLOOKUP(BO$1,Monitoring_MP!$AK$1:$EZ$55,Points_MP!$C28,FALSE)=$J28,$AB28,IF(HLOOKUP(BO$1,Monitoring_MP!$AK$1:$EZ$55,Points_MP!$C28,FALSE)=$L28,$AC28,IF(HLOOKUP(BO$1,Monitoring_MP!$AK$1:$EZ$55,Points_MP!$C28,FALSE)=$N28,$AD28,IF(HLOOKUP(BO$1,Monitoring_MP!$AK$1:$EZ$55,Points_MP!$C28,FALSE)=$P28,$AE28,IF(HLOOKUP(BO$1,Monitoring_MP!$AK$1:$EZ$55,Points_MP!$C28,FALSE)=$R28,$AF28,IF(HLOOKUP(BO$1,Monitoring_MP!$AK$1:$EZ$55,Points_MP!$C28,FALSE)=$T28,$AG28,IF(HLOOKUP(BO$1,Monitoring_MP!$AK$1:$EZ$55,Points_MP!$C28,FALSE)=$V28,$AH28,IF(HLOOKUP(BO$1,Monitoring_MP!$AK$1:$EZ$55,Points_MP!$C28,FALSE)=$X28,$AI28,"ERROR")))))))))</f>
        <v>0</v>
      </c>
      <c r="BP28" s="142">
        <f>IF(ISBLANK(HLOOKUP(BP$1,Monitoring_MP!$AK$1:$EZ$55,Points_MP!$C28,FALSE)),"",IF(HLOOKUP(BP$1,Monitoring_MP!$AK$1:$EZ$55,Points_MP!$C28,FALSE)=$J28,$AB28,IF(HLOOKUP(BP$1,Monitoring_MP!$AK$1:$EZ$55,Points_MP!$C28,FALSE)=$L28,$AC28,IF(HLOOKUP(BP$1,Monitoring_MP!$AK$1:$EZ$55,Points_MP!$C28,FALSE)=$N28,$AD28,IF(HLOOKUP(BP$1,Monitoring_MP!$AK$1:$EZ$55,Points_MP!$C28,FALSE)=$P28,$AE28,IF(HLOOKUP(BP$1,Monitoring_MP!$AK$1:$EZ$55,Points_MP!$C28,FALSE)=$R28,$AF28,IF(HLOOKUP(BP$1,Monitoring_MP!$AK$1:$EZ$55,Points_MP!$C28,FALSE)=$T28,$AG28,IF(HLOOKUP(BP$1,Monitoring_MP!$AK$1:$EZ$55,Points_MP!$C28,FALSE)=$V28,$AH28,IF(HLOOKUP(BP$1,Monitoring_MP!$AK$1:$EZ$55,Points_MP!$C28,FALSE)=$X28,$AI28,"ERROR")))))))))</f>
        <v>0</v>
      </c>
      <c r="BQ28" s="142">
        <f>IF(ISBLANK(HLOOKUP(BQ$1,Monitoring_MP!$AK$1:$EZ$55,Points_MP!$C28,FALSE)),"",IF(HLOOKUP(BQ$1,Monitoring_MP!$AK$1:$EZ$55,Points_MP!$C28,FALSE)=$J28,$AB28,IF(HLOOKUP(BQ$1,Monitoring_MP!$AK$1:$EZ$55,Points_MP!$C28,FALSE)=$L28,$AC28,IF(HLOOKUP(BQ$1,Monitoring_MP!$AK$1:$EZ$55,Points_MP!$C28,FALSE)=$N28,$AD28,IF(HLOOKUP(BQ$1,Monitoring_MP!$AK$1:$EZ$55,Points_MP!$C28,FALSE)=$P28,$AE28,IF(HLOOKUP(BQ$1,Monitoring_MP!$AK$1:$EZ$55,Points_MP!$C28,FALSE)=$R28,$AF28,IF(HLOOKUP(BQ$1,Monitoring_MP!$AK$1:$EZ$55,Points_MP!$C28,FALSE)=$T28,$AG28,IF(HLOOKUP(BQ$1,Monitoring_MP!$AK$1:$EZ$55,Points_MP!$C28,FALSE)=$V28,$AH28,IF(HLOOKUP(BQ$1,Monitoring_MP!$AK$1:$EZ$55,Points_MP!$C28,FALSE)=$X28,$AI28,"ERROR")))))))))</f>
        <v>0</v>
      </c>
      <c r="BR28" s="142">
        <f>IF(ISBLANK(HLOOKUP(BR$1,Monitoring_MP!$AK$1:$EZ$55,Points_MP!$C28,FALSE)),"",IF(HLOOKUP(BR$1,Monitoring_MP!$AK$1:$EZ$55,Points_MP!$C28,FALSE)=$J28,$AB28,IF(HLOOKUP(BR$1,Monitoring_MP!$AK$1:$EZ$55,Points_MP!$C28,FALSE)=$L28,$AC28,IF(HLOOKUP(BR$1,Monitoring_MP!$AK$1:$EZ$55,Points_MP!$C28,FALSE)=$N28,$AD28,IF(HLOOKUP(BR$1,Monitoring_MP!$AK$1:$EZ$55,Points_MP!$C28,FALSE)=$P28,$AE28,IF(HLOOKUP(BR$1,Monitoring_MP!$AK$1:$EZ$55,Points_MP!$C28,FALSE)=$R28,$AF28,IF(HLOOKUP(BR$1,Monitoring_MP!$AK$1:$EZ$55,Points_MP!$C28,FALSE)=$T28,$AG28,IF(HLOOKUP(BR$1,Monitoring_MP!$AK$1:$EZ$55,Points_MP!$C28,FALSE)=$V28,$AH28,IF(HLOOKUP(BR$1,Monitoring_MP!$AK$1:$EZ$55,Points_MP!$C28,FALSE)=$X28,$AI28,"ERROR")))))))))</f>
        <v>0</v>
      </c>
      <c r="BS28" s="142">
        <f>IF(ISBLANK(HLOOKUP(BS$1,Monitoring_MP!$AK$1:$EZ$55,Points_MP!$C28,FALSE)),"",IF(HLOOKUP(BS$1,Monitoring_MP!$AK$1:$EZ$55,Points_MP!$C28,FALSE)=$J28,$AB28,IF(HLOOKUP(BS$1,Monitoring_MP!$AK$1:$EZ$55,Points_MP!$C28,FALSE)=$L28,$AC28,IF(HLOOKUP(BS$1,Monitoring_MP!$AK$1:$EZ$55,Points_MP!$C28,FALSE)=$N28,$AD28,IF(HLOOKUP(BS$1,Monitoring_MP!$AK$1:$EZ$55,Points_MP!$C28,FALSE)=$P28,$AE28,IF(HLOOKUP(BS$1,Monitoring_MP!$AK$1:$EZ$55,Points_MP!$C28,FALSE)=$R28,$AF28,IF(HLOOKUP(BS$1,Monitoring_MP!$AK$1:$EZ$55,Points_MP!$C28,FALSE)=$T28,$AG28,IF(HLOOKUP(BS$1,Monitoring_MP!$AK$1:$EZ$55,Points_MP!$C28,FALSE)=$V28,$AH28,IF(HLOOKUP(BS$1,Monitoring_MP!$AK$1:$EZ$55,Points_MP!$C28,FALSE)=$X28,$AI28,"ERROR")))))))))</f>
        <v>0</v>
      </c>
      <c r="BT28" s="142">
        <f>IF(ISBLANK(HLOOKUP(BT$1,Monitoring_MP!$AK$1:$EZ$55,Points_MP!$C28,FALSE)),"",IF(HLOOKUP(BT$1,Monitoring_MP!$AK$1:$EZ$55,Points_MP!$C28,FALSE)=$J28,$AB28,IF(HLOOKUP(BT$1,Monitoring_MP!$AK$1:$EZ$55,Points_MP!$C28,FALSE)=$L28,$AC28,IF(HLOOKUP(BT$1,Monitoring_MP!$AK$1:$EZ$55,Points_MP!$C28,FALSE)=$N28,$AD28,IF(HLOOKUP(BT$1,Monitoring_MP!$AK$1:$EZ$55,Points_MP!$C28,FALSE)=$P28,$AE28,IF(HLOOKUP(BT$1,Monitoring_MP!$AK$1:$EZ$55,Points_MP!$C28,FALSE)=$R28,$AF28,IF(HLOOKUP(BT$1,Monitoring_MP!$AK$1:$EZ$55,Points_MP!$C28,FALSE)=$T28,$AG28,IF(HLOOKUP(BT$1,Monitoring_MP!$AK$1:$EZ$55,Points_MP!$C28,FALSE)=$V28,$AH28,IF(HLOOKUP(BT$1,Monitoring_MP!$AK$1:$EZ$55,Points_MP!$C28,FALSE)=$X28,$AI28,"ERROR")))))))))</f>
        <v>0</v>
      </c>
      <c r="BU28" s="142">
        <f>IF(ISBLANK(HLOOKUP(BU$1,Monitoring_MP!$AK$1:$EZ$55,Points_MP!$C28,FALSE)),"",IF(HLOOKUP(BU$1,Monitoring_MP!$AK$1:$EZ$55,Points_MP!$C28,FALSE)=$J28,$AB28,IF(HLOOKUP(BU$1,Monitoring_MP!$AK$1:$EZ$55,Points_MP!$C28,FALSE)=$L28,$AC28,IF(HLOOKUP(BU$1,Monitoring_MP!$AK$1:$EZ$55,Points_MP!$C28,FALSE)=$N28,$AD28,IF(HLOOKUP(BU$1,Monitoring_MP!$AK$1:$EZ$55,Points_MP!$C28,FALSE)=$P28,$AE28,IF(HLOOKUP(BU$1,Monitoring_MP!$AK$1:$EZ$55,Points_MP!$C28,FALSE)=$R28,$AF28,IF(HLOOKUP(BU$1,Monitoring_MP!$AK$1:$EZ$55,Points_MP!$C28,FALSE)=$T28,$AG28,IF(HLOOKUP(BU$1,Monitoring_MP!$AK$1:$EZ$55,Points_MP!$C28,FALSE)=$V28,$AH28,IF(HLOOKUP(BU$1,Monitoring_MP!$AK$1:$EZ$55,Points_MP!$C28,FALSE)=$X28,$AI28,"ERROR")))))))))</f>
        <v>0</v>
      </c>
      <c r="BV28" s="142">
        <f>IF(ISBLANK(HLOOKUP(BV$1,Monitoring_MP!$AK$1:$EZ$55,Points_MP!$C28,FALSE)),"",IF(HLOOKUP(BV$1,Monitoring_MP!$AK$1:$EZ$55,Points_MP!$C28,FALSE)=$J28,$AB28,IF(HLOOKUP(BV$1,Monitoring_MP!$AK$1:$EZ$55,Points_MP!$C28,FALSE)=$L28,$AC28,IF(HLOOKUP(BV$1,Monitoring_MP!$AK$1:$EZ$55,Points_MP!$C28,FALSE)=$N28,$AD28,IF(HLOOKUP(BV$1,Monitoring_MP!$AK$1:$EZ$55,Points_MP!$C28,FALSE)=$P28,$AE28,IF(HLOOKUP(BV$1,Monitoring_MP!$AK$1:$EZ$55,Points_MP!$C28,FALSE)=$R28,$AF28,IF(HLOOKUP(BV$1,Monitoring_MP!$AK$1:$EZ$55,Points_MP!$C28,FALSE)=$T28,$AG28,IF(HLOOKUP(BV$1,Monitoring_MP!$AK$1:$EZ$55,Points_MP!$C28,FALSE)=$V28,$AH28,IF(HLOOKUP(BV$1,Monitoring_MP!$AK$1:$EZ$55,Points_MP!$C28,FALSE)=$X28,$AI28,"ERROR")))))))))</f>
        <v>1</v>
      </c>
      <c r="BW28" s="142">
        <f>IF(ISBLANK(HLOOKUP(BW$1,Monitoring_MP!$AK$1:$EZ$55,Points_MP!$C28,FALSE)),"",IF(HLOOKUP(BW$1,Monitoring_MP!$AK$1:$EZ$55,Points_MP!$C28,FALSE)=$J28,$AB28,IF(HLOOKUP(BW$1,Monitoring_MP!$AK$1:$EZ$55,Points_MP!$C28,FALSE)=$L28,$AC28,IF(HLOOKUP(BW$1,Monitoring_MP!$AK$1:$EZ$55,Points_MP!$C28,FALSE)=$N28,$AD28,IF(HLOOKUP(BW$1,Monitoring_MP!$AK$1:$EZ$55,Points_MP!$C28,FALSE)=$P28,$AE28,IF(HLOOKUP(BW$1,Monitoring_MP!$AK$1:$EZ$55,Points_MP!$C28,FALSE)=$R28,$AF28,IF(HLOOKUP(BW$1,Monitoring_MP!$AK$1:$EZ$55,Points_MP!$C28,FALSE)=$T28,$AG28,IF(HLOOKUP(BW$1,Monitoring_MP!$AK$1:$EZ$55,Points_MP!$C28,FALSE)=$V28,$AH28,IF(HLOOKUP(BW$1,Monitoring_MP!$AK$1:$EZ$55,Points_MP!$C28,FALSE)=$X28,$AI28,"ERROR")))))))))</f>
        <v>0</v>
      </c>
      <c r="BX28" s="142">
        <f>IF(ISBLANK(HLOOKUP(BX$1,Monitoring_MP!$AK$1:$EZ$55,Points_MP!$C28,FALSE)),"",IF(HLOOKUP(BX$1,Monitoring_MP!$AK$1:$EZ$55,Points_MP!$C28,FALSE)=$J28,$AB28,IF(HLOOKUP(BX$1,Monitoring_MP!$AK$1:$EZ$55,Points_MP!$C28,FALSE)=$L28,$AC28,IF(HLOOKUP(BX$1,Monitoring_MP!$AK$1:$EZ$55,Points_MP!$C28,FALSE)=$N28,$AD28,IF(HLOOKUP(BX$1,Monitoring_MP!$AK$1:$EZ$55,Points_MP!$C28,FALSE)=$P28,$AE28,IF(HLOOKUP(BX$1,Monitoring_MP!$AK$1:$EZ$55,Points_MP!$C28,FALSE)=$R28,$AF28,IF(HLOOKUP(BX$1,Monitoring_MP!$AK$1:$EZ$55,Points_MP!$C28,FALSE)=$T28,$AG28,IF(HLOOKUP(BX$1,Monitoring_MP!$AK$1:$EZ$55,Points_MP!$C28,FALSE)=$V28,$AH28,IF(HLOOKUP(BX$1,Monitoring_MP!$AK$1:$EZ$55,Points_MP!$C28,FALSE)=$X28,$AI28,"ERROR")))))))))</f>
        <v>0</v>
      </c>
      <c r="BY28" s="142">
        <f>IF(ISBLANK(HLOOKUP(BY$1,Monitoring_MP!$AK$1:$EZ$55,Points_MP!$C28,FALSE)),"",IF(HLOOKUP(BY$1,Monitoring_MP!$AK$1:$EZ$55,Points_MP!$C28,FALSE)=$J28,$AB28,IF(HLOOKUP(BY$1,Monitoring_MP!$AK$1:$EZ$55,Points_MP!$C28,FALSE)=$L28,$AC28,IF(HLOOKUP(BY$1,Monitoring_MP!$AK$1:$EZ$55,Points_MP!$C28,FALSE)=$N28,$AD28,IF(HLOOKUP(BY$1,Monitoring_MP!$AK$1:$EZ$55,Points_MP!$C28,FALSE)=$P28,$AE28,IF(HLOOKUP(BY$1,Monitoring_MP!$AK$1:$EZ$55,Points_MP!$C28,FALSE)=$R28,$AF28,IF(HLOOKUP(BY$1,Monitoring_MP!$AK$1:$EZ$55,Points_MP!$C28,FALSE)=$T28,$AG28,IF(HLOOKUP(BY$1,Monitoring_MP!$AK$1:$EZ$55,Points_MP!$C28,FALSE)=$V28,$AH28,IF(HLOOKUP(BY$1,Monitoring_MP!$AK$1:$EZ$55,Points_MP!$C28,FALSE)=$X28,$AI28,"ERROR")))))))))</f>
        <v>0</v>
      </c>
      <c r="BZ28" s="142">
        <f>IF(ISBLANK(HLOOKUP(BZ$1,Monitoring_MP!$AK$1:$EZ$55,Points_MP!$C28,FALSE)),"",IF(HLOOKUP(BZ$1,Monitoring_MP!$AK$1:$EZ$55,Points_MP!$C28,FALSE)=$J28,$AB28,IF(HLOOKUP(BZ$1,Monitoring_MP!$AK$1:$EZ$55,Points_MP!$C28,FALSE)=$L28,$AC28,IF(HLOOKUP(BZ$1,Monitoring_MP!$AK$1:$EZ$55,Points_MP!$C28,FALSE)=$N28,$AD28,IF(HLOOKUP(BZ$1,Monitoring_MP!$AK$1:$EZ$55,Points_MP!$C28,FALSE)=$P28,$AE28,IF(HLOOKUP(BZ$1,Monitoring_MP!$AK$1:$EZ$55,Points_MP!$C28,FALSE)=$R28,$AF28,IF(HLOOKUP(BZ$1,Monitoring_MP!$AK$1:$EZ$55,Points_MP!$C28,FALSE)=$T28,$AG28,IF(HLOOKUP(BZ$1,Monitoring_MP!$AK$1:$EZ$55,Points_MP!$C28,FALSE)=$V28,$AH28,IF(HLOOKUP(BZ$1,Monitoring_MP!$AK$1:$EZ$55,Points_MP!$C28,FALSE)=$X28,$AI28,"ERROR")))))))))</f>
        <v>0</v>
      </c>
      <c r="CA28" s="142">
        <f>IF(ISBLANK(HLOOKUP(CA$1,Monitoring_MP!$AK$1:$EZ$55,Points_MP!$C28,FALSE)),"",IF(HLOOKUP(CA$1,Monitoring_MP!$AK$1:$EZ$55,Points_MP!$C28,FALSE)=$J28,$AB28,IF(HLOOKUP(CA$1,Monitoring_MP!$AK$1:$EZ$55,Points_MP!$C28,FALSE)=$L28,$AC28,IF(HLOOKUP(CA$1,Monitoring_MP!$AK$1:$EZ$55,Points_MP!$C28,FALSE)=$N28,$AD28,IF(HLOOKUP(CA$1,Monitoring_MP!$AK$1:$EZ$55,Points_MP!$C28,FALSE)=$P28,$AE28,IF(HLOOKUP(CA$1,Monitoring_MP!$AK$1:$EZ$55,Points_MP!$C28,FALSE)=$R28,$AF28,IF(HLOOKUP(CA$1,Monitoring_MP!$AK$1:$EZ$55,Points_MP!$C28,FALSE)=$T28,$AG28,IF(HLOOKUP(CA$1,Monitoring_MP!$AK$1:$EZ$55,Points_MP!$C28,FALSE)=$V28,$AH28,IF(HLOOKUP(CA$1,Monitoring_MP!$AK$1:$EZ$55,Points_MP!$C28,FALSE)=$X28,$AI28,"ERROR")))))))))</f>
        <v>0</v>
      </c>
      <c r="CB28" s="142">
        <f>IF(ISBLANK(HLOOKUP(CB$1,Monitoring_MP!$AK$1:$EZ$55,Points_MP!$C28,FALSE)),"",IF(HLOOKUP(CB$1,Monitoring_MP!$AK$1:$EZ$55,Points_MP!$C28,FALSE)=$J28,$AB28,IF(HLOOKUP(CB$1,Monitoring_MP!$AK$1:$EZ$55,Points_MP!$C28,FALSE)=$L28,$AC28,IF(HLOOKUP(CB$1,Monitoring_MP!$AK$1:$EZ$55,Points_MP!$C28,FALSE)=$N28,$AD28,IF(HLOOKUP(CB$1,Monitoring_MP!$AK$1:$EZ$55,Points_MP!$C28,FALSE)=$P28,$AE28,IF(HLOOKUP(CB$1,Monitoring_MP!$AK$1:$EZ$55,Points_MP!$C28,FALSE)=$R28,$AF28,IF(HLOOKUP(CB$1,Monitoring_MP!$AK$1:$EZ$55,Points_MP!$C28,FALSE)=$T28,$AG28,IF(HLOOKUP(CB$1,Monitoring_MP!$AK$1:$EZ$55,Points_MP!$C28,FALSE)=$V28,$AH28,IF(HLOOKUP(CB$1,Monitoring_MP!$AK$1:$EZ$55,Points_MP!$C28,FALSE)=$X28,$AI28,"ERROR")))))))))</f>
        <v>0</v>
      </c>
      <c r="CC28" s="142">
        <f>IF(ISBLANK(HLOOKUP(CC$1,Monitoring_MP!$AK$1:$EZ$55,Points_MP!$C28,FALSE)),"",IF(HLOOKUP(CC$1,Monitoring_MP!$AK$1:$EZ$55,Points_MP!$C28,FALSE)=$J28,$AB28,IF(HLOOKUP(CC$1,Monitoring_MP!$AK$1:$EZ$55,Points_MP!$C28,FALSE)=$L28,$AC28,IF(HLOOKUP(CC$1,Monitoring_MP!$AK$1:$EZ$55,Points_MP!$C28,FALSE)=$N28,$AD28,IF(HLOOKUP(CC$1,Monitoring_MP!$AK$1:$EZ$55,Points_MP!$C28,FALSE)=$P28,$AE28,IF(HLOOKUP(CC$1,Monitoring_MP!$AK$1:$EZ$55,Points_MP!$C28,FALSE)=$R28,$AF28,IF(HLOOKUP(CC$1,Monitoring_MP!$AK$1:$EZ$55,Points_MP!$C28,FALSE)=$T28,$AG28,IF(HLOOKUP(CC$1,Monitoring_MP!$AK$1:$EZ$55,Points_MP!$C28,FALSE)=$V28,$AH28,IF(HLOOKUP(CC$1,Monitoring_MP!$AK$1:$EZ$55,Points_MP!$C28,FALSE)=$X28,$AI28,"ERROR")))))))))</f>
        <v>0</v>
      </c>
      <c r="CD28" s="142">
        <f>IF(ISBLANK(HLOOKUP(CD$1,Monitoring_MP!$AK$1:$EZ$55,Points_MP!$C28,FALSE)),"",IF(HLOOKUP(CD$1,Monitoring_MP!$AK$1:$EZ$55,Points_MP!$C28,FALSE)=$J28,$AB28,IF(HLOOKUP(CD$1,Monitoring_MP!$AK$1:$EZ$55,Points_MP!$C28,FALSE)=$L28,$AC28,IF(HLOOKUP(CD$1,Monitoring_MP!$AK$1:$EZ$55,Points_MP!$C28,FALSE)=$N28,$AD28,IF(HLOOKUP(CD$1,Monitoring_MP!$AK$1:$EZ$55,Points_MP!$C28,FALSE)=$P28,$AE28,IF(HLOOKUP(CD$1,Monitoring_MP!$AK$1:$EZ$55,Points_MP!$C28,FALSE)=$R28,$AF28,IF(HLOOKUP(CD$1,Monitoring_MP!$AK$1:$EZ$55,Points_MP!$C28,FALSE)=$T28,$AG28,IF(HLOOKUP(CD$1,Monitoring_MP!$AK$1:$EZ$55,Points_MP!$C28,FALSE)=$V28,$AH28,IF(HLOOKUP(CD$1,Monitoring_MP!$AK$1:$EZ$55,Points_MP!$C28,FALSE)=$X28,$AI28,"ERROR")))))))))</f>
        <v>0</v>
      </c>
      <c r="CE28" s="142">
        <f>IF(ISBLANK(HLOOKUP(CE$1,Monitoring_MP!$AK$1:$EZ$55,Points_MP!$C28,FALSE)),"",IF(HLOOKUP(CE$1,Monitoring_MP!$AK$1:$EZ$55,Points_MP!$C28,FALSE)=$J28,$AB28,IF(HLOOKUP(CE$1,Monitoring_MP!$AK$1:$EZ$55,Points_MP!$C28,FALSE)=$L28,$AC28,IF(HLOOKUP(CE$1,Monitoring_MP!$AK$1:$EZ$55,Points_MP!$C28,FALSE)=$N28,$AD28,IF(HLOOKUP(CE$1,Monitoring_MP!$AK$1:$EZ$55,Points_MP!$C28,FALSE)=$P28,$AE28,IF(HLOOKUP(CE$1,Monitoring_MP!$AK$1:$EZ$55,Points_MP!$C28,FALSE)=$R28,$AF28,IF(HLOOKUP(CE$1,Monitoring_MP!$AK$1:$EZ$55,Points_MP!$C28,FALSE)=$T28,$AG28,IF(HLOOKUP(CE$1,Monitoring_MP!$AK$1:$EZ$55,Points_MP!$C28,FALSE)=$V28,$AH28,IF(HLOOKUP(CE$1,Monitoring_MP!$AK$1:$EZ$55,Points_MP!$C28,FALSE)=$X28,$AI28,"ERROR")))))))))</f>
        <v>0</v>
      </c>
      <c r="CF28" s="142">
        <f>IF(ISBLANK(HLOOKUP(CF$1,Monitoring_MP!$AK$1:$EZ$55,Points_MP!$C28,FALSE)),"",IF(HLOOKUP(CF$1,Monitoring_MP!$AK$1:$EZ$55,Points_MP!$C28,FALSE)=$J28,$AB28,IF(HLOOKUP(CF$1,Monitoring_MP!$AK$1:$EZ$55,Points_MP!$C28,FALSE)=$L28,$AC28,IF(HLOOKUP(CF$1,Monitoring_MP!$AK$1:$EZ$55,Points_MP!$C28,FALSE)=$N28,$AD28,IF(HLOOKUP(CF$1,Monitoring_MP!$AK$1:$EZ$55,Points_MP!$C28,FALSE)=$P28,$AE28,IF(HLOOKUP(CF$1,Monitoring_MP!$AK$1:$EZ$55,Points_MP!$C28,FALSE)=$R28,$AF28,IF(HLOOKUP(CF$1,Monitoring_MP!$AK$1:$EZ$55,Points_MP!$C28,FALSE)=$T28,$AG28,IF(HLOOKUP(CF$1,Monitoring_MP!$AK$1:$EZ$55,Points_MP!$C28,FALSE)=$V28,$AH28,IF(HLOOKUP(CF$1,Monitoring_MP!$AK$1:$EZ$55,Points_MP!$C28,FALSE)=$X28,$AI28,"ERROR")))))))))</f>
        <v>0</v>
      </c>
      <c r="CG28" s="142">
        <f>IF(ISBLANK(HLOOKUP(CG$1,Monitoring_MP!$AK$1:$EZ$55,Points_MP!$C28,FALSE)),"",IF(HLOOKUP(CG$1,Monitoring_MP!$AK$1:$EZ$55,Points_MP!$C28,FALSE)=$J28,$AB28,IF(HLOOKUP(CG$1,Monitoring_MP!$AK$1:$EZ$55,Points_MP!$C28,FALSE)=$L28,$AC28,IF(HLOOKUP(CG$1,Monitoring_MP!$AK$1:$EZ$55,Points_MP!$C28,FALSE)=$N28,$AD28,IF(HLOOKUP(CG$1,Monitoring_MP!$AK$1:$EZ$55,Points_MP!$C28,FALSE)=$P28,$AE28,IF(HLOOKUP(CG$1,Monitoring_MP!$AK$1:$EZ$55,Points_MP!$C28,FALSE)=$R28,$AF28,IF(HLOOKUP(CG$1,Monitoring_MP!$AK$1:$EZ$55,Points_MP!$C28,FALSE)=$T28,$AG28,IF(HLOOKUP(CG$1,Monitoring_MP!$AK$1:$EZ$55,Points_MP!$C28,FALSE)=$V28,$AH28,IF(HLOOKUP(CG$1,Monitoring_MP!$AK$1:$EZ$55,Points_MP!$C28,FALSE)=$X28,$AI28,"ERROR")))))))))</f>
        <v>0</v>
      </c>
      <c r="CH28" s="142">
        <f>IF(ISBLANK(HLOOKUP(CH$1,Monitoring_MP!$AK$1:$EZ$55,Points_MP!$C28,FALSE)),"",IF(HLOOKUP(CH$1,Monitoring_MP!$AK$1:$EZ$55,Points_MP!$C28,FALSE)=$J28,$AB28,IF(HLOOKUP(CH$1,Monitoring_MP!$AK$1:$EZ$55,Points_MP!$C28,FALSE)=$L28,$AC28,IF(HLOOKUP(CH$1,Monitoring_MP!$AK$1:$EZ$55,Points_MP!$C28,FALSE)=$N28,$AD28,IF(HLOOKUP(CH$1,Monitoring_MP!$AK$1:$EZ$55,Points_MP!$C28,FALSE)=$P28,$AE28,IF(HLOOKUP(CH$1,Monitoring_MP!$AK$1:$EZ$55,Points_MP!$C28,FALSE)=$R28,$AF28,IF(HLOOKUP(CH$1,Monitoring_MP!$AK$1:$EZ$55,Points_MP!$C28,FALSE)=$T28,$AG28,IF(HLOOKUP(CH$1,Monitoring_MP!$AK$1:$EZ$55,Points_MP!$C28,FALSE)=$V28,$AH28,IF(HLOOKUP(CH$1,Monitoring_MP!$AK$1:$EZ$55,Points_MP!$C28,FALSE)=$X28,$AI28,"ERROR")))))))))</f>
        <v>0</v>
      </c>
      <c r="CI28" s="142">
        <f>IF(ISBLANK(HLOOKUP(CI$1,Monitoring_MP!$AK$1:$EZ$55,Points_MP!$C28,FALSE)),"",IF(HLOOKUP(CI$1,Monitoring_MP!$AK$1:$EZ$55,Points_MP!$C28,FALSE)=$J28,$AB28,IF(HLOOKUP(CI$1,Monitoring_MP!$AK$1:$EZ$55,Points_MP!$C28,FALSE)=$L28,$AC28,IF(HLOOKUP(CI$1,Monitoring_MP!$AK$1:$EZ$55,Points_MP!$C28,FALSE)=$N28,$AD28,IF(HLOOKUP(CI$1,Monitoring_MP!$AK$1:$EZ$55,Points_MP!$C28,FALSE)=$P28,$AE28,IF(HLOOKUP(CI$1,Monitoring_MP!$AK$1:$EZ$55,Points_MP!$C28,FALSE)=$R28,$AF28,IF(HLOOKUP(CI$1,Monitoring_MP!$AK$1:$EZ$55,Points_MP!$C28,FALSE)=$T28,$AG28,IF(HLOOKUP(CI$1,Monitoring_MP!$AK$1:$EZ$55,Points_MP!$C28,FALSE)=$V28,$AH28,IF(HLOOKUP(CI$1,Monitoring_MP!$AK$1:$EZ$55,Points_MP!$C28,FALSE)=$X28,$AI28,"ERROR")))))))))</f>
        <v>0</v>
      </c>
      <c r="CJ28" s="142">
        <f>IF(ISBLANK(HLOOKUP(CJ$1,Monitoring_MP!$AK$1:$EZ$55,Points_MP!$C28,FALSE)),"",IF(HLOOKUP(CJ$1,Monitoring_MP!$AK$1:$EZ$55,Points_MP!$C28,FALSE)=$J28,$AB28,IF(HLOOKUP(CJ$1,Monitoring_MP!$AK$1:$EZ$55,Points_MP!$C28,FALSE)=$L28,$AC28,IF(HLOOKUP(CJ$1,Monitoring_MP!$AK$1:$EZ$55,Points_MP!$C28,FALSE)=$N28,$AD28,IF(HLOOKUP(CJ$1,Monitoring_MP!$AK$1:$EZ$55,Points_MP!$C28,FALSE)=$P28,$AE28,IF(HLOOKUP(CJ$1,Monitoring_MP!$AK$1:$EZ$55,Points_MP!$C28,FALSE)=$R28,$AF28,IF(HLOOKUP(CJ$1,Monitoring_MP!$AK$1:$EZ$55,Points_MP!$C28,FALSE)=$T28,$AG28,IF(HLOOKUP(CJ$1,Monitoring_MP!$AK$1:$EZ$55,Points_MP!$C28,FALSE)=$V28,$AH28,IF(HLOOKUP(CJ$1,Monitoring_MP!$AK$1:$EZ$55,Points_MP!$C28,FALSE)=$X28,$AI28,"ERROR")))))))))</f>
        <v>0</v>
      </c>
      <c r="CK28" s="142">
        <f>IF(ISBLANK(HLOOKUP(CK$1,Monitoring_MP!$AK$1:$EZ$55,Points_MP!$C28,FALSE)),"",IF(HLOOKUP(CK$1,Monitoring_MP!$AK$1:$EZ$55,Points_MP!$C28,FALSE)=$J28,$AB28,IF(HLOOKUP(CK$1,Monitoring_MP!$AK$1:$EZ$55,Points_MP!$C28,FALSE)=$L28,$AC28,IF(HLOOKUP(CK$1,Monitoring_MP!$AK$1:$EZ$55,Points_MP!$C28,FALSE)=$N28,$AD28,IF(HLOOKUP(CK$1,Monitoring_MP!$AK$1:$EZ$55,Points_MP!$C28,FALSE)=$P28,$AE28,IF(HLOOKUP(CK$1,Monitoring_MP!$AK$1:$EZ$55,Points_MP!$C28,FALSE)=$R28,$AF28,IF(HLOOKUP(CK$1,Monitoring_MP!$AK$1:$EZ$55,Points_MP!$C28,FALSE)=$T28,$AG28,IF(HLOOKUP(CK$1,Monitoring_MP!$AK$1:$EZ$55,Points_MP!$C28,FALSE)=$V28,$AH28,IF(HLOOKUP(CK$1,Monitoring_MP!$AK$1:$EZ$55,Points_MP!$C28,FALSE)=$X28,$AI28,"ERROR")))))))))</f>
        <v>0</v>
      </c>
      <c r="CL28" s="142">
        <f>IF(ISBLANK(HLOOKUP(CL$1,Monitoring_MP!$AK$1:$EZ$55,Points_MP!$C28,FALSE)),"",IF(HLOOKUP(CL$1,Monitoring_MP!$AK$1:$EZ$55,Points_MP!$C28,FALSE)=$J28,$AB28,IF(HLOOKUP(CL$1,Monitoring_MP!$AK$1:$EZ$55,Points_MP!$C28,FALSE)=$L28,$AC28,IF(HLOOKUP(CL$1,Monitoring_MP!$AK$1:$EZ$55,Points_MP!$C28,FALSE)=$N28,$AD28,IF(HLOOKUP(CL$1,Monitoring_MP!$AK$1:$EZ$55,Points_MP!$C28,FALSE)=$P28,$AE28,IF(HLOOKUP(CL$1,Monitoring_MP!$AK$1:$EZ$55,Points_MP!$C28,FALSE)=$R28,$AF28,IF(HLOOKUP(CL$1,Monitoring_MP!$AK$1:$EZ$55,Points_MP!$C28,FALSE)=$T28,$AG28,IF(HLOOKUP(CL$1,Monitoring_MP!$AK$1:$EZ$55,Points_MP!$C28,FALSE)=$V28,$AH28,IF(HLOOKUP(CL$1,Monitoring_MP!$AK$1:$EZ$55,Points_MP!$C28,FALSE)=$X28,$AI28,"ERROR")))))))))</f>
        <v>0</v>
      </c>
      <c r="CM28" s="142">
        <f>IF(ISBLANK(HLOOKUP(CM$1,Monitoring_MP!$AK$1:$EZ$55,Points_MP!$C28,FALSE)),"",IF(HLOOKUP(CM$1,Monitoring_MP!$AK$1:$EZ$55,Points_MP!$C28,FALSE)=$J28,$AB28,IF(HLOOKUP(CM$1,Monitoring_MP!$AK$1:$EZ$55,Points_MP!$C28,FALSE)=$L28,$AC28,IF(HLOOKUP(CM$1,Monitoring_MP!$AK$1:$EZ$55,Points_MP!$C28,FALSE)=$N28,$AD28,IF(HLOOKUP(CM$1,Monitoring_MP!$AK$1:$EZ$55,Points_MP!$C28,FALSE)=$P28,$AE28,IF(HLOOKUP(CM$1,Monitoring_MP!$AK$1:$EZ$55,Points_MP!$C28,FALSE)=$R28,$AF28,IF(HLOOKUP(CM$1,Monitoring_MP!$AK$1:$EZ$55,Points_MP!$C28,FALSE)=$T28,$AG28,IF(HLOOKUP(CM$1,Monitoring_MP!$AK$1:$EZ$55,Points_MP!$C28,FALSE)=$V28,$AH28,IF(HLOOKUP(CM$1,Monitoring_MP!$AK$1:$EZ$55,Points_MP!$C28,FALSE)=$X28,$AI28,"ERROR")))))))))</f>
        <v>0</v>
      </c>
      <c r="CN28" s="142">
        <f>IF(ISBLANK(HLOOKUP(CN$1,Monitoring_MP!$AK$1:$EZ$55,Points_MP!$C28,FALSE)),"",IF(HLOOKUP(CN$1,Monitoring_MP!$AK$1:$EZ$55,Points_MP!$C28,FALSE)=$J28,$AB28,IF(HLOOKUP(CN$1,Monitoring_MP!$AK$1:$EZ$55,Points_MP!$C28,FALSE)=$L28,$AC28,IF(HLOOKUP(CN$1,Monitoring_MP!$AK$1:$EZ$55,Points_MP!$C28,FALSE)=$N28,$AD28,IF(HLOOKUP(CN$1,Monitoring_MP!$AK$1:$EZ$55,Points_MP!$C28,FALSE)=$P28,$AE28,IF(HLOOKUP(CN$1,Monitoring_MP!$AK$1:$EZ$55,Points_MP!$C28,FALSE)=$R28,$AF28,IF(HLOOKUP(CN$1,Monitoring_MP!$AK$1:$EZ$55,Points_MP!$C28,FALSE)=$T28,$AG28,IF(HLOOKUP(CN$1,Monitoring_MP!$AK$1:$EZ$55,Points_MP!$C28,FALSE)=$V28,$AH28,IF(HLOOKUP(CN$1,Monitoring_MP!$AK$1:$EZ$55,Points_MP!$C28,FALSE)=$X28,$AI28,"ERROR")))))))))</f>
        <v>0</v>
      </c>
      <c r="CO28" s="142">
        <f>IF(ISBLANK(HLOOKUP(CO$1,Monitoring_MP!$AK$1:$EZ$55,Points_MP!$C28,FALSE)),"",IF(HLOOKUP(CO$1,Monitoring_MP!$AK$1:$EZ$55,Points_MP!$C28,FALSE)=$J28,$AB28,IF(HLOOKUP(CO$1,Monitoring_MP!$AK$1:$EZ$55,Points_MP!$C28,FALSE)=$L28,$AC28,IF(HLOOKUP(CO$1,Monitoring_MP!$AK$1:$EZ$55,Points_MP!$C28,FALSE)=$N28,$AD28,IF(HLOOKUP(CO$1,Monitoring_MP!$AK$1:$EZ$55,Points_MP!$C28,FALSE)=$P28,$AE28,IF(HLOOKUP(CO$1,Monitoring_MP!$AK$1:$EZ$55,Points_MP!$C28,FALSE)=$R28,$AF28,IF(HLOOKUP(CO$1,Monitoring_MP!$AK$1:$EZ$55,Points_MP!$C28,FALSE)=$T28,$AG28,IF(HLOOKUP(CO$1,Monitoring_MP!$AK$1:$EZ$55,Points_MP!$C28,FALSE)=$V28,$AH28,IF(HLOOKUP(CO$1,Monitoring_MP!$AK$1:$EZ$55,Points_MP!$C28,FALSE)=$X28,$AI28,"ERROR")))))))))</f>
        <v>0</v>
      </c>
      <c r="CP28" s="142">
        <f>IF(ISBLANK(HLOOKUP(CP$1,Monitoring_MP!$AK$1:$EZ$55,Points_MP!$C28,FALSE)),"",IF(HLOOKUP(CP$1,Monitoring_MP!$AK$1:$EZ$55,Points_MP!$C28,FALSE)=$J28,$AB28,IF(HLOOKUP(CP$1,Monitoring_MP!$AK$1:$EZ$55,Points_MP!$C28,FALSE)=$L28,$AC28,IF(HLOOKUP(CP$1,Monitoring_MP!$AK$1:$EZ$55,Points_MP!$C28,FALSE)=$N28,$AD28,IF(HLOOKUP(CP$1,Monitoring_MP!$AK$1:$EZ$55,Points_MP!$C28,FALSE)=$P28,$AE28,IF(HLOOKUP(CP$1,Monitoring_MP!$AK$1:$EZ$55,Points_MP!$C28,FALSE)=$R28,$AF28,IF(HLOOKUP(CP$1,Monitoring_MP!$AK$1:$EZ$55,Points_MP!$C28,FALSE)=$T28,$AG28,IF(HLOOKUP(CP$1,Monitoring_MP!$AK$1:$EZ$55,Points_MP!$C28,FALSE)=$V28,$AH28,IF(HLOOKUP(CP$1,Monitoring_MP!$AK$1:$EZ$55,Points_MP!$C28,FALSE)=$X28,$AI28,"ERROR")))))))))</f>
        <v>0</v>
      </c>
      <c r="CQ28" s="142">
        <f>IF(ISBLANK(HLOOKUP(CQ$1,Monitoring_MP!$AK$1:$EZ$55,Points_MP!$C28,FALSE)),"",IF(HLOOKUP(CQ$1,Monitoring_MP!$AK$1:$EZ$55,Points_MP!$C28,FALSE)=$J28,$AB28,IF(HLOOKUP(CQ$1,Monitoring_MP!$AK$1:$EZ$55,Points_MP!$C28,FALSE)=$L28,$AC28,IF(HLOOKUP(CQ$1,Monitoring_MP!$AK$1:$EZ$55,Points_MP!$C28,FALSE)=$N28,$AD28,IF(HLOOKUP(CQ$1,Monitoring_MP!$AK$1:$EZ$55,Points_MP!$C28,FALSE)=$P28,$AE28,IF(HLOOKUP(CQ$1,Monitoring_MP!$AK$1:$EZ$55,Points_MP!$C28,FALSE)=$R28,$AF28,IF(HLOOKUP(CQ$1,Monitoring_MP!$AK$1:$EZ$55,Points_MP!$C28,FALSE)=$T28,$AG28,IF(HLOOKUP(CQ$1,Monitoring_MP!$AK$1:$EZ$55,Points_MP!$C28,FALSE)=$V28,$AH28,IF(HLOOKUP(CQ$1,Monitoring_MP!$AK$1:$EZ$55,Points_MP!$C28,FALSE)=$X28,$AI28,"ERROR")))))))))</f>
        <v>0</v>
      </c>
      <c r="CR28" s="142">
        <f>IF(ISBLANK(HLOOKUP(CR$1,Monitoring_MP!$AK$1:$EZ$55,Points_MP!$C28,FALSE)),"",IF(HLOOKUP(CR$1,Monitoring_MP!$AK$1:$EZ$55,Points_MP!$C28,FALSE)=$J28,$AB28,IF(HLOOKUP(CR$1,Monitoring_MP!$AK$1:$EZ$55,Points_MP!$C28,FALSE)=$L28,$AC28,IF(HLOOKUP(CR$1,Monitoring_MP!$AK$1:$EZ$55,Points_MP!$C28,FALSE)=$N28,$AD28,IF(HLOOKUP(CR$1,Monitoring_MP!$AK$1:$EZ$55,Points_MP!$C28,FALSE)=$P28,$AE28,IF(HLOOKUP(CR$1,Monitoring_MP!$AK$1:$EZ$55,Points_MP!$C28,FALSE)=$R28,$AF28,IF(HLOOKUP(CR$1,Monitoring_MP!$AK$1:$EZ$55,Points_MP!$C28,FALSE)=$T28,$AG28,IF(HLOOKUP(CR$1,Monitoring_MP!$AK$1:$EZ$55,Points_MP!$C28,FALSE)=$V28,$AH28,IF(HLOOKUP(CR$1,Monitoring_MP!$AK$1:$EZ$55,Points_MP!$C28,FALSE)=$X28,$AI28,"ERROR")))))))))</f>
        <v>0</v>
      </c>
    </row>
    <row r="29" spans="1:96" ht="15" customHeight="1" x14ac:dyDescent="0.35">
      <c r="A29" s="19" t="str">
        <f>IF(ISBLANK(Monitoring_MP!A29),"",Monitoring_MP!A29)</f>
        <v>Q27</v>
      </c>
      <c r="B29" s="19" t="str">
        <f>IF(ISBLANK(Monitoring_MP!B29),"",Monitoring_MP!B29)</f>
        <v>C20027</v>
      </c>
      <c r="C29" s="19">
        <f>IF(ISBLANK(Monitoring_MP!C29),"",Monitoring_MP!C29)</f>
        <v>29</v>
      </c>
      <c r="D29" s="11" t="str">
        <f>IF(ISBLANK(Monitoring_MP!D29),"",Monitoring_MP!D29)</f>
        <v>Sînt publicate pe web contractele de achiziții publice ?</v>
      </c>
      <c r="E29" s="11" t="str">
        <f>IF(ISBLANK(Monitoring_MP!E29),"",Monitoring_MP!E29)</f>
        <v>Are public procurement contracts published on the web?</v>
      </c>
      <c r="F29" s="11" t="str">
        <f>IF(ISBLANK(Monitoring_MP!F29),"",Monitoring_MP!F29)</f>
        <v>proc</v>
      </c>
      <c r="G29" s="12" t="str">
        <f>IF(ISBLANK(Monitoring_MP!G29),"",Monitoring_MP!G29)</f>
        <v>proc4</v>
      </c>
      <c r="H29" s="55" t="str">
        <f>IF(ISBLANK(Monitoring_MP!H29),"",Monitoring_MP!H29)</f>
        <v>proc4k</v>
      </c>
      <c r="I29" s="12">
        <f>IF(ISBLANK(Monitoring_MP!I29),"",Monitoring_MP!I29)</f>
        <v>3</v>
      </c>
      <c r="J29" s="12" t="str">
        <f>IF(ISBLANK(Monitoring_MP!J29),"",Monitoring_MP!J29)</f>
        <v>da</v>
      </c>
      <c r="K29" s="12" t="str">
        <f>IF(ISBLANK(Monitoring_MP!K29),"",Monitoring_MP!K29)</f>
        <v>yes</v>
      </c>
      <c r="L29" s="12" t="str">
        <f>IF(ISBLANK(Monitoring_MP!L29),"",Monitoring_MP!L29)</f>
        <v>nu</v>
      </c>
      <c r="M29" s="86" t="str">
        <f>IF(ISBLANK(Monitoring_MP!M29),"",Monitoring_MP!M29)</f>
        <v>no</v>
      </c>
      <c r="N29" s="12" t="str">
        <f>IF(ISBLANK(Monitoring_MP!N29),"",Monitoring_MP!N29)</f>
        <v>partial/alte modalități</v>
      </c>
      <c r="O29" s="12" t="str">
        <f>IF(ISBLANK(Monitoring_MP!O29),"",Monitoring_MP!O29)</f>
        <v>partially/other ways</v>
      </c>
      <c r="P29" s="86" t="str">
        <f>IF(ISBLANK(Monitoring_MP!P29),"",Monitoring_MP!P29)</f>
        <v>0-10%</v>
      </c>
      <c r="Q29" s="86" t="str">
        <f>IF(ISBLANK(Monitoring_MP!Q29),"",Monitoring_MP!Q29)</f>
        <v>0-10%</v>
      </c>
      <c r="R29" s="86" t="str">
        <f>IF(ISBLANK(Monitoring_MP!R29),"",Monitoring_MP!R29)</f>
        <v>10-30%</v>
      </c>
      <c r="S29" s="86" t="str">
        <f>IF(ISBLANK(Monitoring_MP!S29),"",Monitoring_MP!S29)</f>
        <v>10-30%</v>
      </c>
      <c r="T29" s="86" t="str">
        <f>IF(ISBLANK(Monitoring_MP!T29),"",Monitoring_MP!T29)</f>
        <v>30-60%</v>
      </c>
      <c r="U29" s="86" t="str">
        <f>IF(ISBLANK(Monitoring_MP!U29),"",Monitoring_MP!U29)</f>
        <v>30-60%</v>
      </c>
      <c r="V29" s="86" t="str">
        <f>IF(ISBLANK(Monitoring_MP!V29),"",Monitoring_MP!V29)</f>
        <v>60-90%</v>
      </c>
      <c r="W29" s="86" t="str">
        <f>IF(ISBLANK(Monitoring_MP!W29),"",Monitoring_MP!W29)</f>
        <v>60-90%</v>
      </c>
      <c r="X29" s="12" t="str">
        <f>IF(ISBLANK(Monitoring_MP!X29),"",Monitoring_MP!X29)</f>
        <v>N/A</v>
      </c>
      <c r="Y29" s="12" t="str">
        <f>IF(ISBLANK(Monitoring_MP!Y29),"",Monitoring_MP!Y29)</f>
        <v>N/A</v>
      </c>
      <c r="Z29" s="12" t="str">
        <f>IF(ISBLANK(Monitoring_MP!Z29),"",Monitoring_MP!Z29)</f>
        <v>--------</v>
      </c>
      <c r="AA29" s="78" t="str">
        <f>IF(ISBLANK(Monitoring_MP!AA29),"",Monitoring_MP!AA29)</f>
        <v>--------</v>
      </c>
      <c r="AB29" s="66">
        <f>IF(ISBLANK(Monitoring_MP!AB29),"",Monitoring_MP!AB29)</f>
        <v>3</v>
      </c>
      <c r="AC29" s="12">
        <f>IF(ISBLANK(Monitoring_MP!AC29),"",Monitoring_MP!AC29)</f>
        <v>0</v>
      </c>
      <c r="AD29" s="66">
        <f>IF(ISBLANK(Monitoring_MP!AD29),"",Monitoring_MP!AD29)</f>
        <v>1.5</v>
      </c>
      <c r="AE29" s="66">
        <f>IF(ISBLANK(Monitoring_MP!AE29),"",Monitoring_MP!AE29)</f>
        <v>0.60000000000000009</v>
      </c>
      <c r="AF29" s="66">
        <f>IF(ISBLANK(Monitoring_MP!AF29),"",Monitoring_MP!AF29)</f>
        <v>1.2000000000000002</v>
      </c>
      <c r="AG29" s="66">
        <f>IF(ISBLANK(Monitoring_MP!AG29),"",Monitoring_MP!AG29)</f>
        <v>1.7999999999999998</v>
      </c>
      <c r="AH29" s="66">
        <f>IF(ISBLANK(Monitoring_MP!AH29),"",Monitoring_MP!AH29)</f>
        <v>2.4000000000000004</v>
      </c>
      <c r="AI29" s="12" t="str">
        <f>IF(ISBLANK(Monitoring_MP!AI29),"",Monitoring_MP!AI29)</f>
        <v>N/A</v>
      </c>
      <c r="AJ29" s="12" t="str">
        <f>IF(ISBLANK(Monitoring_MP!AJ29),"",Monitoring_MP!AJ29)</f>
        <v/>
      </c>
      <c r="AK29" s="142">
        <f>IF(ISBLANK(HLOOKUP(AK$1,Monitoring_MP!$AK$1:$EZ$55,Points_MP!$C29,FALSE)),"",IF(HLOOKUP(AK$1,Monitoring_MP!$AK$1:$EZ$55,Points_MP!$C29,FALSE)=$J29,$AB29,IF(HLOOKUP(AK$1,Monitoring_MP!$AK$1:$EZ$55,Points_MP!$C29,FALSE)=$L29,$AC29,IF(HLOOKUP(AK$1,Monitoring_MP!$AK$1:$EZ$55,Points_MP!$C29,FALSE)=$N29,$AD29,IF(HLOOKUP(AK$1,Monitoring_MP!$AK$1:$EZ$55,Points_MP!$C29,FALSE)=$P29,$AE29,IF(HLOOKUP(AK$1,Monitoring_MP!$AK$1:$EZ$55,Points_MP!$C29,FALSE)=$R29,$AF29,IF(HLOOKUP(AK$1,Monitoring_MP!$AK$1:$EZ$55,Points_MP!$C29,FALSE)=$T29,$AG29,IF(HLOOKUP(AK$1,Monitoring_MP!$AK$1:$EZ$55,Points_MP!$C29,FALSE)=$V29,$AH29,IF(HLOOKUP(AK$1,Monitoring_MP!$AK$1:$EZ$55,Points_MP!$C29,FALSE)=$X29,$AI29,"ERROR")))))))))</f>
        <v>0</v>
      </c>
      <c r="AL29" s="142">
        <f>IF(ISBLANK(HLOOKUP(AL$1,Monitoring_MP!$AK$1:$EZ$55,Points_MP!$C29,FALSE)),"",IF(HLOOKUP(AL$1,Monitoring_MP!$AK$1:$EZ$55,Points_MP!$C29,FALSE)=$J29,$AB29,IF(HLOOKUP(AL$1,Monitoring_MP!$AK$1:$EZ$55,Points_MP!$C29,FALSE)=$L29,$AC29,IF(HLOOKUP(AL$1,Monitoring_MP!$AK$1:$EZ$55,Points_MP!$C29,FALSE)=$N29,$AD29,IF(HLOOKUP(AL$1,Monitoring_MP!$AK$1:$EZ$55,Points_MP!$C29,FALSE)=$P29,$AE29,IF(HLOOKUP(AL$1,Monitoring_MP!$AK$1:$EZ$55,Points_MP!$C29,FALSE)=$R29,$AF29,IF(HLOOKUP(AL$1,Monitoring_MP!$AK$1:$EZ$55,Points_MP!$C29,FALSE)=$T29,$AG29,IF(HLOOKUP(AL$1,Monitoring_MP!$AK$1:$EZ$55,Points_MP!$C29,FALSE)=$V29,$AH29,IF(HLOOKUP(AL$1,Monitoring_MP!$AK$1:$EZ$55,Points_MP!$C29,FALSE)=$X29,$AI29,"ERROR")))))))))</f>
        <v>3</v>
      </c>
      <c r="AM29" s="142">
        <f>IF(ISBLANK(HLOOKUP(AM$1,Monitoring_MP!$AK$1:$EZ$55,Points_MP!$C29,FALSE)),"",IF(HLOOKUP(AM$1,Monitoring_MP!$AK$1:$EZ$55,Points_MP!$C29,FALSE)=$J29,$AB29,IF(HLOOKUP(AM$1,Monitoring_MP!$AK$1:$EZ$55,Points_MP!$C29,FALSE)=$L29,$AC29,IF(HLOOKUP(AM$1,Monitoring_MP!$AK$1:$EZ$55,Points_MP!$C29,FALSE)=$N29,$AD29,IF(HLOOKUP(AM$1,Monitoring_MP!$AK$1:$EZ$55,Points_MP!$C29,FALSE)=$P29,$AE29,IF(HLOOKUP(AM$1,Monitoring_MP!$AK$1:$EZ$55,Points_MP!$C29,FALSE)=$R29,$AF29,IF(HLOOKUP(AM$1,Monitoring_MP!$AK$1:$EZ$55,Points_MP!$C29,FALSE)=$T29,$AG29,IF(HLOOKUP(AM$1,Monitoring_MP!$AK$1:$EZ$55,Points_MP!$C29,FALSE)=$V29,$AH29,IF(HLOOKUP(AM$1,Monitoring_MP!$AK$1:$EZ$55,Points_MP!$C29,FALSE)=$X29,$AI29,"ERROR")))))))))</f>
        <v>0.60000000000000009</v>
      </c>
      <c r="AN29" s="142">
        <f>IF(ISBLANK(HLOOKUP(AN$1,Monitoring_MP!$AK$1:$EZ$55,Points_MP!$C29,FALSE)),"",IF(HLOOKUP(AN$1,Monitoring_MP!$AK$1:$EZ$55,Points_MP!$C29,FALSE)=$J29,$AB29,IF(HLOOKUP(AN$1,Monitoring_MP!$AK$1:$EZ$55,Points_MP!$C29,FALSE)=$L29,$AC29,IF(HLOOKUP(AN$1,Monitoring_MP!$AK$1:$EZ$55,Points_MP!$C29,FALSE)=$N29,$AD29,IF(HLOOKUP(AN$1,Monitoring_MP!$AK$1:$EZ$55,Points_MP!$C29,FALSE)=$P29,$AE29,IF(HLOOKUP(AN$1,Monitoring_MP!$AK$1:$EZ$55,Points_MP!$C29,FALSE)=$R29,$AF29,IF(HLOOKUP(AN$1,Monitoring_MP!$AK$1:$EZ$55,Points_MP!$C29,FALSE)=$T29,$AG29,IF(HLOOKUP(AN$1,Monitoring_MP!$AK$1:$EZ$55,Points_MP!$C29,FALSE)=$V29,$AH29,IF(HLOOKUP(AN$1,Monitoring_MP!$AK$1:$EZ$55,Points_MP!$C29,FALSE)=$X29,$AI29,"ERROR")))))))))</f>
        <v>0</v>
      </c>
      <c r="AO29" s="142">
        <f>IF(ISBLANK(HLOOKUP(AO$1,Monitoring_MP!$AK$1:$EZ$55,Points_MP!$C29,FALSE)),"",IF(HLOOKUP(AO$1,Monitoring_MP!$AK$1:$EZ$55,Points_MP!$C29,FALSE)=$J29,$AB29,IF(HLOOKUP(AO$1,Monitoring_MP!$AK$1:$EZ$55,Points_MP!$C29,FALSE)=$L29,$AC29,IF(HLOOKUP(AO$1,Monitoring_MP!$AK$1:$EZ$55,Points_MP!$C29,FALSE)=$N29,$AD29,IF(HLOOKUP(AO$1,Monitoring_MP!$AK$1:$EZ$55,Points_MP!$C29,FALSE)=$P29,$AE29,IF(HLOOKUP(AO$1,Monitoring_MP!$AK$1:$EZ$55,Points_MP!$C29,FALSE)=$R29,$AF29,IF(HLOOKUP(AO$1,Monitoring_MP!$AK$1:$EZ$55,Points_MP!$C29,FALSE)=$T29,$AG29,IF(HLOOKUP(AO$1,Monitoring_MP!$AK$1:$EZ$55,Points_MP!$C29,FALSE)=$V29,$AH29,IF(HLOOKUP(AO$1,Monitoring_MP!$AK$1:$EZ$55,Points_MP!$C29,FALSE)=$X29,$AI29,"ERROR")))))))))</f>
        <v>0</v>
      </c>
      <c r="AP29" s="142">
        <f>IF(ISBLANK(HLOOKUP(AP$1,Monitoring_MP!$AK$1:$EZ$55,Points_MP!$C29,FALSE)),"",IF(HLOOKUP(AP$1,Monitoring_MP!$AK$1:$EZ$55,Points_MP!$C29,FALSE)=$J29,$AB29,IF(HLOOKUP(AP$1,Monitoring_MP!$AK$1:$EZ$55,Points_MP!$C29,FALSE)=$L29,$AC29,IF(HLOOKUP(AP$1,Monitoring_MP!$AK$1:$EZ$55,Points_MP!$C29,FALSE)=$N29,$AD29,IF(HLOOKUP(AP$1,Monitoring_MP!$AK$1:$EZ$55,Points_MP!$C29,FALSE)=$P29,$AE29,IF(HLOOKUP(AP$1,Monitoring_MP!$AK$1:$EZ$55,Points_MP!$C29,FALSE)=$R29,$AF29,IF(HLOOKUP(AP$1,Monitoring_MP!$AK$1:$EZ$55,Points_MP!$C29,FALSE)=$T29,$AG29,IF(HLOOKUP(AP$1,Monitoring_MP!$AK$1:$EZ$55,Points_MP!$C29,FALSE)=$V29,$AH29,IF(HLOOKUP(AP$1,Monitoring_MP!$AK$1:$EZ$55,Points_MP!$C29,FALSE)=$X29,$AI29,"ERROR")))))))))</f>
        <v>0</v>
      </c>
      <c r="AQ29" s="142">
        <f>IF(ISBLANK(HLOOKUP(AQ$1,Monitoring_MP!$AK$1:$EZ$55,Points_MP!$C29,FALSE)),"",IF(HLOOKUP(AQ$1,Monitoring_MP!$AK$1:$EZ$55,Points_MP!$C29,FALSE)=$J29,$AB29,IF(HLOOKUP(AQ$1,Monitoring_MP!$AK$1:$EZ$55,Points_MP!$C29,FALSE)=$L29,$AC29,IF(HLOOKUP(AQ$1,Monitoring_MP!$AK$1:$EZ$55,Points_MP!$C29,FALSE)=$N29,$AD29,IF(HLOOKUP(AQ$1,Monitoring_MP!$AK$1:$EZ$55,Points_MP!$C29,FALSE)=$P29,$AE29,IF(HLOOKUP(AQ$1,Monitoring_MP!$AK$1:$EZ$55,Points_MP!$C29,FALSE)=$R29,$AF29,IF(HLOOKUP(AQ$1,Monitoring_MP!$AK$1:$EZ$55,Points_MP!$C29,FALSE)=$T29,$AG29,IF(HLOOKUP(AQ$1,Monitoring_MP!$AK$1:$EZ$55,Points_MP!$C29,FALSE)=$V29,$AH29,IF(HLOOKUP(AQ$1,Monitoring_MP!$AK$1:$EZ$55,Points_MP!$C29,FALSE)=$X29,$AI29,"ERROR")))))))))</f>
        <v>0</v>
      </c>
      <c r="AR29" s="142">
        <f>IF(ISBLANK(HLOOKUP(AR$1,Monitoring_MP!$AK$1:$EZ$55,Points_MP!$C29,FALSE)),"",IF(HLOOKUP(AR$1,Monitoring_MP!$AK$1:$EZ$55,Points_MP!$C29,FALSE)=$J29,$AB29,IF(HLOOKUP(AR$1,Monitoring_MP!$AK$1:$EZ$55,Points_MP!$C29,FALSE)=$L29,$AC29,IF(HLOOKUP(AR$1,Monitoring_MP!$AK$1:$EZ$55,Points_MP!$C29,FALSE)=$N29,$AD29,IF(HLOOKUP(AR$1,Monitoring_MP!$AK$1:$EZ$55,Points_MP!$C29,FALSE)=$P29,$AE29,IF(HLOOKUP(AR$1,Monitoring_MP!$AK$1:$EZ$55,Points_MP!$C29,FALSE)=$R29,$AF29,IF(HLOOKUP(AR$1,Monitoring_MP!$AK$1:$EZ$55,Points_MP!$C29,FALSE)=$T29,$AG29,IF(HLOOKUP(AR$1,Monitoring_MP!$AK$1:$EZ$55,Points_MP!$C29,FALSE)=$V29,$AH29,IF(HLOOKUP(AR$1,Monitoring_MP!$AK$1:$EZ$55,Points_MP!$C29,FALSE)=$X29,$AI29,"ERROR")))))))))</f>
        <v>0.60000000000000009</v>
      </c>
      <c r="AS29" s="142">
        <f>IF(ISBLANK(HLOOKUP(AS$1,Monitoring_MP!$AK$1:$EZ$55,Points_MP!$C29,FALSE)),"",IF(HLOOKUP(AS$1,Monitoring_MP!$AK$1:$EZ$55,Points_MP!$C29,FALSE)=$J29,$AB29,IF(HLOOKUP(AS$1,Monitoring_MP!$AK$1:$EZ$55,Points_MP!$C29,FALSE)=$L29,$AC29,IF(HLOOKUP(AS$1,Monitoring_MP!$AK$1:$EZ$55,Points_MP!$C29,FALSE)=$N29,$AD29,IF(HLOOKUP(AS$1,Monitoring_MP!$AK$1:$EZ$55,Points_MP!$C29,FALSE)=$P29,$AE29,IF(HLOOKUP(AS$1,Monitoring_MP!$AK$1:$EZ$55,Points_MP!$C29,FALSE)=$R29,$AF29,IF(HLOOKUP(AS$1,Monitoring_MP!$AK$1:$EZ$55,Points_MP!$C29,FALSE)=$T29,$AG29,IF(HLOOKUP(AS$1,Monitoring_MP!$AK$1:$EZ$55,Points_MP!$C29,FALSE)=$V29,$AH29,IF(HLOOKUP(AS$1,Monitoring_MP!$AK$1:$EZ$55,Points_MP!$C29,FALSE)=$X29,$AI29,"ERROR")))))))))</f>
        <v>0</v>
      </c>
      <c r="AT29" s="142">
        <f>IF(ISBLANK(HLOOKUP(AT$1,Monitoring_MP!$AK$1:$EZ$55,Points_MP!$C29,FALSE)),"",IF(HLOOKUP(AT$1,Monitoring_MP!$AK$1:$EZ$55,Points_MP!$C29,FALSE)=$J29,$AB29,IF(HLOOKUP(AT$1,Monitoring_MP!$AK$1:$EZ$55,Points_MP!$C29,FALSE)=$L29,$AC29,IF(HLOOKUP(AT$1,Monitoring_MP!$AK$1:$EZ$55,Points_MP!$C29,FALSE)=$N29,$AD29,IF(HLOOKUP(AT$1,Monitoring_MP!$AK$1:$EZ$55,Points_MP!$C29,FALSE)=$P29,$AE29,IF(HLOOKUP(AT$1,Monitoring_MP!$AK$1:$EZ$55,Points_MP!$C29,FALSE)=$R29,$AF29,IF(HLOOKUP(AT$1,Monitoring_MP!$AK$1:$EZ$55,Points_MP!$C29,FALSE)=$T29,$AG29,IF(HLOOKUP(AT$1,Monitoring_MP!$AK$1:$EZ$55,Points_MP!$C29,FALSE)=$V29,$AH29,IF(HLOOKUP(AT$1,Monitoring_MP!$AK$1:$EZ$55,Points_MP!$C29,FALSE)=$X29,$AI29,"ERROR")))))))))</f>
        <v>0</v>
      </c>
      <c r="AU29" s="142">
        <f>IF(ISBLANK(HLOOKUP(AU$1,Monitoring_MP!$AK$1:$EZ$55,Points_MP!$C29,FALSE)),"",IF(HLOOKUP(AU$1,Monitoring_MP!$AK$1:$EZ$55,Points_MP!$C29,FALSE)=$J29,$AB29,IF(HLOOKUP(AU$1,Monitoring_MP!$AK$1:$EZ$55,Points_MP!$C29,FALSE)=$L29,$AC29,IF(HLOOKUP(AU$1,Monitoring_MP!$AK$1:$EZ$55,Points_MP!$C29,FALSE)=$N29,$AD29,IF(HLOOKUP(AU$1,Monitoring_MP!$AK$1:$EZ$55,Points_MP!$C29,FALSE)=$P29,$AE29,IF(HLOOKUP(AU$1,Monitoring_MP!$AK$1:$EZ$55,Points_MP!$C29,FALSE)=$R29,$AF29,IF(HLOOKUP(AU$1,Monitoring_MP!$AK$1:$EZ$55,Points_MP!$C29,FALSE)=$T29,$AG29,IF(HLOOKUP(AU$1,Monitoring_MP!$AK$1:$EZ$55,Points_MP!$C29,FALSE)=$V29,$AH29,IF(HLOOKUP(AU$1,Monitoring_MP!$AK$1:$EZ$55,Points_MP!$C29,FALSE)=$X29,$AI29,"ERROR")))))))))</f>
        <v>0</v>
      </c>
      <c r="AV29" s="142">
        <f>IF(ISBLANK(HLOOKUP(AV$1,Monitoring_MP!$AK$1:$EZ$55,Points_MP!$C29,FALSE)),"",IF(HLOOKUP(AV$1,Monitoring_MP!$AK$1:$EZ$55,Points_MP!$C29,FALSE)=$J29,$AB29,IF(HLOOKUP(AV$1,Monitoring_MP!$AK$1:$EZ$55,Points_MP!$C29,FALSE)=$L29,$AC29,IF(HLOOKUP(AV$1,Monitoring_MP!$AK$1:$EZ$55,Points_MP!$C29,FALSE)=$N29,$AD29,IF(HLOOKUP(AV$1,Monitoring_MP!$AK$1:$EZ$55,Points_MP!$C29,FALSE)=$P29,$AE29,IF(HLOOKUP(AV$1,Monitoring_MP!$AK$1:$EZ$55,Points_MP!$C29,FALSE)=$R29,$AF29,IF(HLOOKUP(AV$1,Monitoring_MP!$AK$1:$EZ$55,Points_MP!$C29,FALSE)=$T29,$AG29,IF(HLOOKUP(AV$1,Monitoring_MP!$AK$1:$EZ$55,Points_MP!$C29,FALSE)=$V29,$AH29,IF(HLOOKUP(AV$1,Monitoring_MP!$AK$1:$EZ$55,Points_MP!$C29,FALSE)=$X29,$AI29,"ERROR")))))))))</f>
        <v>0</v>
      </c>
      <c r="AW29" s="142">
        <f>IF(ISBLANK(HLOOKUP(AW$1,Monitoring_MP!$AK$1:$EZ$55,Points_MP!$C29,FALSE)),"",IF(HLOOKUP(AW$1,Monitoring_MP!$AK$1:$EZ$55,Points_MP!$C29,FALSE)=$J29,$AB29,IF(HLOOKUP(AW$1,Monitoring_MP!$AK$1:$EZ$55,Points_MP!$C29,FALSE)=$L29,$AC29,IF(HLOOKUP(AW$1,Monitoring_MP!$AK$1:$EZ$55,Points_MP!$C29,FALSE)=$N29,$AD29,IF(HLOOKUP(AW$1,Monitoring_MP!$AK$1:$EZ$55,Points_MP!$C29,FALSE)=$P29,$AE29,IF(HLOOKUP(AW$1,Monitoring_MP!$AK$1:$EZ$55,Points_MP!$C29,FALSE)=$R29,$AF29,IF(HLOOKUP(AW$1,Monitoring_MP!$AK$1:$EZ$55,Points_MP!$C29,FALSE)=$T29,$AG29,IF(HLOOKUP(AW$1,Monitoring_MP!$AK$1:$EZ$55,Points_MP!$C29,FALSE)=$V29,$AH29,IF(HLOOKUP(AW$1,Monitoring_MP!$AK$1:$EZ$55,Points_MP!$C29,FALSE)=$X29,$AI29,"ERROR")))))))))</f>
        <v>0</v>
      </c>
      <c r="AX29" s="142">
        <f>IF(ISBLANK(HLOOKUP(AX$1,Monitoring_MP!$AK$1:$EZ$55,Points_MP!$C29,FALSE)),"",IF(HLOOKUP(AX$1,Monitoring_MP!$AK$1:$EZ$55,Points_MP!$C29,FALSE)=$J29,$AB29,IF(HLOOKUP(AX$1,Monitoring_MP!$AK$1:$EZ$55,Points_MP!$C29,FALSE)=$L29,$AC29,IF(HLOOKUP(AX$1,Monitoring_MP!$AK$1:$EZ$55,Points_MP!$C29,FALSE)=$N29,$AD29,IF(HLOOKUP(AX$1,Monitoring_MP!$AK$1:$EZ$55,Points_MP!$C29,FALSE)=$P29,$AE29,IF(HLOOKUP(AX$1,Monitoring_MP!$AK$1:$EZ$55,Points_MP!$C29,FALSE)=$R29,$AF29,IF(HLOOKUP(AX$1,Monitoring_MP!$AK$1:$EZ$55,Points_MP!$C29,FALSE)=$T29,$AG29,IF(HLOOKUP(AX$1,Monitoring_MP!$AK$1:$EZ$55,Points_MP!$C29,FALSE)=$V29,$AH29,IF(HLOOKUP(AX$1,Monitoring_MP!$AK$1:$EZ$55,Points_MP!$C29,FALSE)=$X29,$AI29,"ERROR")))))))))</f>
        <v>0</v>
      </c>
      <c r="AY29" s="142">
        <f>IF(ISBLANK(HLOOKUP(AY$1,Monitoring_MP!$AK$1:$EZ$55,Points_MP!$C29,FALSE)),"",IF(HLOOKUP(AY$1,Monitoring_MP!$AK$1:$EZ$55,Points_MP!$C29,FALSE)=$J29,$AB29,IF(HLOOKUP(AY$1,Monitoring_MP!$AK$1:$EZ$55,Points_MP!$C29,FALSE)=$L29,$AC29,IF(HLOOKUP(AY$1,Monitoring_MP!$AK$1:$EZ$55,Points_MP!$C29,FALSE)=$N29,$AD29,IF(HLOOKUP(AY$1,Monitoring_MP!$AK$1:$EZ$55,Points_MP!$C29,FALSE)=$P29,$AE29,IF(HLOOKUP(AY$1,Monitoring_MP!$AK$1:$EZ$55,Points_MP!$C29,FALSE)=$R29,$AF29,IF(HLOOKUP(AY$1,Monitoring_MP!$AK$1:$EZ$55,Points_MP!$C29,FALSE)=$T29,$AG29,IF(HLOOKUP(AY$1,Monitoring_MP!$AK$1:$EZ$55,Points_MP!$C29,FALSE)=$V29,$AH29,IF(HLOOKUP(AY$1,Monitoring_MP!$AK$1:$EZ$55,Points_MP!$C29,FALSE)=$X29,$AI29,"ERROR")))))))))</f>
        <v>0</v>
      </c>
      <c r="AZ29" s="142">
        <f>IF(ISBLANK(HLOOKUP(AZ$1,Monitoring_MP!$AK$1:$EZ$55,Points_MP!$C29,FALSE)),"",IF(HLOOKUP(AZ$1,Monitoring_MP!$AK$1:$EZ$55,Points_MP!$C29,FALSE)=$J29,$AB29,IF(HLOOKUP(AZ$1,Monitoring_MP!$AK$1:$EZ$55,Points_MP!$C29,FALSE)=$L29,$AC29,IF(HLOOKUP(AZ$1,Monitoring_MP!$AK$1:$EZ$55,Points_MP!$C29,FALSE)=$N29,$AD29,IF(HLOOKUP(AZ$1,Monitoring_MP!$AK$1:$EZ$55,Points_MP!$C29,FALSE)=$P29,$AE29,IF(HLOOKUP(AZ$1,Monitoring_MP!$AK$1:$EZ$55,Points_MP!$C29,FALSE)=$R29,$AF29,IF(HLOOKUP(AZ$1,Monitoring_MP!$AK$1:$EZ$55,Points_MP!$C29,FALSE)=$T29,$AG29,IF(HLOOKUP(AZ$1,Monitoring_MP!$AK$1:$EZ$55,Points_MP!$C29,FALSE)=$V29,$AH29,IF(HLOOKUP(AZ$1,Monitoring_MP!$AK$1:$EZ$55,Points_MP!$C29,FALSE)=$X29,$AI29,"ERROR")))))))))</f>
        <v>0</v>
      </c>
      <c r="BA29" s="142">
        <f>IF(ISBLANK(HLOOKUP(BA$1,Monitoring_MP!$AK$1:$EZ$55,Points_MP!$C29,FALSE)),"",IF(HLOOKUP(BA$1,Monitoring_MP!$AK$1:$EZ$55,Points_MP!$C29,FALSE)=$J29,$AB29,IF(HLOOKUP(BA$1,Monitoring_MP!$AK$1:$EZ$55,Points_MP!$C29,FALSE)=$L29,$AC29,IF(HLOOKUP(BA$1,Monitoring_MP!$AK$1:$EZ$55,Points_MP!$C29,FALSE)=$N29,$AD29,IF(HLOOKUP(BA$1,Monitoring_MP!$AK$1:$EZ$55,Points_MP!$C29,FALSE)=$P29,$AE29,IF(HLOOKUP(BA$1,Monitoring_MP!$AK$1:$EZ$55,Points_MP!$C29,FALSE)=$R29,$AF29,IF(HLOOKUP(BA$1,Monitoring_MP!$AK$1:$EZ$55,Points_MP!$C29,FALSE)=$T29,$AG29,IF(HLOOKUP(BA$1,Monitoring_MP!$AK$1:$EZ$55,Points_MP!$C29,FALSE)=$V29,$AH29,IF(HLOOKUP(BA$1,Monitoring_MP!$AK$1:$EZ$55,Points_MP!$C29,FALSE)=$X29,$AI29,"ERROR")))))))))</f>
        <v>0</v>
      </c>
      <c r="BB29" s="142">
        <f>IF(ISBLANK(HLOOKUP(BB$1,Monitoring_MP!$AK$1:$EZ$55,Points_MP!$C29,FALSE)),"",IF(HLOOKUP(BB$1,Monitoring_MP!$AK$1:$EZ$55,Points_MP!$C29,FALSE)=$J29,$AB29,IF(HLOOKUP(BB$1,Monitoring_MP!$AK$1:$EZ$55,Points_MP!$C29,FALSE)=$L29,$AC29,IF(HLOOKUP(BB$1,Monitoring_MP!$AK$1:$EZ$55,Points_MP!$C29,FALSE)=$N29,$AD29,IF(HLOOKUP(BB$1,Monitoring_MP!$AK$1:$EZ$55,Points_MP!$C29,FALSE)=$P29,$AE29,IF(HLOOKUP(BB$1,Monitoring_MP!$AK$1:$EZ$55,Points_MP!$C29,FALSE)=$R29,$AF29,IF(HLOOKUP(BB$1,Monitoring_MP!$AK$1:$EZ$55,Points_MP!$C29,FALSE)=$T29,$AG29,IF(HLOOKUP(BB$1,Monitoring_MP!$AK$1:$EZ$55,Points_MP!$C29,FALSE)=$V29,$AH29,IF(HLOOKUP(BB$1,Monitoring_MP!$AK$1:$EZ$55,Points_MP!$C29,FALSE)=$X29,$AI29,"ERROR")))))))))</f>
        <v>0</v>
      </c>
      <c r="BC29" s="142">
        <f>IF(ISBLANK(HLOOKUP(BC$1,Monitoring_MP!$AK$1:$EZ$55,Points_MP!$C29,FALSE)),"",IF(HLOOKUP(BC$1,Monitoring_MP!$AK$1:$EZ$55,Points_MP!$C29,FALSE)=$J29,$AB29,IF(HLOOKUP(BC$1,Monitoring_MP!$AK$1:$EZ$55,Points_MP!$C29,FALSE)=$L29,$AC29,IF(HLOOKUP(BC$1,Monitoring_MP!$AK$1:$EZ$55,Points_MP!$C29,FALSE)=$N29,$AD29,IF(HLOOKUP(BC$1,Monitoring_MP!$AK$1:$EZ$55,Points_MP!$C29,FALSE)=$P29,$AE29,IF(HLOOKUP(BC$1,Monitoring_MP!$AK$1:$EZ$55,Points_MP!$C29,FALSE)=$R29,$AF29,IF(HLOOKUP(BC$1,Monitoring_MP!$AK$1:$EZ$55,Points_MP!$C29,FALSE)=$T29,$AG29,IF(HLOOKUP(BC$1,Monitoring_MP!$AK$1:$EZ$55,Points_MP!$C29,FALSE)=$V29,$AH29,IF(HLOOKUP(BC$1,Monitoring_MP!$AK$1:$EZ$55,Points_MP!$C29,FALSE)=$X29,$AI29,"ERROR")))))))))</f>
        <v>0</v>
      </c>
      <c r="BD29" s="142">
        <f>IF(ISBLANK(HLOOKUP(BD$1,Monitoring_MP!$AK$1:$EZ$55,Points_MP!$C29,FALSE)),"",IF(HLOOKUP(BD$1,Monitoring_MP!$AK$1:$EZ$55,Points_MP!$C29,FALSE)=$J29,$AB29,IF(HLOOKUP(BD$1,Monitoring_MP!$AK$1:$EZ$55,Points_MP!$C29,FALSE)=$L29,$AC29,IF(HLOOKUP(BD$1,Monitoring_MP!$AK$1:$EZ$55,Points_MP!$C29,FALSE)=$N29,$AD29,IF(HLOOKUP(BD$1,Monitoring_MP!$AK$1:$EZ$55,Points_MP!$C29,FALSE)=$P29,$AE29,IF(HLOOKUP(BD$1,Monitoring_MP!$AK$1:$EZ$55,Points_MP!$C29,FALSE)=$R29,$AF29,IF(HLOOKUP(BD$1,Monitoring_MP!$AK$1:$EZ$55,Points_MP!$C29,FALSE)=$T29,$AG29,IF(HLOOKUP(BD$1,Monitoring_MP!$AK$1:$EZ$55,Points_MP!$C29,FALSE)=$V29,$AH29,IF(HLOOKUP(BD$1,Monitoring_MP!$AK$1:$EZ$55,Points_MP!$C29,FALSE)=$X29,$AI29,"ERROR")))))))))</f>
        <v>0</v>
      </c>
      <c r="BE29" s="142">
        <f>IF(ISBLANK(HLOOKUP(BE$1,Monitoring_MP!$AK$1:$EZ$55,Points_MP!$C29,FALSE)),"",IF(HLOOKUP(BE$1,Monitoring_MP!$AK$1:$EZ$55,Points_MP!$C29,FALSE)=$J29,$AB29,IF(HLOOKUP(BE$1,Monitoring_MP!$AK$1:$EZ$55,Points_MP!$C29,FALSE)=$L29,$AC29,IF(HLOOKUP(BE$1,Monitoring_MP!$AK$1:$EZ$55,Points_MP!$C29,FALSE)=$N29,$AD29,IF(HLOOKUP(BE$1,Monitoring_MP!$AK$1:$EZ$55,Points_MP!$C29,FALSE)=$P29,$AE29,IF(HLOOKUP(BE$1,Monitoring_MP!$AK$1:$EZ$55,Points_MP!$C29,FALSE)=$R29,$AF29,IF(HLOOKUP(BE$1,Monitoring_MP!$AK$1:$EZ$55,Points_MP!$C29,FALSE)=$T29,$AG29,IF(HLOOKUP(BE$1,Monitoring_MP!$AK$1:$EZ$55,Points_MP!$C29,FALSE)=$V29,$AH29,IF(HLOOKUP(BE$1,Monitoring_MP!$AK$1:$EZ$55,Points_MP!$C29,FALSE)=$X29,$AI29,"ERROR")))))))))</f>
        <v>0</v>
      </c>
      <c r="BF29" s="142">
        <f>IF(ISBLANK(HLOOKUP(BF$1,Monitoring_MP!$AK$1:$EZ$55,Points_MP!$C29,FALSE)),"",IF(HLOOKUP(BF$1,Monitoring_MP!$AK$1:$EZ$55,Points_MP!$C29,FALSE)=$J29,$AB29,IF(HLOOKUP(BF$1,Monitoring_MP!$AK$1:$EZ$55,Points_MP!$C29,FALSE)=$L29,$AC29,IF(HLOOKUP(BF$1,Monitoring_MP!$AK$1:$EZ$55,Points_MP!$C29,FALSE)=$N29,$AD29,IF(HLOOKUP(BF$1,Monitoring_MP!$AK$1:$EZ$55,Points_MP!$C29,FALSE)=$P29,$AE29,IF(HLOOKUP(BF$1,Monitoring_MP!$AK$1:$EZ$55,Points_MP!$C29,FALSE)=$R29,$AF29,IF(HLOOKUP(BF$1,Monitoring_MP!$AK$1:$EZ$55,Points_MP!$C29,FALSE)=$T29,$AG29,IF(HLOOKUP(BF$1,Monitoring_MP!$AK$1:$EZ$55,Points_MP!$C29,FALSE)=$V29,$AH29,IF(HLOOKUP(BF$1,Monitoring_MP!$AK$1:$EZ$55,Points_MP!$C29,FALSE)=$X29,$AI29,"ERROR")))))))))</f>
        <v>0</v>
      </c>
      <c r="BG29" s="142">
        <f>IF(ISBLANK(HLOOKUP(BG$1,Monitoring_MP!$AK$1:$EZ$55,Points_MP!$C29,FALSE)),"",IF(HLOOKUP(BG$1,Monitoring_MP!$AK$1:$EZ$55,Points_MP!$C29,FALSE)=$J29,$AB29,IF(HLOOKUP(BG$1,Monitoring_MP!$AK$1:$EZ$55,Points_MP!$C29,FALSE)=$L29,$AC29,IF(HLOOKUP(BG$1,Monitoring_MP!$AK$1:$EZ$55,Points_MP!$C29,FALSE)=$N29,$AD29,IF(HLOOKUP(BG$1,Monitoring_MP!$AK$1:$EZ$55,Points_MP!$C29,FALSE)=$P29,$AE29,IF(HLOOKUP(BG$1,Monitoring_MP!$AK$1:$EZ$55,Points_MP!$C29,FALSE)=$R29,$AF29,IF(HLOOKUP(BG$1,Monitoring_MP!$AK$1:$EZ$55,Points_MP!$C29,FALSE)=$T29,$AG29,IF(HLOOKUP(BG$1,Monitoring_MP!$AK$1:$EZ$55,Points_MP!$C29,FALSE)=$V29,$AH29,IF(HLOOKUP(BG$1,Monitoring_MP!$AK$1:$EZ$55,Points_MP!$C29,FALSE)=$X29,$AI29,"ERROR")))))))))</f>
        <v>0</v>
      </c>
      <c r="BH29" s="142">
        <f>IF(ISBLANK(HLOOKUP(BH$1,Monitoring_MP!$AK$1:$EZ$55,Points_MP!$C29,FALSE)),"",IF(HLOOKUP(BH$1,Monitoring_MP!$AK$1:$EZ$55,Points_MP!$C29,FALSE)=$J29,$AB29,IF(HLOOKUP(BH$1,Monitoring_MP!$AK$1:$EZ$55,Points_MP!$C29,FALSE)=$L29,$AC29,IF(HLOOKUP(BH$1,Monitoring_MP!$AK$1:$EZ$55,Points_MP!$C29,FALSE)=$N29,$AD29,IF(HLOOKUP(BH$1,Monitoring_MP!$AK$1:$EZ$55,Points_MP!$C29,FALSE)=$P29,$AE29,IF(HLOOKUP(BH$1,Monitoring_MP!$AK$1:$EZ$55,Points_MP!$C29,FALSE)=$R29,$AF29,IF(HLOOKUP(BH$1,Monitoring_MP!$AK$1:$EZ$55,Points_MP!$C29,FALSE)=$T29,$AG29,IF(HLOOKUP(BH$1,Monitoring_MP!$AK$1:$EZ$55,Points_MP!$C29,FALSE)=$V29,$AH29,IF(HLOOKUP(BH$1,Monitoring_MP!$AK$1:$EZ$55,Points_MP!$C29,FALSE)=$X29,$AI29,"ERROR")))))))))</f>
        <v>0</v>
      </c>
      <c r="BI29" s="142">
        <f>IF(ISBLANK(HLOOKUP(BI$1,Monitoring_MP!$AK$1:$EZ$55,Points_MP!$C29,FALSE)),"",IF(HLOOKUP(BI$1,Monitoring_MP!$AK$1:$EZ$55,Points_MP!$C29,FALSE)=$J29,$AB29,IF(HLOOKUP(BI$1,Monitoring_MP!$AK$1:$EZ$55,Points_MP!$C29,FALSE)=$L29,$AC29,IF(HLOOKUP(BI$1,Monitoring_MP!$AK$1:$EZ$55,Points_MP!$C29,FALSE)=$N29,$AD29,IF(HLOOKUP(BI$1,Monitoring_MP!$AK$1:$EZ$55,Points_MP!$C29,FALSE)=$P29,$AE29,IF(HLOOKUP(BI$1,Monitoring_MP!$AK$1:$EZ$55,Points_MP!$C29,FALSE)=$R29,$AF29,IF(HLOOKUP(BI$1,Monitoring_MP!$AK$1:$EZ$55,Points_MP!$C29,FALSE)=$T29,$AG29,IF(HLOOKUP(BI$1,Monitoring_MP!$AK$1:$EZ$55,Points_MP!$C29,FALSE)=$V29,$AH29,IF(HLOOKUP(BI$1,Monitoring_MP!$AK$1:$EZ$55,Points_MP!$C29,FALSE)=$X29,$AI29,"ERROR")))))))))</f>
        <v>0</v>
      </c>
      <c r="BJ29" s="142">
        <f>IF(ISBLANK(HLOOKUP(BJ$1,Monitoring_MP!$AK$1:$EZ$55,Points_MP!$C29,FALSE)),"",IF(HLOOKUP(BJ$1,Monitoring_MP!$AK$1:$EZ$55,Points_MP!$C29,FALSE)=$J29,$AB29,IF(HLOOKUP(BJ$1,Monitoring_MP!$AK$1:$EZ$55,Points_MP!$C29,FALSE)=$L29,$AC29,IF(HLOOKUP(BJ$1,Monitoring_MP!$AK$1:$EZ$55,Points_MP!$C29,FALSE)=$N29,$AD29,IF(HLOOKUP(BJ$1,Monitoring_MP!$AK$1:$EZ$55,Points_MP!$C29,FALSE)=$P29,$AE29,IF(HLOOKUP(BJ$1,Monitoring_MP!$AK$1:$EZ$55,Points_MP!$C29,FALSE)=$R29,$AF29,IF(HLOOKUP(BJ$1,Monitoring_MP!$AK$1:$EZ$55,Points_MP!$C29,FALSE)=$T29,$AG29,IF(HLOOKUP(BJ$1,Monitoring_MP!$AK$1:$EZ$55,Points_MP!$C29,FALSE)=$V29,$AH29,IF(HLOOKUP(BJ$1,Monitoring_MP!$AK$1:$EZ$55,Points_MP!$C29,FALSE)=$X29,$AI29,"ERROR")))))))))</f>
        <v>0</v>
      </c>
      <c r="BK29" s="142">
        <f>IF(ISBLANK(HLOOKUP(BK$1,Monitoring_MP!$AK$1:$EZ$55,Points_MP!$C29,FALSE)),"",IF(HLOOKUP(BK$1,Monitoring_MP!$AK$1:$EZ$55,Points_MP!$C29,FALSE)=$J29,$AB29,IF(HLOOKUP(BK$1,Monitoring_MP!$AK$1:$EZ$55,Points_MP!$C29,FALSE)=$L29,$AC29,IF(HLOOKUP(BK$1,Monitoring_MP!$AK$1:$EZ$55,Points_MP!$C29,FALSE)=$N29,$AD29,IF(HLOOKUP(BK$1,Monitoring_MP!$AK$1:$EZ$55,Points_MP!$C29,FALSE)=$P29,$AE29,IF(HLOOKUP(BK$1,Monitoring_MP!$AK$1:$EZ$55,Points_MP!$C29,FALSE)=$R29,$AF29,IF(HLOOKUP(BK$1,Monitoring_MP!$AK$1:$EZ$55,Points_MP!$C29,FALSE)=$T29,$AG29,IF(HLOOKUP(BK$1,Monitoring_MP!$AK$1:$EZ$55,Points_MP!$C29,FALSE)=$V29,$AH29,IF(HLOOKUP(BK$1,Monitoring_MP!$AK$1:$EZ$55,Points_MP!$C29,FALSE)=$X29,$AI29,"ERROR")))))))))</f>
        <v>0</v>
      </c>
      <c r="BL29" s="142">
        <f>IF(ISBLANK(HLOOKUP(BL$1,Monitoring_MP!$AK$1:$EZ$55,Points_MP!$C29,FALSE)),"",IF(HLOOKUP(BL$1,Monitoring_MP!$AK$1:$EZ$55,Points_MP!$C29,FALSE)=$J29,$AB29,IF(HLOOKUP(BL$1,Monitoring_MP!$AK$1:$EZ$55,Points_MP!$C29,FALSE)=$L29,$AC29,IF(HLOOKUP(BL$1,Monitoring_MP!$AK$1:$EZ$55,Points_MP!$C29,FALSE)=$N29,$AD29,IF(HLOOKUP(BL$1,Monitoring_MP!$AK$1:$EZ$55,Points_MP!$C29,FALSE)=$P29,$AE29,IF(HLOOKUP(BL$1,Monitoring_MP!$AK$1:$EZ$55,Points_MP!$C29,FALSE)=$R29,$AF29,IF(HLOOKUP(BL$1,Monitoring_MP!$AK$1:$EZ$55,Points_MP!$C29,FALSE)=$T29,$AG29,IF(HLOOKUP(BL$1,Monitoring_MP!$AK$1:$EZ$55,Points_MP!$C29,FALSE)=$V29,$AH29,IF(HLOOKUP(BL$1,Monitoring_MP!$AK$1:$EZ$55,Points_MP!$C29,FALSE)=$X29,$AI29,"ERROR")))))))))</f>
        <v>0</v>
      </c>
      <c r="BM29" s="142">
        <f>IF(ISBLANK(HLOOKUP(BM$1,Monitoring_MP!$AK$1:$EZ$55,Points_MP!$C29,FALSE)),"",IF(HLOOKUP(BM$1,Monitoring_MP!$AK$1:$EZ$55,Points_MP!$C29,FALSE)=$J29,$AB29,IF(HLOOKUP(BM$1,Monitoring_MP!$AK$1:$EZ$55,Points_MP!$C29,FALSE)=$L29,$AC29,IF(HLOOKUP(BM$1,Monitoring_MP!$AK$1:$EZ$55,Points_MP!$C29,FALSE)=$N29,$AD29,IF(HLOOKUP(BM$1,Monitoring_MP!$AK$1:$EZ$55,Points_MP!$C29,FALSE)=$P29,$AE29,IF(HLOOKUP(BM$1,Monitoring_MP!$AK$1:$EZ$55,Points_MP!$C29,FALSE)=$R29,$AF29,IF(HLOOKUP(BM$1,Monitoring_MP!$AK$1:$EZ$55,Points_MP!$C29,FALSE)=$T29,$AG29,IF(HLOOKUP(BM$1,Monitoring_MP!$AK$1:$EZ$55,Points_MP!$C29,FALSE)=$V29,$AH29,IF(HLOOKUP(BM$1,Monitoring_MP!$AK$1:$EZ$55,Points_MP!$C29,FALSE)=$X29,$AI29,"ERROR")))))))))</f>
        <v>0</v>
      </c>
      <c r="BN29" s="142">
        <f>IF(ISBLANK(HLOOKUP(BN$1,Monitoring_MP!$AK$1:$EZ$55,Points_MP!$C29,FALSE)),"",IF(HLOOKUP(BN$1,Monitoring_MP!$AK$1:$EZ$55,Points_MP!$C29,FALSE)=$J29,$AB29,IF(HLOOKUP(BN$1,Monitoring_MP!$AK$1:$EZ$55,Points_MP!$C29,FALSE)=$L29,$AC29,IF(HLOOKUP(BN$1,Monitoring_MP!$AK$1:$EZ$55,Points_MP!$C29,FALSE)=$N29,$AD29,IF(HLOOKUP(BN$1,Monitoring_MP!$AK$1:$EZ$55,Points_MP!$C29,FALSE)=$P29,$AE29,IF(HLOOKUP(BN$1,Monitoring_MP!$AK$1:$EZ$55,Points_MP!$C29,FALSE)=$R29,$AF29,IF(HLOOKUP(BN$1,Monitoring_MP!$AK$1:$EZ$55,Points_MP!$C29,FALSE)=$T29,$AG29,IF(HLOOKUP(BN$1,Monitoring_MP!$AK$1:$EZ$55,Points_MP!$C29,FALSE)=$V29,$AH29,IF(HLOOKUP(BN$1,Monitoring_MP!$AK$1:$EZ$55,Points_MP!$C29,FALSE)=$X29,$AI29,"ERROR")))))))))</f>
        <v>0</v>
      </c>
      <c r="BO29" s="142">
        <f>IF(ISBLANK(HLOOKUP(BO$1,Monitoring_MP!$AK$1:$EZ$55,Points_MP!$C29,FALSE)),"",IF(HLOOKUP(BO$1,Monitoring_MP!$AK$1:$EZ$55,Points_MP!$C29,FALSE)=$J29,$AB29,IF(HLOOKUP(BO$1,Monitoring_MP!$AK$1:$EZ$55,Points_MP!$C29,FALSE)=$L29,$AC29,IF(HLOOKUP(BO$1,Monitoring_MP!$AK$1:$EZ$55,Points_MP!$C29,FALSE)=$N29,$AD29,IF(HLOOKUP(BO$1,Monitoring_MP!$AK$1:$EZ$55,Points_MP!$C29,FALSE)=$P29,$AE29,IF(HLOOKUP(BO$1,Monitoring_MP!$AK$1:$EZ$55,Points_MP!$C29,FALSE)=$R29,$AF29,IF(HLOOKUP(BO$1,Monitoring_MP!$AK$1:$EZ$55,Points_MP!$C29,FALSE)=$T29,$AG29,IF(HLOOKUP(BO$1,Monitoring_MP!$AK$1:$EZ$55,Points_MP!$C29,FALSE)=$V29,$AH29,IF(HLOOKUP(BO$1,Monitoring_MP!$AK$1:$EZ$55,Points_MP!$C29,FALSE)=$X29,$AI29,"ERROR")))))))))</f>
        <v>0</v>
      </c>
      <c r="BP29" s="142">
        <f>IF(ISBLANK(HLOOKUP(BP$1,Monitoring_MP!$AK$1:$EZ$55,Points_MP!$C29,FALSE)),"",IF(HLOOKUP(BP$1,Monitoring_MP!$AK$1:$EZ$55,Points_MP!$C29,FALSE)=$J29,$AB29,IF(HLOOKUP(BP$1,Monitoring_MP!$AK$1:$EZ$55,Points_MP!$C29,FALSE)=$L29,$AC29,IF(HLOOKUP(BP$1,Monitoring_MP!$AK$1:$EZ$55,Points_MP!$C29,FALSE)=$N29,$AD29,IF(HLOOKUP(BP$1,Monitoring_MP!$AK$1:$EZ$55,Points_MP!$C29,FALSE)=$P29,$AE29,IF(HLOOKUP(BP$1,Monitoring_MP!$AK$1:$EZ$55,Points_MP!$C29,FALSE)=$R29,$AF29,IF(HLOOKUP(BP$1,Monitoring_MP!$AK$1:$EZ$55,Points_MP!$C29,FALSE)=$T29,$AG29,IF(HLOOKUP(BP$1,Monitoring_MP!$AK$1:$EZ$55,Points_MP!$C29,FALSE)=$V29,$AH29,IF(HLOOKUP(BP$1,Monitoring_MP!$AK$1:$EZ$55,Points_MP!$C29,FALSE)=$X29,$AI29,"ERROR")))))))))</f>
        <v>0</v>
      </c>
      <c r="BQ29" s="142">
        <f>IF(ISBLANK(HLOOKUP(BQ$1,Monitoring_MP!$AK$1:$EZ$55,Points_MP!$C29,FALSE)),"",IF(HLOOKUP(BQ$1,Monitoring_MP!$AK$1:$EZ$55,Points_MP!$C29,FALSE)=$J29,$AB29,IF(HLOOKUP(BQ$1,Monitoring_MP!$AK$1:$EZ$55,Points_MP!$C29,FALSE)=$L29,$AC29,IF(HLOOKUP(BQ$1,Monitoring_MP!$AK$1:$EZ$55,Points_MP!$C29,FALSE)=$N29,$AD29,IF(HLOOKUP(BQ$1,Monitoring_MP!$AK$1:$EZ$55,Points_MP!$C29,FALSE)=$P29,$AE29,IF(HLOOKUP(BQ$1,Monitoring_MP!$AK$1:$EZ$55,Points_MP!$C29,FALSE)=$R29,$AF29,IF(HLOOKUP(BQ$1,Monitoring_MP!$AK$1:$EZ$55,Points_MP!$C29,FALSE)=$T29,$AG29,IF(HLOOKUP(BQ$1,Monitoring_MP!$AK$1:$EZ$55,Points_MP!$C29,FALSE)=$V29,$AH29,IF(HLOOKUP(BQ$1,Monitoring_MP!$AK$1:$EZ$55,Points_MP!$C29,FALSE)=$X29,$AI29,"ERROR")))))))))</f>
        <v>0</v>
      </c>
      <c r="BR29" s="142">
        <f>IF(ISBLANK(HLOOKUP(BR$1,Monitoring_MP!$AK$1:$EZ$55,Points_MP!$C29,FALSE)),"",IF(HLOOKUP(BR$1,Monitoring_MP!$AK$1:$EZ$55,Points_MP!$C29,FALSE)=$J29,$AB29,IF(HLOOKUP(BR$1,Monitoring_MP!$AK$1:$EZ$55,Points_MP!$C29,FALSE)=$L29,$AC29,IF(HLOOKUP(BR$1,Monitoring_MP!$AK$1:$EZ$55,Points_MP!$C29,FALSE)=$N29,$AD29,IF(HLOOKUP(BR$1,Monitoring_MP!$AK$1:$EZ$55,Points_MP!$C29,FALSE)=$P29,$AE29,IF(HLOOKUP(BR$1,Monitoring_MP!$AK$1:$EZ$55,Points_MP!$C29,FALSE)=$R29,$AF29,IF(HLOOKUP(BR$1,Monitoring_MP!$AK$1:$EZ$55,Points_MP!$C29,FALSE)=$T29,$AG29,IF(HLOOKUP(BR$1,Monitoring_MP!$AK$1:$EZ$55,Points_MP!$C29,FALSE)=$V29,$AH29,IF(HLOOKUP(BR$1,Monitoring_MP!$AK$1:$EZ$55,Points_MP!$C29,FALSE)=$X29,$AI29,"ERROR")))))))))</f>
        <v>0</v>
      </c>
      <c r="BS29" s="142">
        <f>IF(ISBLANK(HLOOKUP(BS$1,Monitoring_MP!$AK$1:$EZ$55,Points_MP!$C29,FALSE)),"",IF(HLOOKUP(BS$1,Monitoring_MP!$AK$1:$EZ$55,Points_MP!$C29,FALSE)=$J29,$AB29,IF(HLOOKUP(BS$1,Monitoring_MP!$AK$1:$EZ$55,Points_MP!$C29,FALSE)=$L29,$AC29,IF(HLOOKUP(BS$1,Monitoring_MP!$AK$1:$EZ$55,Points_MP!$C29,FALSE)=$N29,$AD29,IF(HLOOKUP(BS$1,Monitoring_MP!$AK$1:$EZ$55,Points_MP!$C29,FALSE)=$P29,$AE29,IF(HLOOKUP(BS$1,Monitoring_MP!$AK$1:$EZ$55,Points_MP!$C29,FALSE)=$R29,$AF29,IF(HLOOKUP(BS$1,Monitoring_MP!$AK$1:$EZ$55,Points_MP!$C29,FALSE)=$T29,$AG29,IF(HLOOKUP(BS$1,Monitoring_MP!$AK$1:$EZ$55,Points_MP!$C29,FALSE)=$V29,$AH29,IF(HLOOKUP(BS$1,Monitoring_MP!$AK$1:$EZ$55,Points_MP!$C29,FALSE)=$X29,$AI29,"ERROR")))))))))</f>
        <v>0</v>
      </c>
      <c r="BT29" s="142">
        <f>IF(ISBLANK(HLOOKUP(BT$1,Monitoring_MP!$AK$1:$EZ$55,Points_MP!$C29,FALSE)),"",IF(HLOOKUP(BT$1,Monitoring_MP!$AK$1:$EZ$55,Points_MP!$C29,FALSE)=$J29,$AB29,IF(HLOOKUP(BT$1,Monitoring_MP!$AK$1:$EZ$55,Points_MP!$C29,FALSE)=$L29,$AC29,IF(HLOOKUP(BT$1,Monitoring_MP!$AK$1:$EZ$55,Points_MP!$C29,FALSE)=$N29,$AD29,IF(HLOOKUP(BT$1,Monitoring_MP!$AK$1:$EZ$55,Points_MP!$C29,FALSE)=$P29,$AE29,IF(HLOOKUP(BT$1,Monitoring_MP!$AK$1:$EZ$55,Points_MP!$C29,FALSE)=$R29,$AF29,IF(HLOOKUP(BT$1,Monitoring_MP!$AK$1:$EZ$55,Points_MP!$C29,FALSE)=$T29,$AG29,IF(HLOOKUP(BT$1,Monitoring_MP!$AK$1:$EZ$55,Points_MP!$C29,FALSE)=$V29,$AH29,IF(HLOOKUP(BT$1,Monitoring_MP!$AK$1:$EZ$55,Points_MP!$C29,FALSE)=$X29,$AI29,"ERROR")))))))))</f>
        <v>0</v>
      </c>
      <c r="BU29" s="142">
        <f>IF(ISBLANK(HLOOKUP(BU$1,Monitoring_MP!$AK$1:$EZ$55,Points_MP!$C29,FALSE)),"",IF(HLOOKUP(BU$1,Monitoring_MP!$AK$1:$EZ$55,Points_MP!$C29,FALSE)=$J29,$AB29,IF(HLOOKUP(BU$1,Monitoring_MP!$AK$1:$EZ$55,Points_MP!$C29,FALSE)=$L29,$AC29,IF(HLOOKUP(BU$1,Monitoring_MP!$AK$1:$EZ$55,Points_MP!$C29,FALSE)=$N29,$AD29,IF(HLOOKUP(BU$1,Monitoring_MP!$AK$1:$EZ$55,Points_MP!$C29,FALSE)=$P29,$AE29,IF(HLOOKUP(BU$1,Monitoring_MP!$AK$1:$EZ$55,Points_MP!$C29,FALSE)=$R29,$AF29,IF(HLOOKUP(BU$1,Monitoring_MP!$AK$1:$EZ$55,Points_MP!$C29,FALSE)=$T29,$AG29,IF(HLOOKUP(BU$1,Monitoring_MP!$AK$1:$EZ$55,Points_MP!$C29,FALSE)=$V29,$AH29,IF(HLOOKUP(BU$1,Monitoring_MP!$AK$1:$EZ$55,Points_MP!$C29,FALSE)=$X29,$AI29,"ERROR")))))))))</f>
        <v>0</v>
      </c>
      <c r="BV29" s="142">
        <f>IF(ISBLANK(HLOOKUP(BV$1,Monitoring_MP!$AK$1:$EZ$55,Points_MP!$C29,FALSE)),"",IF(HLOOKUP(BV$1,Monitoring_MP!$AK$1:$EZ$55,Points_MP!$C29,FALSE)=$J29,$AB29,IF(HLOOKUP(BV$1,Monitoring_MP!$AK$1:$EZ$55,Points_MP!$C29,FALSE)=$L29,$AC29,IF(HLOOKUP(BV$1,Monitoring_MP!$AK$1:$EZ$55,Points_MP!$C29,FALSE)=$N29,$AD29,IF(HLOOKUP(BV$1,Monitoring_MP!$AK$1:$EZ$55,Points_MP!$C29,FALSE)=$P29,$AE29,IF(HLOOKUP(BV$1,Monitoring_MP!$AK$1:$EZ$55,Points_MP!$C29,FALSE)=$R29,$AF29,IF(HLOOKUP(BV$1,Monitoring_MP!$AK$1:$EZ$55,Points_MP!$C29,FALSE)=$T29,$AG29,IF(HLOOKUP(BV$1,Monitoring_MP!$AK$1:$EZ$55,Points_MP!$C29,FALSE)=$V29,$AH29,IF(HLOOKUP(BV$1,Monitoring_MP!$AK$1:$EZ$55,Points_MP!$C29,FALSE)=$X29,$AI29,"ERROR")))))))))</f>
        <v>0</v>
      </c>
      <c r="BW29" s="142">
        <f>IF(ISBLANK(HLOOKUP(BW$1,Monitoring_MP!$AK$1:$EZ$55,Points_MP!$C29,FALSE)),"",IF(HLOOKUP(BW$1,Monitoring_MP!$AK$1:$EZ$55,Points_MP!$C29,FALSE)=$J29,$AB29,IF(HLOOKUP(BW$1,Monitoring_MP!$AK$1:$EZ$55,Points_MP!$C29,FALSE)=$L29,$AC29,IF(HLOOKUP(BW$1,Monitoring_MP!$AK$1:$EZ$55,Points_MP!$C29,FALSE)=$N29,$AD29,IF(HLOOKUP(BW$1,Monitoring_MP!$AK$1:$EZ$55,Points_MP!$C29,FALSE)=$P29,$AE29,IF(HLOOKUP(BW$1,Monitoring_MP!$AK$1:$EZ$55,Points_MP!$C29,FALSE)=$R29,$AF29,IF(HLOOKUP(BW$1,Monitoring_MP!$AK$1:$EZ$55,Points_MP!$C29,FALSE)=$T29,$AG29,IF(HLOOKUP(BW$1,Monitoring_MP!$AK$1:$EZ$55,Points_MP!$C29,FALSE)=$V29,$AH29,IF(HLOOKUP(BW$1,Monitoring_MP!$AK$1:$EZ$55,Points_MP!$C29,FALSE)=$X29,$AI29,"ERROR")))))))))</f>
        <v>0</v>
      </c>
      <c r="BX29" s="142">
        <f>IF(ISBLANK(HLOOKUP(BX$1,Monitoring_MP!$AK$1:$EZ$55,Points_MP!$C29,FALSE)),"",IF(HLOOKUP(BX$1,Monitoring_MP!$AK$1:$EZ$55,Points_MP!$C29,FALSE)=$J29,$AB29,IF(HLOOKUP(BX$1,Monitoring_MP!$AK$1:$EZ$55,Points_MP!$C29,FALSE)=$L29,$AC29,IF(HLOOKUP(BX$1,Monitoring_MP!$AK$1:$EZ$55,Points_MP!$C29,FALSE)=$N29,$AD29,IF(HLOOKUP(BX$1,Monitoring_MP!$AK$1:$EZ$55,Points_MP!$C29,FALSE)=$P29,$AE29,IF(HLOOKUP(BX$1,Monitoring_MP!$AK$1:$EZ$55,Points_MP!$C29,FALSE)=$R29,$AF29,IF(HLOOKUP(BX$1,Monitoring_MP!$AK$1:$EZ$55,Points_MP!$C29,FALSE)=$T29,$AG29,IF(HLOOKUP(BX$1,Monitoring_MP!$AK$1:$EZ$55,Points_MP!$C29,FALSE)=$V29,$AH29,IF(HLOOKUP(BX$1,Monitoring_MP!$AK$1:$EZ$55,Points_MP!$C29,FALSE)=$X29,$AI29,"ERROR")))))))))</f>
        <v>0</v>
      </c>
      <c r="BY29" s="142">
        <f>IF(ISBLANK(HLOOKUP(BY$1,Monitoring_MP!$AK$1:$EZ$55,Points_MP!$C29,FALSE)),"",IF(HLOOKUP(BY$1,Monitoring_MP!$AK$1:$EZ$55,Points_MP!$C29,FALSE)=$J29,$AB29,IF(HLOOKUP(BY$1,Monitoring_MP!$AK$1:$EZ$55,Points_MP!$C29,FALSE)=$L29,$AC29,IF(HLOOKUP(BY$1,Monitoring_MP!$AK$1:$EZ$55,Points_MP!$C29,FALSE)=$N29,$AD29,IF(HLOOKUP(BY$1,Monitoring_MP!$AK$1:$EZ$55,Points_MP!$C29,FALSE)=$P29,$AE29,IF(HLOOKUP(BY$1,Monitoring_MP!$AK$1:$EZ$55,Points_MP!$C29,FALSE)=$R29,$AF29,IF(HLOOKUP(BY$1,Monitoring_MP!$AK$1:$EZ$55,Points_MP!$C29,FALSE)=$T29,$AG29,IF(HLOOKUP(BY$1,Monitoring_MP!$AK$1:$EZ$55,Points_MP!$C29,FALSE)=$V29,$AH29,IF(HLOOKUP(BY$1,Monitoring_MP!$AK$1:$EZ$55,Points_MP!$C29,FALSE)=$X29,$AI29,"ERROR")))))))))</f>
        <v>0</v>
      </c>
      <c r="BZ29" s="142">
        <f>IF(ISBLANK(HLOOKUP(BZ$1,Monitoring_MP!$AK$1:$EZ$55,Points_MP!$C29,FALSE)),"",IF(HLOOKUP(BZ$1,Monitoring_MP!$AK$1:$EZ$55,Points_MP!$C29,FALSE)=$J29,$AB29,IF(HLOOKUP(BZ$1,Monitoring_MP!$AK$1:$EZ$55,Points_MP!$C29,FALSE)=$L29,$AC29,IF(HLOOKUP(BZ$1,Monitoring_MP!$AK$1:$EZ$55,Points_MP!$C29,FALSE)=$N29,$AD29,IF(HLOOKUP(BZ$1,Monitoring_MP!$AK$1:$EZ$55,Points_MP!$C29,FALSE)=$P29,$AE29,IF(HLOOKUP(BZ$1,Monitoring_MP!$AK$1:$EZ$55,Points_MP!$C29,FALSE)=$R29,$AF29,IF(HLOOKUP(BZ$1,Monitoring_MP!$AK$1:$EZ$55,Points_MP!$C29,FALSE)=$T29,$AG29,IF(HLOOKUP(BZ$1,Monitoring_MP!$AK$1:$EZ$55,Points_MP!$C29,FALSE)=$V29,$AH29,IF(HLOOKUP(BZ$1,Monitoring_MP!$AK$1:$EZ$55,Points_MP!$C29,FALSE)=$X29,$AI29,"ERROR")))))))))</f>
        <v>0</v>
      </c>
      <c r="CA29" s="142">
        <f>IF(ISBLANK(HLOOKUP(CA$1,Monitoring_MP!$AK$1:$EZ$55,Points_MP!$C29,FALSE)),"",IF(HLOOKUP(CA$1,Monitoring_MP!$AK$1:$EZ$55,Points_MP!$C29,FALSE)=$J29,$AB29,IF(HLOOKUP(CA$1,Monitoring_MP!$AK$1:$EZ$55,Points_MP!$C29,FALSE)=$L29,$AC29,IF(HLOOKUP(CA$1,Monitoring_MP!$AK$1:$EZ$55,Points_MP!$C29,FALSE)=$N29,$AD29,IF(HLOOKUP(CA$1,Monitoring_MP!$AK$1:$EZ$55,Points_MP!$C29,FALSE)=$P29,$AE29,IF(HLOOKUP(CA$1,Monitoring_MP!$AK$1:$EZ$55,Points_MP!$C29,FALSE)=$R29,$AF29,IF(HLOOKUP(CA$1,Monitoring_MP!$AK$1:$EZ$55,Points_MP!$C29,FALSE)=$T29,$AG29,IF(HLOOKUP(CA$1,Monitoring_MP!$AK$1:$EZ$55,Points_MP!$C29,FALSE)=$V29,$AH29,IF(HLOOKUP(CA$1,Monitoring_MP!$AK$1:$EZ$55,Points_MP!$C29,FALSE)=$X29,$AI29,"ERROR")))))))))</f>
        <v>0</v>
      </c>
      <c r="CB29" s="142">
        <f>IF(ISBLANK(HLOOKUP(CB$1,Monitoring_MP!$AK$1:$EZ$55,Points_MP!$C29,FALSE)),"",IF(HLOOKUP(CB$1,Monitoring_MP!$AK$1:$EZ$55,Points_MP!$C29,FALSE)=$J29,$AB29,IF(HLOOKUP(CB$1,Monitoring_MP!$AK$1:$EZ$55,Points_MP!$C29,FALSE)=$L29,$AC29,IF(HLOOKUP(CB$1,Monitoring_MP!$AK$1:$EZ$55,Points_MP!$C29,FALSE)=$N29,$AD29,IF(HLOOKUP(CB$1,Monitoring_MP!$AK$1:$EZ$55,Points_MP!$C29,FALSE)=$P29,$AE29,IF(HLOOKUP(CB$1,Monitoring_MP!$AK$1:$EZ$55,Points_MP!$C29,FALSE)=$R29,$AF29,IF(HLOOKUP(CB$1,Monitoring_MP!$AK$1:$EZ$55,Points_MP!$C29,FALSE)=$T29,$AG29,IF(HLOOKUP(CB$1,Monitoring_MP!$AK$1:$EZ$55,Points_MP!$C29,FALSE)=$V29,$AH29,IF(HLOOKUP(CB$1,Monitoring_MP!$AK$1:$EZ$55,Points_MP!$C29,FALSE)=$X29,$AI29,"ERROR")))))))))</f>
        <v>0</v>
      </c>
      <c r="CC29" s="142">
        <f>IF(ISBLANK(HLOOKUP(CC$1,Monitoring_MP!$AK$1:$EZ$55,Points_MP!$C29,FALSE)),"",IF(HLOOKUP(CC$1,Monitoring_MP!$AK$1:$EZ$55,Points_MP!$C29,FALSE)=$J29,$AB29,IF(HLOOKUP(CC$1,Monitoring_MP!$AK$1:$EZ$55,Points_MP!$C29,FALSE)=$L29,$AC29,IF(HLOOKUP(CC$1,Monitoring_MP!$AK$1:$EZ$55,Points_MP!$C29,FALSE)=$N29,$AD29,IF(HLOOKUP(CC$1,Monitoring_MP!$AK$1:$EZ$55,Points_MP!$C29,FALSE)=$P29,$AE29,IF(HLOOKUP(CC$1,Monitoring_MP!$AK$1:$EZ$55,Points_MP!$C29,FALSE)=$R29,$AF29,IF(HLOOKUP(CC$1,Monitoring_MP!$AK$1:$EZ$55,Points_MP!$C29,FALSE)=$T29,$AG29,IF(HLOOKUP(CC$1,Monitoring_MP!$AK$1:$EZ$55,Points_MP!$C29,FALSE)=$V29,$AH29,IF(HLOOKUP(CC$1,Monitoring_MP!$AK$1:$EZ$55,Points_MP!$C29,FALSE)=$X29,$AI29,"ERROR")))))))))</f>
        <v>0</v>
      </c>
      <c r="CD29" s="142">
        <f>IF(ISBLANK(HLOOKUP(CD$1,Monitoring_MP!$AK$1:$EZ$55,Points_MP!$C29,FALSE)),"",IF(HLOOKUP(CD$1,Monitoring_MP!$AK$1:$EZ$55,Points_MP!$C29,FALSE)=$J29,$AB29,IF(HLOOKUP(CD$1,Monitoring_MP!$AK$1:$EZ$55,Points_MP!$C29,FALSE)=$L29,$AC29,IF(HLOOKUP(CD$1,Monitoring_MP!$AK$1:$EZ$55,Points_MP!$C29,FALSE)=$N29,$AD29,IF(HLOOKUP(CD$1,Monitoring_MP!$AK$1:$EZ$55,Points_MP!$C29,FALSE)=$P29,$AE29,IF(HLOOKUP(CD$1,Monitoring_MP!$AK$1:$EZ$55,Points_MP!$C29,FALSE)=$R29,$AF29,IF(HLOOKUP(CD$1,Monitoring_MP!$AK$1:$EZ$55,Points_MP!$C29,FALSE)=$T29,$AG29,IF(HLOOKUP(CD$1,Monitoring_MP!$AK$1:$EZ$55,Points_MP!$C29,FALSE)=$V29,$AH29,IF(HLOOKUP(CD$1,Monitoring_MP!$AK$1:$EZ$55,Points_MP!$C29,FALSE)=$X29,$AI29,"ERROR")))))))))</f>
        <v>0</v>
      </c>
      <c r="CE29" s="142">
        <f>IF(ISBLANK(HLOOKUP(CE$1,Monitoring_MP!$AK$1:$EZ$55,Points_MP!$C29,FALSE)),"",IF(HLOOKUP(CE$1,Monitoring_MP!$AK$1:$EZ$55,Points_MP!$C29,FALSE)=$J29,$AB29,IF(HLOOKUP(CE$1,Monitoring_MP!$AK$1:$EZ$55,Points_MP!$C29,FALSE)=$L29,$AC29,IF(HLOOKUP(CE$1,Monitoring_MP!$AK$1:$EZ$55,Points_MP!$C29,FALSE)=$N29,$AD29,IF(HLOOKUP(CE$1,Monitoring_MP!$AK$1:$EZ$55,Points_MP!$C29,FALSE)=$P29,$AE29,IF(HLOOKUP(CE$1,Monitoring_MP!$AK$1:$EZ$55,Points_MP!$C29,FALSE)=$R29,$AF29,IF(HLOOKUP(CE$1,Monitoring_MP!$AK$1:$EZ$55,Points_MP!$C29,FALSE)=$T29,$AG29,IF(HLOOKUP(CE$1,Monitoring_MP!$AK$1:$EZ$55,Points_MP!$C29,FALSE)=$V29,$AH29,IF(HLOOKUP(CE$1,Monitoring_MP!$AK$1:$EZ$55,Points_MP!$C29,FALSE)=$X29,$AI29,"ERROR")))))))))</f>
        <v>0</v>
      </c>
      <c r="CF29" s="142">
        <f>IF(ISBLANK(HLOOKUP(CF$1,Monitoring_MP!$AK$1:$EZ$55,Points_MP!$C29,FALSE)),"",IF(HLOOKUP(CF$1,Monitoring_MP!$AK$1:$EZ$55,Points_MP!$C29,FALSE)=$J29,$AB29,IF(HLOOKUP(CF$1,Monitoring_MP!$AK$1:$EZ$55,Points_MP!$C29,FALSE)=$L29,$AC29,IF(HLOOKUP(CF$1,Monitoring_MP!$AK$1:$EZ$55,Points_MP!$C29,FALSE)=$N29,$AD29,IF(HLOOKUP(CF$1,Monitoring_MP!$AK$1:$EZ$55,Points_MP!$C29,FALSE)=$P29,$AE29,IF(HLOOKUP(CF$1,Monitoring_MP!$AK$1:$EZ$55,Points_MP!$C29,FALSE)=$R29,$AF29,IF(HLOOKUP(CF$1,Monitoring_MP!$AK$1:$EZ$55,Points_MP!$C29,FALSE)=$T29,$AG29,IF(HLOOKUP(CF$1,Monitoring_MP!$AK$1:$EZ$55,Points_MP!$C29,FALSE)=$V29,$AH29,IF(HLOOKUP(CF$1,Monitoring_MP!$AK$1:$EZ$55,Points_MP!$C29,FALSE)=$X29,$AI29,"ERROR")))))))))</f>
        <v>0</v>
      </c>
      <c r="CG29" s="142">
        <f>IF(ISBLANK(HLOOKUP(CG$1,Monitoring_MP!$AK$1:$EZ$55,Points_MP!$C29,FALSE)),"",IF(HLOOKUP(CG$1,Monitoring_MP!$AK$1:$EZ$55,Points_MP!$C29,FALSE)=$J29,$AB29,IF(HLOOKUP(CG$1,Monitoring_MP!$AK$1:$EZ$55,Points_MP!$C29,FALSE)=$L29,$AC29,IF(HLOOKUP(CG$1,Monitoring_MP!$AK$1:$EZ$55,Points_MP!$C29,FALSE)=$N29,$AD29,IF(HLOOKUP(CG$1,Monitoring_MP!$AK$1:$EZ$55,Points_MP!$C29,FALSE)=$P29,$AE29,IF(HLOOKUP(CG$1,Monitoring_MP!$AK$1:$EZ$55,Points_MP!$C29,FALSE)=$R29,$AF29,IF(HLOOKUP(CG$1,Monitoring_MP!$AK$1:$EZ$55,Points_MP!$C29,FALSE)=$T29,$AG29,IF(HLOOKUP(CG$1,Monitoring_MP!$AK$1:$EZ$55,Points_MP!$C29,FALSE)=$V29,$AH29,IF(HLOOKUP(CG$1,Monitoring_MP!$AK$1:$EZ$55,Points_MP!$C29,FALSE)=$X29,$AI29,"ERROR")))))))))</f>
        <v>0</v>
      </c>
      <c r="CH29" s="142">
        <f>IF(ISBLANK(HLOOKUP(CH$1,Monitoring_MP!$AK$1:$EZ$55,Points_MP!$C29,FALSE)),"",IF(HLOOKUP(CH$1,Monitoring_MP!$AK$1:$EZ$55,Points_MP!$C29,FALSE)=$J29,$AB29,IF(HLOOKUP(CH$1,Monitoring_MP!$AK$1:$EZ$55,Points_MP!$C29,FALSE)=$L29,$AC29,IF(HLOOKUP(CH$1,Monitoring_MP!$AK$1:$EZ$55,Points_MP!$C29,FALSE)=$N29,$AD29,IF(HLOOKUP(CH$1,Monitoring_MP!$AK$1:$EZ$55,Points_MP!$C29,FALSE)=$P29,$AE29,IF(HLOOKUP(CH$1,Monitoring_MP!$AK$1:$EZ$55,Points_MP!$C29,FALSE)=$R29,$AF29,IF(HLOOKUP(CH$1,Monitoring_MP!$AK$1:$EZ$55,Points_MP!$C29,FALSE)=$T29,$AG29,IF(HLOOKUP(CH$1,Monitoring_MP!$AK$1:$EZ$55,Points_MP!$C29,FALSE)=$V29,$AH29,IF(HLOOKUP(CH$1,Monitoring_MP!$AK$1:$EZ$55,Points_MP!$C29,FALSE)=$X29,$AI29,"ERROR")))))))))</f>
        <v>0</v>
      </c>
      <c r="CI29" s="142">
        <f>IF(ISBLANK(HLOOKUP(CI$1,Monitoring_MP!$AK$1:$EZ$55,Points_MP!$C29,FALSE)),"",IF(HLOOKUP(CI$1,Monitoring_MP!$AK$1:$EZ$55,Points_MP!$C29,FALSE)=$J29,$AB29,IF(HLOOKUP(CI$1,Monitoring_MP!$AK$1:$EZ$55,Points_MP!$C29,FALSE)=$L29,$AC29,IF(HLOOKUP(CI$1,Monitoring_MP!$AK$1:$EZ$55,Points_MP!$C29,FALSE)=$N29,$AD29,IF(HLOOKUP(CI$1,Monitoring_MP!$AK$1:$EZ$55,Points_MP!$C29,FALSE)=$P29,$AE29,IF(HLOOKUP(CI$1,Monitoring_MP!$AK$1:$EZ$55,Points_MP!$C29,FALSE)=$R29,$AF29,IF(HLOOKUP(CI$1,Monitoring_MP!$AK$1:$EZ$55,Points_MP!$C29,FALSE)=$T29,$AG29,IF(HLOOKUP(CI$1,Monitoring_MP!$AK$1:$EZ$55,Points_MP!$C29,FALSE)=$V29,$AH29,IF(HLOOKUP(CI$1,Monitoring_MP!$AK$1:$EZ$55,Points_MP!$C29,FALSE)=$X29,$AI29,"ERROR")))))))))</f>
        <v>0</v>
      </c>
      <c r="CJ29" s="142">
        <f>IF(ISBLANK(HLOOKUP(CJ$1,Monitoring_MP!$AK$1:$EZ$55,Points_MP!$C29,FALSE)),"",IF(HLOOKUP(CJ$1,Monitoring_MP!$AK$1:$EZ$55,Points_MP!$C29,FALSE)=$J29,$AB29,IF(HLOOKUP(CJ$1,Monitoring_MP!$AK$1:$EZ$55,Points_MP!$C29,FALSE)=$L29,$AC29,IF(HLOOKUP(CJ$1,Monitoring_MP!$AK$1:$EZ$55,Points_MP!$C29,FALSE)=$N29,$AD29,IF(HLOOKUP(CJ$1,Monitoring_MP!$AK$1:$EZ$55,Points_MP!$C29,FALSE)=$P29,$AE29,IF(HLOOKUP(CJ$1,Monitoring_MP!$AK$1:$EZ$55,Points_MP!$C29,FALSE)=$R29,$AF29,IF(HLOOKUP(CJ$1,Monitoring_MP!$AK$1:$EZ$55,Points_MP!$C29,FALSE)=$T29,$AG29,IF(HLOOKUP(CJ$1,Monitoring_MP!$AK$1:$EZ$55,Points_MP!$C29,FALSE)=$V29,$AH29,IF(HLOOKUP(CJ$1,Monitoring_MP!$AK$1:$EZ$55,Points_MP!$C29,FALSE)=$X29,$AI29,"ERROR")))))))))</f>
        <v>1.7999999999999998</v>
      </c>
      <c r="CK29" s="142">
        <f>IF(ISBLANK(HLOOKUP(CK$1,Monitoring_MP!$AK$1:$EZ$55,Points_MP!$C29,FALSE)),"",IF(HLOOKUP(CK$1,Monitoring_MP!$AK$1:$EZ$55,Points_MP!$C29,FALSE)=$J29,$AB29,IF(HLOOKUP(CK$1,Monitoring_MP!$AK$1:$EZ$55,Points_MP!$C29,FALSE)=$L29,$AC29,IF(HLOOKUP(CK$1,Monitoring_MP!$AK$1:$EZ$55,Points_MP!$C29,FALSE)=$N29,$AD29,IF(HLOOKUP(CK$1,Monitoring_MP!$AK$1:$EZ$55,Points_MP!$C29,FALSE)=$P29,$AE29,IF(HLOOKUP(CK$1,Monitoring_MP!$AK$1:$EZ$55,Points_MP!$C29,FALSE)=$R29,$AF29,IF(HLOOKUP(CK$1,Monitoring_MP!$AK$1:$EZ$55,Points_MP!$C29,FALSE)=$T29,$AG29,IF(HLOOKUP(CK$1,Monitoring_MP!$AK$1:$EZ$55,Points_MP!$C29,FALSE)=$V29,$AH29,IF(HLOOKUP(CK$1,Monitoring_MP!$AK$1:$EZ$55,Points_MP!$C29,FALSE)=$X29,$AI29,"ERROR")))))))))</f>
        <v>0</v>
      </c>
      <c r="CL29" s="142">
        <f>IF(ISBLANK(HLOOKUP(CL$1,Monitoring_MP!$AK$1:$EZ$55,Points_MP!$C29,FALSE)),"",IF(HLOOKUP(CL$1,Monitoring_MP!$AK$1:$EZ$55,Points_MP!$C29,FALSE)=$J29,$AB29,IF(HLOOKUP(CL$1,Monitoring_MP!$AK$1:$EZ$55,Points_MP!$C29,FALSE)=$L29,$AC29,IF(HLOOKUP(CL$1,Monitoring_MP!$AK$1:$EZ$55,Points_MP!$C29,FALSE)=$N29,$AD29,IF(HLOOKUP(CL$1,Monitoring_MP!$AK$1:$EZ$55,Points_MP!$C29,FALSE)=$P29,$AE29,IF(HLOOKUP(CL$1,Monitoring_MP!$AK$1:$EZ$55,Points_MP!$C29,FALSE)=$R29,$AF29,IF(HLOOKUP(CL$1,Monitoring_MP!$AK$1:$EZ$55,Points_MP!$C29,FALSE)=$T29,$AG29,IF(HLOOKUP(CL$1,Monitoring_MP!$AK$1:$EZ$55,Points_MP!$C29,FALSE)=$V29,$AH29,IF(HLOOKUP(CL$1,Monitoring_MP!$AK$1:$EZ$55,Points_MP!$C29,FALSE)=$X29,$AI29,"ERROR")))))))))</f>
        <v>0</v>
      </c>
      <c r="CM29" s="142">
        <f>IF(ISBLANK(HLOOKUP(CM$1,Monitoring_MP!$AK$1:$EZ$55,Points_MP!$C29,FALSE)),"",IF(HLOOKUP(CM$1,Monitoring_MP!$AK$1:$EZ$55,Points_MP!$C29,FALSE)=$J29,$AB29,IF(HLOOKUP(CM$1,Monitoring_MP!$AK$1:$EZ$55,Points_MP!$C29,FALSE)=$L29,$AC29,IF(HLOOKUP(CM$1,Monitoring_MP!$AK$1:$EZ$55,Points_MP!$C29,FALSE)=$N29,$AD29,IF(HLOOKUP(CM$1,Monitoring_MP!$AK$1:$EZ$55,Points_MP!$C29,FALSE)=$P29,$AE29,IF(HLOOKUP(CM$1,Monitoring_MP!$AK$1:$EZ$55,Points_MP!$C29,FALSE)=$R29,$AF29,IF(HLOOKUP(CM$1,Monitoring_MP!$AK$1:$EZ$55,Points_MP!$C29,FALSE)=$T29,$AG29,IF(HLOOKUP(CM$1,Monitoring_MP!$AK$1:$EZ$55,Points_MP!$C29,FALSE)=$V29,$AH29,IF(HLOOKUP(CM$1,Monitoring_MP!$AK$1:$EZ$55,Points_MP!$C29,FALSE)=$X29,$AI29,"ERROR")))))))))</f>
        <v>0</v>
      </c>
      <c r="CN29" s="142">
        <f>IF(ISBLANK(HLOOKUP(CN$1,Monitoring_MP!$AK$1:$EZ$55,Points_MP!$C29,FALSE)),"",IF(HLOOKUP(CN$1,Monitoring_MP!$AK$1:$EZ$55,Points_MP!$C29,FALSE)=$J29,$AB29,IF(HLOOKUP(CN$1,Monitoring_MP!$AK$1:$EZ$55,Points_MP!$C29,FALSE)=$L29,$AC29,IF(HLOOKUP(CN$1,Monitoring_MP!$AK$1:$EZ$55,Points_MP!$C29,FALSE)=$N29,$AD29,IF(HLOOKUP(CN$1,Monitoring_MP!$AK$1:$EZ$55,Points_MP!$C29,FALSE)=$P29,$AE29,IF(HLOOKUP(CN$1,Monitoring_MP!$AK$1:$EZ$55,Points_MP!$C29,FALSE)=$R29,$AF29,IF(HLOOKUP(CN$1,Monitoring_MP!$AK$1:$EZ$55,Points_MP!$C29,FALSE)=$T29,$AG29,IF(HLOOKUP(CN$1,Monitoring_MP!$AK$1:$EZ$55,Points_MP!$C29,FALSE)=$V29,$AH29,IF(HLOOKUP(CN$1,Monitoring_MP!$AK$1:$EZ$55,Points_MP!$C29,FALSE)=$X29,$AI29,"ERROR")))))))))</f>
        <v>0</v>
      </c>
      <c r="CO29" s="142">
        <f>IF(ISBLANK(HLOOKUP(CO$1,Monitoring_MP!$AK$1:$EZ$55,Points_MP!$C29,FALSE)),"",IF(HLOOKUP(CO$1,Monitoring_MP!$AK$1:$EZ$55,Points_MP!$C29,FALSE)=$J29,$AB29,IF(HLOOKUP(CO$1,Monitoring_MP!$AK$1:$EZ$55,Points_MP!$C29,FALSE)=$L29,$AC29,IF(HLOOKUP(CO$1,Monitoring_MP!$AK$1:$EZ$55,Points_MP!$C29,FALSE)=$N29,$AD29,IF(HLOOKUP(CO$1,Monitoring_MP!$AK$1:$EZ$55,Points_MP!$C29,FALSE)=$P29,$AE29,IF(HLOOKUP(CO$1,Monitoring_MP!$AK$1:$EZ$55,Points_MP!$C29,FALSE)=$R29,$AF29,IF(HLOOKUP(CO$1,Monitoring_MP!$AK$1:$EZ$55,Points_MP!$C29,FALSE)=$T29,$AG29,IF(HLOOKUP(CO$1,Monitoring_MP!$AK$1:$EZ$55,Points_MP!$C29,FALSE)=$V29,$AH29,IF(HLOOKUP(CO$1,Monitoring_MP!$AK$1:$EZ$55,Points_MP!$C29,FALSE)=$X29,$AI29,"ERROR")))))))))</f>
        <v>0</v>
      </c>
      <c r="CP29" s="142">
        <f>IF(ISBLANK(HLOOKUP(CP$1,Monitoring_MP!$AK$1:$EZ$55,Points_MP!$C29,FALSE)),"",IF(HLOOKUP(CP$1,Monitoring_MP!$AK$1:$EZ$55,Points_MP!$C29,FALSE)=$J29,$AB29,IF(HLOOKUP(CP$1,Monitoring_MP!$AK$1:$EZ$55,Points_MP!$C29,FALSE)=$L29,$AC29,IF(HLOOKUP(CP$1,Monitoring_MP!$AK$1:$EZ$55,Points_MP!$C29,FALSE)=$N29,$AD29,IF(HLOOKUP(CP$1,Monitoring_MP!$AK$1:$EZ$55,Points_MP!$C29,FALSE)=$P29,$AE29,IF(HLOOKUP(CP$1,Monitoring_MP!$AK$1:$EZ$55,Points_MP!$C29,FALSE)=$R29,$AF29,IF(HLOOKUP(CP$1,Monitoring_MP!$AK$1:$EZ$55,Points_MP!$C29,FALSE)=$T29,$AG29,IF(HLOOKUP(CP$1,Monitoring_MP!$AK$1:$EZ$55,Points_MP!$C29,FALSE)=$V29,$AH29,IF(HLOOKUP(CP$1,Monitoring_MP!$AK$1:$EZ$55,Points_MP!$C29,FALSE)=$X29,$AI29,"ERROR")))))))))</f>
        <v>0</v>
      </c>
      <c r="CQ29" s="142">
        <f>IF(ISBLANK(HLOOKUP(CQ$1,Monitoring_MP!$AK$1:$EZ$55,Points_MP!$C29,FALSE)),"",IF(HLOOKUP(CQ$1,Monitoring_MP!$AK$1:$EZ$55,Points_MP!$C29,FALSE)=$J29,$AB29,IF(HLOOKUP(CQ$1,Monitoring_MP!$AK$1:$EZ$55,Points_MP!$C29,FALSE)=$L29,$AC29,IF(HLOOKUP(CQ$1,Monitoring_MP!$AK$1:$EZ$55,Points_MP!$C29,FALSE)=$N29,$AD29,IF(HLOOKUP(CQ$1,Monitoring_MP!$AK$1:$EZ$55,Points_MP!$C29,FALSE)=$P29,$AE29,IF(HLOOKUP(CQ$1,Monitoring_MP!$AK$1:$EZ$55,Points_MP!$C29,FALSE)=$R29,$AF29,IF(HLOOKUP(CQ$1,Monitoring_MP!$AK$1:$EZ$55,Points_MP!$C29,FALSE)=$T29,$AG29,IF(HLOOKUP(CQ$1,Monitoring_MP!$AK$1:$EZ$55,Points_MP!$C29,FALSE)=$V29,$AH29,IF(HLOOKUP(CQ$1,Monitoring_MP!$AK$1:$EZ$55,Points_MP!$C29,FALSE)=$X29,$AI29,"ERROR")))))))))</f>
        <v>0</v>
      </c>
      <c r="CR29" s="142">
        <f>IF(ISBLANK(HLOOKUP(CR$1,Monitoring_MP!$AK$1:$EZ$55,Points_MP!$C29,FALSE)),"",IF(HLOOKUP(CR$1,Monitoring_MP!$AK$1:$EZ$55,Points_MP!$C29,FALSE)=$J29,$AB29,IF(HLOOKUP(CR$1,Monitoring_MP!$AK$1:$EZ$55,Points_MP!$C29,FALSE)=$L29,$AC29,IF(HLOOKUP(CR$1,Monitoring_MP!$AK$1:$EZ$55,Points_MP!$C29,FALSE)=$N29,$AD29,IF(HLOOKUP(CR$1,Monitoring_MP!$AK$1:$EZ$55,Points_MP!$C29,FALSE)=$P29,$AE29,IF(HLOOKUP(CR$1,Monitoring_MP!$AK$1:$EZ$55,Points_MP!$C29,FALSE)=$R29,$AF29,IF(HLOOKUP(CR$1,Monitoring_MP!$AK$1:$EZ$55,Points_MP!$C29,FALSE)=$T29,$AG29,IF(HLOOKUP(CR$1,Monitoring_MP!$AK$1:$EZ$55,Points_MP!$C29,FALSE)=$V29,$AH29,IF(HLOOKUP(CR$1,Monitoring_MP!$AK$1:$EZ$55,Points_MP!$C29,FALSE)=$X29,$AI29,"ERROR")))))))))</f>
        <v>0</v>
      </c>
    </row>
    <row r="30" spans="1:96" ht="15" customHeight="1" x14ac:dyDescent="0.35">
      <c r="A30" s="19" t="str">
        <f>IF(ISBLANK(Monitoring_MP!A30),"",Monitoring_MP!A30)</f>
        <v>Q28</v>
      </c>
      <c r="B30" s="19" t="str">
        <f>IF(ISBLANK(Monitoring_MP!B30),"",Monitoring_MP!B30)</f>
        <v>C20028</v>
      </c>
      <c r="C30" s="19">
        <f>IF(ISBLANK(Monitoring_MP!C30),"",Monitoring_MP!C30)</f>
        <v>30</v>
      </c>
      <c r="D30" s="11" t="str">
        <f>IF(ISBLANK(Monitoring_MP!D30),"",Monitoring_MP!D30)</f>
        <v>Sînt publicate pe pagina web oficială rapoartele de monitorizare a executării contractelor de achiziţie publică (trimestrial/semestrial şi anual) și Darea de seamă anuală privind achizițiile publice de valoare mică ?</v>
      </c>
      <c r="E30" s="11" t="str">
        <f>IF(ISBLANK(Monitoring_MP!E30),"",Monitoring_MP!E30)</f>
        <v>Are monitoring reports on the execution of public procurement contracts published on the official web page (quarterly/biannual and annual) and Annual report on low-value public procurement?</v>
      </c>
      <c r="F30" s="11" t="str">
        <f>IF(ISBLANK(Monitoring_MP!F30),"",Monitoring_MP!F30)</f>
        <v>proc</v>
      </c>
      <c r="G30" s="12" t="str">
        <f>IF(ISBLANK(Monitoring_MP!G30),"",Monitoring_MP!G30)</f>
        <v>proc5</v>
      </c>
      <c r="H30" s="55" t="str">
        <f>IF(ISBLANK(Monitoring_MP!H30),"",Monitoring_MP!H30)</f>
        <v>proc5k</v>
      </c>
      <c r="I30" s="12">
        <f>IF(ISBLANK(Monitoring_MP!I30),"",Monitoring_MP!I30)</f>
        <v>3</v>
      </c>
      <c r="J30" s="12" t="str">
        <f>IF(ISBLANK(Monitoring_MP!J30),"",Monitoring_MP!J30)</f>
        <v>da</v>
      </c>
      <c r="K30" s="12" t="str">
        <f>IF(ISBLANK(Monitoring_MP!K30),"",Monitoring_MP!K30)</f>
        <v>yes</v>
      </c>
      <c r="L30" s="12" t="str">
        <f>IF(ISBLANK(Monitoring_MP!L30),"",Monitoring_MP!L30)</f>
        <v>nu</v>
      </c>
      <c r="M30" s="86" t="str">
        <f>IF(ISBLANK(Monitoring_MP!M30),"",Monitoring_MP!M30)</f>
        <v>no</v>
      </c>
      <c r="N30" s="12" t="str">
        <f>IF(ISBLANK(Monitoring_MP!N30),"",Monitoring_MP!N30)</f>
        <v>partial/alte modalități</v>
      </c>
      <c r="O30" s="12" t="str">
        <f>IF(ISBLANK(Monitoring_MP!O30),"",Monitoring_MP!O30)</f>
        <v>partially/other ways</v>
      </c>
      <c r="P30" s="12" t="str">
        <f>IF(ISBLANK(Monitoring_MP!P30),"",Monitoring_MP!P30)</f>
        <v>--------</v>
      </c>
      <c r="Q30" s="12" t="str">
        <f>IF(ISBLANK(Monitoring_MP!Q30),"",Monitoring_MP!Q30)</f>
        <v>--------</v>
      </c>
      <c r="R30" s="12" t="str">
        <f>IF(ISBLANK(Monitoring_MP!R30),"",Monitoring_MP!R30)</f>
        <v>--------</v>
      </c>
      <c r="S30" s="12" t="str">
        <f>IF(ISBLANK(Monitoring_MP!S30),"",Monitoring_MP!S30)</f>
        <v>--------</v>
      </c>
      <c r="T30" s="12" t="str">
        <f>IF(ISBLANK(Monitoring_MP!T30),"",Monitoring_MP!T30)</f>
        <v>--------</v>
      </c>
      <c r="U30" s="12" t="str">
        <f>IF(ISBLANK(Monitoring_MP!U30),"",Monitoring_MP!U30)</f>
        <v>--------</v>
      </c>
      <c r="V30" s="12" t="str">
        <f>IF(ISBLANK(Monitoring_MP!V30),"",Monitoring_MP!V30)</f>
        <v>--------</v>
      </c>
      <c r="W30" s="12" t="str">
        <f>IF(ISBLANK(Monitoring_MP!W30),"",Monitoring_MP!W30)</f>
        <v>--------</v>
      </c>
      <c r="X30" s="12" t="str">
        <f>IF(ISBLANK(Monitoring_MP!X30),"",Monitoring_MP!X30)</f>
        <v>N/A</v>
      </c>
      <c r="Y30" s="12" t="str">
        <f>IF(ISBLANK(Monitoring_MP!Y30),"",Monitoring_MP!Y30)</f>
        <v>N/A</v>
      </c>
      <c r="Z30" s="12" t="str">
        <f>IF(ISBLANK(Monitoring_MP!Z30),"",Monitoring_MP!Z30)</f>
        <v>--------</v>
      </c>
      <c r="AA30" s="78" t="str">
        <f>IF(ISBLANK(Monitoring_MP!AA30),"",Monitoring_MP!AA30)</f>
        <v>--------</v>
      </c>
      <c r="AB30" s="66">
        <f>IF(ISBLANK(Monitoring_MP!AB30),"",Monitoring_MP!AB30)</f>
        <v>3</v>
      </c>
      <c r="AC30" s="12">
        <f>IF(ISBLANK(Monitoring_MP!AC30),"",Monitoring_MP!AC30)</f>
        <v>0</v>
      </c>
      <c r="AD30" s="66">
        <f>IF(ISBLANK(Monitoring_MP!AD30),"",Monitoring_MP!AD30)</f>
        <v>1.5</v>
      </c>
      <c r="AE30" s="66" t="str">
        <f>IF(ISBLANK(Monitoring_MP!AE30),"",Monitoring_MP!AE30)</f>
        <v/>
      </c>
      <c r="AF30" s="66" t="str">
        <f>IF(ISBLANK(Monitoring_MP!AF30),"",Monitoring_MP!AF30)</f>
        <v/>
      </c>
      <c r="AG30" s="66" t="str">
        <f>IF(ISBLANK(Monitoring_MP!AG30),"",Monitoring_MP!AG30)</f>
        <v/>
      </c>
      <c r="AH30" s="66" t="str">
        <f>IF(ISBLANK(Monitoring_MP!AH30),"",Monitoring_MP!AH30)</f>
        <v/>
      </c>
      <c r="AI30" s="12" t="str">
        <f>IF(ISBLANK(Monitoring_MP!AI30),"",Monitoring_MP!AI30)</f>
        <v>N/A</v>
      </c>
      <c r="AJ30" s="12" t="str">
        <f>IF(ISBLANK(Monitoring_MP!AJ30),"",Monitoring_MP!AJ30)</f>
        <v/>
      </c>
      <c r="AK30" s="142">
        <f>IF(ISBLANK(HLOOKUP(AK$1,Monitoring_MP!$AK$1:$EZ$55,Points_MP!$C30,FALSE)),"",IF(HLOOKUP(AK$1,Monitoring_MP!$AK$1:$EZ$55,Points_MP!$C30,FALSE)=$J30,$AB30,IF(HLOOKUP(AK$1,Monitoring_MP!$AK$1:$EZ$55,Points_MP!$C30,FALSE)=$L30,$AC30,IF(HLOOKUP(AK$1,Monitoring_MP!$AK$1:$EZ$55,Points_MP!$C30,FALSE)=$N30,$AD30,IF(HLOOKUP(AK$1,Monitoring_MP!$AK$1:$EZ$55,Points_MP!$C30,FALSE)=$P30,$AE30,IF(HLOOKUP(AK$1,Monitoring_MP!$AK$1:$EZ$55,Points_MP!$C30,FALSE)=$R30,$AF30,IF(HLOOKUP(AK$1,Monitoring_MP!$AK$1:$EZ$55,Points_MP!$C30,FALSE)=$T30,$AG30,IF(HLOOKUP(AK$1,Monitoring_MP!$AK$1:$EZ$55,Points_MP!$C30,FALSE)=$V30,$AH30,IF(HLOOKUP(AK$1,Monitoring_MP!$AK$1:$EZ$55,Points_MP!$C30,FALSE)=$X30,$AI30,"ERROR")))))))))</f>
        <v>1.5</v>
      </c>
      <c r="AL30" s="142">
        <f>IF(ISBLANK(HLOOKUP(AL$1,Monitoring_MP!$AK$1:$EZ$55,Points_MP!$C30,FALSE)),"",IF(HLOOKUP(AL$1,Monitoring_MP!$AK$1:$EZ$55,Points_MP!$C30,FALSE)=$J30,$AB30,IF(HLOOKUP(AL$1,Monitoring_MP!$AK$1:$EZ$55,Points_MP!$C30,FALSE)=$L30,$AC30,IF(HLOOKUP(AL$1,Monitoring_MP!$AK$1:$EZ$55,Points_MP!$C30,FALSE)=$N30,$AD30,IF(HLOOKUP(AL$1,Monitoring_MP!$AK$1:$EZ$55,Points_MP!$C30,FALSE)=$P30,$AE30,IF(HLOOKUP(AL$1,Monitoring_MP!$AK$1:$EZ$55,Points_MP!$C30,FALSE)=$R30,$AF30,IF(HLOOKUP(AL$1,Monitoring_MP!$AK$1:$EZ$55,Points_MP!$C30,FALSE)=$T30,$AG30,IF(HLOOKUP(AL$1,Monitoring_MP!$AK$1:$EZ$55,Points_MP!$C30,FALSE)=$V30,$AH30,IF(HLOOKUP(AL$1,Monitoring_MP!$AK$1:$EZ$55,Points_MP!$C30,FALSE)=$X30,$AI30,"ERROR")))))))))</f>
        <v>3</v>
      </c>
      <c r="AM30" s="142">
        <f>IF(ISBLANK(HLOOKUP(AM$1,Monitoring_MP!$AK$1:$EZ$55,Points_MP!$C30,FALSE)),"",IF(HLOOKUP(AM$1,Monitoring_MP!$AK$1:$EZ$55,Points_MP!$C30,FALSE)=$J30,$AB30,IF(HLOOKUP(AM$1,Monitoring_MP!$AK$1:$EZ$55,Points_MP!$C30,FALSE)=$L30,$AC30,IF(HLOOKUP(AM$1,Monitoring_MP!$AK$1:$EZ$55,Points_MP!$C30,FALSE)=$N30,$AD30,IF(HLOOKUP(AM$1,Monitoring_MP!$AK$1:$EZ$55,Points_MP!$C30,FALSE)=$P30,$AE30,IF(HLOOKUP(AM$1,Monitoring_MP!$AK$1:$EZ$55,Points_MP!$C30,FALSE)=$R30,$AF30,IF(HLOOKUP(AM$1,Monitoring_MP!$AK$1:$EZ$55,Points_MP!$C30,FALSE)=$T30,$AG30,IF(HLOOKUP(AM$1,Monitoring_MP!$AK$1:$EZ$55,Points_MP!$C30,FALSE)=$V30,$AH30,IF(HLOOKUP(AM$1,Monitoring_MP!$AK$1:$EZ$55,Points_MP!$C30,FALSE)=$X30,$AI30,"ERROR")))))))))</f>
        <v>3</v>
      </c>
      <c r="AN30" s="142">
        <f>IF(ISBLANK(HLOOKUP(AN$1,Monitoring_MP!$AK$1:$EZ$55,Points_MP!$C30,FALSE)),"",IF(HLOOKUP(AN$1,Monitoring_MP!$AK$1:$EZ$55,Points_MP!$C30,FALSE)=$J30,$AB30,IF(HLOOKUP(AN$1,Monitoring_MP!$AK$1:$EZ$55,Points_MP!$C30,FALSE)=$L30,$AC30,IF(HLOOKUP(AN$1,Monitoring_MP!$AK$1:$EZ$55,Points_MP!$C30,FALSE)=$N30,$AD30,IF(HLOOKUP(AN$1,Monitoring_MP!$AK$1:$EZ$55,Points_MP!$C30,FALSE)=$P30,$AE30,IF(HLOOKUP(AN$1,Monitoring_MP!$AK$1:$EZ$55,Points_MP!$C30,FALSE)=$R30,$AF30,IF(HLOOKUP(AN$1,Monitoring_MP!$AK$1:$EZ$55,Points_MP!$C30,FALSE)=$T30,$AG30,IF(HLOOKUP(AN$1,Monitoring_MP!$AK$1:$EZ$55,Points_MP!$C30,FALSE)=$V30,$AH30,IF(HLOOKUP(AN$1,Monitoring_MP!$AK$1:$EZ$55,Points_MP!$C30,FALSE)=$X30,$AI30,"ERROR")))))))))</f>
        <v>0</v>
      </c>
      <c r="AO30" s="142">
        <f>IF(ISBLANK(HLOOKUP(AO$1,Monitoring_MP!$AK$1:$EZ$55,Points_MP!$C30,FALSE)),"",IF(HLOOKUP(AO$1,Monitoring_MP!$AK$1:$EZ$55,Points_MP!$C30,FALSE)=$J30,$AB30,IF(HLOOKUP(AO$1,Monitoring_MP!$AK$1:$EZ$55,Points_MP!$C30,FALSE)=$L30,$AC30,IF(HLOOKUP(AO$1,Monitoring_MP!$AK$1:$EZ$55,Points_MP!$C30,FALSE)=$N30,$AD30,IF(HLOOKUP(AO$1,Monitoring_MP!$AK$1:$EZ$55,Points_MP!$C30,FALSE)=$P30,$AE30,IF(HLOOKUP(AO$1,Monitoring_MP!$AK$1:$EZ$55,Points_MP!$C30,FALSE)=$R30,$AF30,IF(HLOOKUP(AO$1,Monitoring_MP!$AK$1:$EZ$55,Points_MP!$C30,FALSE)=$T30,$AG30,IF(HLOOKUP(AO$1,Monitoring_MP!$AK$1:$EZ$55,Points_MP!$C30,FALSE)=$V30,$AH30,IF(HLOOKUP(AO$1,Monitoring_MP!$AK$1:$EZ$55,Points_MP!$C30,FALSE)=$X30,$AI30,"ERROR")))))))))</f>
        <v>1.5</v>
      </c>
      <c r="AP30" s="142">
        <f>IF(ISBLANK(HLOOKUP(AP$1,Monitoring_MP!$AK$1:$EZ$55,Points_MP!$C30,FALSE)),"",IF(HLOOKUP(AP$1,Monitoring_MP!$AK$1:$EZ$55,Points_MP!$C30,FALSE)=$J30,$AB30,IF(HLOOKUP(AP$1,Monitoring_MP!$AK$1:$EZ$55,Points_MP!$C30,FALSE)=$L30,$AC30,IF(HLOOKUP(AP$1,Monitoring_MP!$AK$1:$EZ$55,Points_MP!$C30,FALSE)=$N30,$AD30,IF(HLOOKUP(AP$1,Monitoring_MP!$AK$1:$EZ$55,Points_MP!$C30,FALSE)=$P30,$AE30,IF(HLOOKUP(AP$1,Monitoring_MP!$AK$1:$EZ$55,Points_MP!$C30,FALSE)=$R30,$AF30,IF(HLOOKUP(AP$1,Monitoring_MP!$AK$1:$EZ$55,Points_MP!$C30,FALSE)=$T30,$AG30,IF(HLOOKUP(AP$1,Monitoring_MP!$AK$1:$EZ$55,Points_MP!$C30,FALSE)=$V30,$AH30,IF(HLOOKUP(AP$1,Monitoring_MP!$AK$1:$EZ$55,Points_MP!$C30,FALSE)=$X30,$AI30,"ERROR")))))))))</f>
        <v>1.5</v>
      </c>
      <c r="AQ30" s="142">
        <f>IF(ISBLANK(HLOOKUP(AQ$1,Monitoring_MP!$AK$1:$EZ$55,Points_MP!$C30,FALSE)),"",IF(HLOOKUP(AQ$1,Monitoring_MP!$AK$1:$EZ$55,Points_MP!$C30,FALSE)=$J30,$AB30,IF(HLOOKUP(AQ$1,Monitoring_MP!$AK$1:$EZ$55,Points_MP!$C30,FALSE)=$L30,$AC30,IF(HLOOKUP(AQ$1,Monitoring_MP!$AK$1:$EZ$55,Points_MP!$C30,FALSE)=$N30,$AD30,IF(HLOOKUP(AQ$1,Monitoring_MP!$AK$1:$EZ$55,Points_MP!$C30,FALSE)=$P30,$AE30,IF(HLOOKUP(AQ$1,Monitoring_MP!$AK$1:$EZ$55,Points_MP!$C30,FALSE)=$R30,$AF30,IF(HLOOKUP(AQ$1,Monitoring_MP!$AK$1:$EZ$55,Points_MP!$C30,FALSE)=$T30,$AG30,IF(HLOOKUP(AQ$1,Monitoring_MP!$AK$1:$EZ$55,Points_MP!$C30,FALSE)=$V30,$AH30,IF(HLOOKUP(AQ$1,Monitoring_MP!$AK$1:$EZ$55,Points_MP!$C30,FALSE)=$X30,$AI30,"ERROR")))))))))</f>
        <v>0</v>
      </c>
      <c r="AR30" s="142">
        <f>IF(ISBLANK(HLOOKUP(AR$1,Monitoring_MP!$AK$1:$EZ$55,Points_MP!$C30,FALSE)),"",IF(HLOOKUP(AR$1,Monitoring_MP!$AK$1:$EZ$55,Points_MP!$C30,FALSE)=$J30,$AB30,IF(HLOOKUP(AR$1,Monitoring_MP!$AK$1:$EZ$55,Points_MP!$C30,FALSE)=$L30,$AC30,IF(HLOOKUP(AR$1,Monitoring_MP!$AK$1:$EZ$55,Points_MP!$C30,FALSE)=$N30,$AD30,IF(HLOOKUP(AR$1,Monitoring_MP!$AK$1:$EZ$55,Points_MP!$C30,FALSE)=$P30,$AE30,IF(HLOOKUP(AR$1,Monitoring_MP!$AK$1:$EZ$55,Points_MP!$C30,FALSE)=$R30,$AF30,IF(HLOOKUP(AR$1,Monitoring_MP!$AK$1:$EZ$55,Points_MP!$C30,FALSE)=$T30,$AG30,IF(HLOOKUP(AR$1,Monitoring_MP!$AK$1:$EZ$55,Points_MP!$C30,FALSE)=$V30,$AH30,IF(HLOOKUP(AR$1,Monitoring_MP!$AK$1:$EZ$55,Points_MP!$C30,FALSE)=$X30,$AI30,"ERROR")))))))))</f>
        <v>1.5</v>
      </c>
      <c r="AS30" s="142">
        <f>IF(ISBLANK(HLOOKUP(AS$1,Monitoring_MP!$AK$1:$EZ$55,Points_MP!$C30,FALSE)),"",IF(HLOOKUP(AS$1,Monitoring_MP!$AK$1:$EZ$55,Points_MP!$C30,FALSE)=$J30,$AB30,IF(HLOOKUP(AS$1,Monitoring_MP!$AK$1:$EZ$55,Points_MP!$C30,FALSE)=$L30,$AC30,IF(HLOOKUP(AS$1,Monitoring_MP!$AK$1:$EZ$55,Points_MP!$C30,FALSE)=$N30,$AD30,IF(HLOOKUP(AS$1,Monitoring_MP!$AK$1:$EZ$55,Points_MP!$C30,FALSE)=$P30,$AE30,IF(HLOOKUP(AS$1,Monitoring_MP!$AK$1:$EZ$55,Points_MP!$C30,FALSE)=$R30,$AF30,IF(HLOOKUP(AS$1,Monitoring_MP!$AK$1:$EZ$55,Points_MP!$C30,FALSE)=$T30,$AG30,IF(HLOOKUP(AS$1,Monitoring_MP!$AK$1:$EZ$55,Points_MP!$C30,FALSE)=$V30,$AH30,IF(HLOOKUP(AS$1,Monitoring_MP!$AK$1:$EZ$55,Points_MP!$C30,FALSE)=$X30,$AI30,"ERROR")))))))))</f>
        <v>0</v>
      </c>
      <c r="AT30" s="142">
        <f>IF(ISBLANK(HLOOKUP(AT$1,Monitoring_MP!$AK$1:$EZ$55,Points_MP!$C30,FALSE)),"",IF(HLOOKUP(AT$1,Monitoring_MP!$AK$1:$EZ$55,Points_MP!$C30,FALSE)=$J30,$AB30,IF(HLOOKUP(AT$1,Monitoring_MP!$AK$1:$EZ$55,Points_MP!$C30,FALSE)=$L30,$AC30,IF(HLOOKUP(AT$1,Monitoring_MP!$AK$1:$EZ$55,Points_MP!$C30,FALSE)=$N30,$AD30,IF(HLOOKUP(AT$1,Monitoring_MP!$AK$1:$EZ$55,Points_MP!$C30,FALSE)=$P30,$AE30,IF(HLOOKUP(AT$1,Monitoring_MP!$AK$1:$EZ$55,Points_MP!$C30,FALSE)=$R30,$AF30,IF(HLOOKUP(AT$1,Monitoring_MP!$AK$1:$EZ$55,Points_MP!$C30,FALSE)=$T30,$AG30,IF(HLOOKUP(AT$1,Monitoring_MP!$AK$1:$EZ$55,Points_MP!$C30,FALSE)=$V30,$AH30,IF(HLOOKUP(AT$1,Monitoring_MP!$AK$1:$EZ$55,Points_MP!$C30,FALSE)=$X30,$AI30,"ERROR")))))))))</f>
        <v>0</v>
      </c>
      <c r="AU30" s="142">
        <f>IF(ISBLANK(HLOOKUP(AU$1,Monitoring_MP!$AK$1:$EZ$55,Points_MP!$C30,FALSE)),"",IF(HLOOKUP(AU$1,Monitoring_MP!$AK$1:$EZ$55,Points_MP!$C30,FALSE)=$J30,$AB30,IF(HLOOKUP(AU$1,Monitoring_MP!$AK$1:$EZ$55,Points_MP!$C30,FALSE)=$L30,$AC30,IF(HLOOKUP(AU$1,Monitoring_MP!$AK$1:$EZ$55,Points_MP!$C30,FALSE)=$N30,$AD30,IF(HLOOKUP(AU$1,Monitoring_MP!$AK$1:$EZ$55,Points_MP!$C30,FALSE)=$P30,$AE30,IF(HLOOKUP(AU$1,Monitoring_MP!$AK$1:$EZ$55,Points_MP!$C30,FALSE)=$R30,$AF30,IF(HLOOKUP(AU$1,Monitoring_MP!$AK$1:$EZ$55,Points_MP!$C30,FALSE)=$T30,$AG30,IF(HLOOKUP(AU$1,Monitoring_MP!$AK$1:$EZ$55,Points_MP!$C30,FALSE)=$V30,$AH30,IF(HLOOKUP(AU$1,Monitoring_MP!$AK$1:$EZ$55,Points_MP!$C30,FALSE)=$X30,$AI30,"ERROR")))))))))</f>
        <v>0</v>
      </c>
      <c r="AV30" s="142">
        <f>IF(ISBLANK(HLOOKUP(AV$1,Monitoring_MP!$AK$1:$EZ$55,Points_MP!$C30,FALSE)),"",IF(HLOOKUP(AV$1,Monitoring_MP!$AK$1:$EZ$55,Points_MP!$C30,FALSE)=$J30,$AB30,IF(HLOOKUP(AV$1,Monitoring_MP!$AK$1:$EZ$55,Points_MP!$C30,FALSE)=$L30,$AC30,IF(HLOOKUP(AV$1,Monitoring_MP!$AK$1:$EZ$55,Points_MP!$C30,FALSE)=$N30,$AD30,IF(HLOOKUP(AV$1,Monitoring_MP!$AK$1:$EZ$55,Points_MP!$C30,FALSE)=$P30,$AE30,IF(HLOOKUP(AV$1,Monitoring_MP!$AK$1:$EZ$55,Points_MP!$C30,FALSE)=$R30,$AF30,IF(HLOOKUP(AV$1,Monitoring_MP!$AK$1:$EZ$55,Points_MP!$C30,FALSE)=$T30,$AG30,IF(HLOOKUP(AV$1,Monitoring_MP!$AK$1:$EZ$55,Points_MP!$C30,FALSE)=$V30,$AH30,IF(HLOOKUP(AV$1,Monitoring_MP!$AK$1:$EZ$55,Points_MP!$C30,FALSE)=$X30,$AI30,"ERROR")))))))))</f>
        <v>0</v>
      </c>
      <c r="AW30" s="142">
        <f>IF(ISBLANK(HLOOKUP(AW$1,Monitoring_MP!$AK$1:$EZ$55,Points_MP!$C30,FALSE)),"",IF(HLOOKUP(AW$1,Monitoring_MP!$AK$1:$EZ$55,Points_MP!$C30,FALSE)=$J30,$AB30,IF(HLOOKUP(AW$1,Monitoring_MP!$AK$1:$EZ$55,Points_MP!$C30,FALSE)=$L30,$AC30,IF(HLOOKUP(AW$1,Monitoring_MP!$AK$1:$EZ$55,Points_MP!$C30,FALSE)=$N30,$AD30,IF(HLOOKUP(AW$1,Monitoring_MP!$AK$1:$EZ$55,Points_MP!$C30,FALSE)=$P30,$AE30,IF(HLOOKUP(AW$1,Monitoring_MP!$AK$1:$EZ$55,Points_MP!$C30,FALSE)=$R30,$AF30,IF(HLOOKUP(AW$1,Monitoring_MP!$AK$1:$EZ$55,Points_MP!$C30,FALSE)=$T30,$AG30,IF(HLOOKUP(AW$1,Monitoring_MP!$AK$1:$EZ$55,Points_MP!$C30,FALSE)=$V30,$AH30,IF(HLOOKUP(AW$1,Monitoring_MP!$AK$1:$EZ$55,Points_MP!$C30,FALSE)=$X30,$AI30,"ERROR")))))))))</f>
        <v>0</v>
      </c>
      <c r="AX30" s="142">
        <f>IF(ISBLANK(HLOOKUP(AX$1,Monitoring_MP!$AK$1:$EZ$55,Points_MP!$C30,FALSE)),"",IF(HLOOKUP(AX$1,Monitoring_MP!$AK$1:$EZ$55,Points_MP!$C30,FALSE)=$J30,$AB30,IF(HLOOKUP(AX$1,Monitoring_MP!$AK$1:$EZ$55,Points_MP!$C30,FALSE)=$L30,$AC30,IF(HLOOKUP(AX$1,Monitoring_MP!$AK$1:$EZ$55,Points_MP!$C30,FALSE)=$N30,$AD30,IF(HLOOKUP(AX$1,Monitoring_MP!$AK$1:$EZ$55,Points_MP!$C30,FALSE)=$P30,$AE30,IF(HLOOKUP(AX$1,Monitoring_MP!$AK$1:$EZ$55,Points_MP!$C30,FALSE)=$R30,$AF30,IF(HLOOKUP(AX$1,Monitoring_MP!$AK$1:$EZ$55,Points_MP!$C30,FALSE)=$T30,$AG30,IF(HLOOKUP(AX$1,Monitoring_MP!$AK$1:$EZ$55,Points_MP!$C30,FALSE)=$V30,$AH30,IF(HLOOKUP(AX$1,Monitoring_MP!$AK$1:$EZ$55,Points_MP!$C30,FALSE)=$X30,$AI30,"ERROR")))))))))</f>
        <v>0</v>
      </c>
      <c r="AY30" s="142">
        <f>IF(ISBLANK(HLOOKUP(AY$1,Monitoring_MP!$AK$1:$EZ$55,Points_MP!$C30,FALSE)),"",IF(HLOOKUP(AY$1,Monitoring_MP!$AK$1:$EZ$55,Points_MP!$C30,FALSE)=$J30,$AB30,IF(HLOOKUP(AY$1,Monitoring_MP!$AK$1:$EZ$55,Points_MP!$C30,FALSE)=$L30,$AC30,IF(HLOOKUP(AY$1,Monitoring_MP!$AK$1:$EZ$55,Points_MP!$C30,FALSE)=$N30,$AD30,IF(HLOOKUP(AY$1,Monitoring_MP!$AK$1:$EZ$55,Points_MP!$C30,FALSE)=$P30,$AE30,IF(HLOOKUP(AY$1,Monitoring_MP!$AK$1:$EZ$55,Points_MP!$C30,FALSE)=$R30,$AF30,IF(HLOOKUP(AY$1,Monitoring_MP!$AK$1:$EZ$55,Points_MP!$C30,FALSE)=$T30,$AG30,IF(HLOOKUP(AY$1,Monitoring_MP!$AK$1:$EZ$55,Points_MP!$C30,FALSE)=$V30,$AH30,IF(HLOOKUP(AY$1,Monitoring_MP!$AK$1:$EZ$55,Points_MP!$C30,FALSE)=$X30,$AI30,"ERROR")))))))))</f>
        <v>1.5</v>
      </c>
      <c r="AZ30" s="142">
        <f>IF(ISBLANK(HLOOKUP(AZ$1,Monitoring_MP!$AK$1:$EZ$55,Points_MP!$C30,FALSE)),"",IF(HLOOKUP(AZ$1,Monitoring_MP!$AK$1:$EZ$55,Points_MP!$C30,FALSE)=$J30,$AB30,IF(HLOOKUP(AZ$1,Monitoring_MP!$AK$1:$EZ$55,Points_MP!$C30,FALSE)=$L30,$AC30,IF(HLOOKUP(AZ$1,Monitoring_MP!$AK$1:$EZ$55,Points_MP!$C30,FALSE)=$N30,$AD30,IF(HLOOKUP(AZ$1,Monitoring_MP!$AK$1:$EZ$55,Points_MP!$C30,FALSE)=$P30,$AE30,IF(HLOOKUP(AZ$1,Monitoring_MP!$AK$1:$EZ$55,Points_MP!$C30,FALSE)=$R30,$AF30,IF(HLOOKUP(AZ$1,Monitoring_MP!$AK$1:$EZ$55,Points_MP!$C30,FALSE)=$T30,$AG30,IF(HLOOKUP(AZ$1,Monitoring_MP!$AK$1:$EZ$55,Points_MP!$C30,FALSE)=$V30,$AH30,IF(HLOOKUP(AZ$1,Monitoring_MP!$AK$1:$EZ$55,Points_MP!$C30,FALSE)=$X30,$AI30,"ERROR")))))))))</f>
        <v>0</v>
      </c>
      <c r="BA30" s="142">
        <f>IF(ISBLANK(HLOOKUP(BA$1,Monitoring_MP!$AK$1:$EZ$55,Points_MP!$C30,FALSE)),"",IF(HLOOKUP(BA$1,Monitoring_MP!$AK$1:$EZ$55,Points_MP!$C30,FALSE)=$J30,$AB30,IF(HLOOKUP(BA$1,Monitoring_MP!$AK$1:$EZ$55,Points_MP!$C30,FALSE)=$L30,$AC30,IF(HLOOKUP(BA$1,Monitoring_MP!$AK$1:$EZ$55,Points_MP!$C30,FALSE)=$N30,$AD30,IF(HLOOKUP(BA$1,Monitoring_MP!$AK$1:$EZ$55,Points_MP!$C30,FALSE)=$P30,$AE30,IF(HLOOKUP(BA$1,Monitoring_MP!$AK$1:$EZ$55,Points_MP!$C30,FALSE)=$R30,$AF30,IF(HLOOKUP(BA$1,Monitoring_MP!$AK$1:$EZ$55,Points_MP!$C30,FALSE)=$T30,$AG30,IF(HLOOKUP(BA$1,Monitoring_MP!$AK$1:$EZ$55,Points_MP!$C30,FALSE)=$V30,$AH30,IF(HLOOKUP(BA$1,Monitoring_MP!$AK$1:$EZ$55,Points_MP!$C30,FALSE)=$X30,$AI30,"ERROR")))))))))</f>
        <v>0</v>
      </c>
      <c r="BB30" s="142">
        <f>IF(ISBLANK(HLOOKUP(BB$1,Monitoring_MP!$AK$1:$EZ$55,Points_MP!$C30,FALSE)),"",IF(HLOOKUP(BB$1,Monitoring_MP!$AK$1:$EZ$55,Points_MP!$C30,FALSE)=$J30,$AB30,IF(HLOOKUP(BB$1,Monitoring_MP!$AK$1:$EZ$55,Points_MP!$C30,FALSE)=$L30,$AC30,IF(HLOOKUP(BB$1,Monitoring_MP!$AK$1:$EZ$55,Points_MP!$C30,FALSE)=$N30,$AD30,IF(HLOOKUP(BB$1,Monitoring_MP!$AK$1:$EZ$55,Points_MP!$C30,FALSE)=$P30,$AE30,IF(HLOOKUP(BB$1,Monitoring_MP!$AK$1:$EZ$55,Points_MP!$C30,FALSE)=$R30,$AF30,IF(HLOOKUP(BB$1,Monitoring_MP!$AK$1:$EZ$55,Points_MP!$C30,FALSE)=$T30,$AG30,IF(HLOOKUP(BB$1,Monitoring_MP!$AK$1:$EZ$55,Points_MP!$C30,FALSE)=$V30,$AH30,IF(HLOOKUP(BB$1,Monitoring_MP!$AK$1:$EZ$55,Points_MP!$C30,FALSE)=$X30,$AI30,"ERROR")))))))))</f>
        <v>0</v>
      </c>
      <c r="BC30" s="142">
        <f>IF(ISBLANK(HLOOKUP(BC$1,Monitoring_MP!$AK$1:$EZ$55,Points_MP!$C30,FALSE)),"",IF(HLOOKUP(BC$1,Monitoring_MP!$AK$1:$EZ$55,Points_MP!$C30,FALSE)=$J30,$AB30,IF(HLOOKUP(BC$1,Monitoring_MP!$AK$1:$EZ$55,Points_MP!$C30,FALSE)=$L30,$AC30,IF(HLOOKUP(BC$1,Monitoring_MP!$AK$1:$EZ$55,Points_MP!$C30,FALSE)=$N30,$AD30,IF(HLOOKUP(BC$1,Monitoring_MP!$AK$1:$EZ$55,Points_MP!$C30,FALSE)=$P30,$AE30,IF(HLOOKUP(BC$1,Monitoring_MP!$AK$1:$EZ$55,Points_MP!$C30,FALSE)=$R30,$AF30,IF(HLOOKUP(BC$1,Monitoring_MP!$AK$1:$EZ$55,Points_MP!$C30,FALSE)=$T30,$AG30,IF(HLOOKUP(BC$1,Monitoring_MP!$AK$1:$EZ$55,Points_MP!$C30,FALSE)=$V30,$AH30,IF(HLOOKUP(BC$1,Monitoring_MP!$AK$1:$EZ$55,Points_MP!$C30,FALSE)=$X30,$AI30,"ERROR")))))))))</f>
        <v>3</v>
      </c>
      <c r="BD30" s="142">
        <f>IF(ISBLANK(HLOOKUP(BD$1,Monitoring_MP!$AK$1:$EZ$55,Points_MP!$C30,FALSE)),"",IF(HLOOKUP(BD$1,Monitoring_MP!$AK$1:$EZ$55,Points_MP!$C30,FALSE)=$J30,$AB30,IF(HLOOKUP(BD$1,Monitoring_MP!$AK$1:$EZ$55,Points_MP!$C30,FALSE)=$L30,$AC30,IF(HLOOKUP(BD$1,Monitoring_MP!$AK$1:$EZ$55,Points_MP!$C30,FALSE)=$N30,$AD30,IF(HLOOKUP(BD$1,Monitoring_MP!$AK$1:$EZ$55,Points_MP!$C30,FALSE)=$P30,$AE30,IF(HLOOKUP(BD$1,Monitoring_MP!$AK$1:$EZ$55,Points_MP!$C30,FALSE)=$R30,$AF30,IF(HLOOKUP(BD$1,Monitoring_MP!$AK$1:$EZ$55,Points_MP!$C30,FALSE)=$T30,$AG30,IF(HLOOKUP(BD$1,Monitoring_MP!$AK$1:$EZ$55,Points_MP!$C30,FALSE)=$V30,$AH30,IF(HLOOKUP(BD$1,Monitoring_MP!$AK$1:$EZ$55,Points_MP!$C30,FALSE)=$X30,$AI30,"ERROR")))))))))</f>
        <v>3</v>
      </c>
      <c r="BE30" s="142">
        <f>IF(ISBLANK(HLOOKUP(BE$1,Monitoring_MP!$AK$1:$EZ$55,Points_MP!$C30,FALSE)),"",IF(HLOOKUP(BE$1,Monitoring_MP!$AK$1:$EZ$55,Points_MP!$C30,FALSE)=$J30,$AB30,IF(HLOOKUP(BE$1,Monitoring_MP!$AK$1:$EZ$55,Points_MP!$C30,FALSE)=$L30,$AC30,IF(HLOOKUP(BE$1,Monitoring_MP!$AK$1:$EZ$55,Points_MP!$C30,FALSE)=$N30,$AD30,IF(HLOOKUP(BE$1,Monitoring_MP!$AK$1:$EZ$55,Points_MP!$C30,FALSE)=$P30,$AE30,IF(HLOOKUP(BE$1,Monitoring_MP!$AK$1:$EZ$55,Points_MP!$C30,FALSE)=$R30,$AF30,IF(HLOOKUP(BE$1,Monitoring_MP!$AK$1:$EZ$55,Points_MP!$C30,FALSE)=$T30,$AG30,IF(HLOOKUP(BE$1,Monitoring_MP!$AK$1:$EZ$55,Points_MP!$C30,FALSE)=$V30,$AH30,IF(HLOOKUP(BE$1,Monitoring_MP!$AK$1:$EZ$55,Points_MP!$C30,FALSE)=$X30,$AI30,"ERROR")))))))))</f>
        <v>0</v>
      </c>
      <c r="BF30" s="142">
        <f>IF(ISBLANK(HLOOKUP(BF$1,Monitoring_MP!$AK$1:$EZ$55,Points_MP!$C30,FALSE)),"",IF(HLOOKUP(BF$1,Monitoring_MP!$AK$1:$EZ$55,Points_MP!$C30,FALSE)=$J30,$AB30,IF(HLOOKUP(BF$1,Monitoring_MP!$AK$1:$EZ$55,Points_MP!$C30,FALSE)=$L30,$AC30,IF(HLOOKUP(BF$1,Monitoring_MP!$AK$1:$EZ$55,Points_MP!$C30,FALSE)=$N30,$AD30,IF(HLOOKUP(BF$1,Monitoring_MP!$AK$1:$EZ$55,Points_MP!$C30,FALSE)=$P30,$AE30,IF(HLOOKUP(BF$1,Monitoring_MP!$AK$1:$EZ$55,Points_MP!$C30,FALSE)=$R30,$AF30,IF(HLOOKUP(BF$1,Monitoring_MP!$AK$1:$EZ$55,Points_MP!$C30,FALSE)=$T30,$AG30,IF(HLOOKUP(BF$1,Monitoring_MP!$AK$1:$EZ$55,Points_MP!$C30,FALSE)=$V30,$AH30,IF(HLOOKUP(BF$1,Monitoring_MP!$AK$1:$EZ$55,Points_MP!$C30,FALSE)=$X30,$AI30,"ERROR")))))))))</f>
        <v>0</v>
      </c>
      <c r="BG30" s="142">
        <f>IF(ISBLANK(HLOOKUP(BG$1,Monitoring_MP!$AK$1:$EZ$55,Points_MP!$C30,FALSE)),"",IF(HLOOKUP(BG$1,Monitoring_MP!$AK$1:$EZ$55,Points_MP!$C30,FALSE)=$J30,$AB30,IF(HLOOKUP(BG$1,Monitoring_MP!$AK$1:$EZ$55,Points_MP!$C30,FALSE)=$L30,$AC30,IF(HLOOKUP(BG$1,Monitoring_MP!$AK$1:$EZ$55,Points_MP!$C30,FALSE)=$N30,$AD30,IF(HLOOKUP(BG$1,Monitoring_MP!$AK$1:$EZ$55,Points_MP!$C30,FALSE)=$P30,$AE30,IF(HLOOKUP(BG$1,Monitoring_MP!$AK$1:$EZ$55,Points_MP!$C30,FALSE)=$R30,$AF30,IF(HLOOKUP(BG$1,Monitoring_MP!$AK$1:$EZ$55,Points_MP!$C30,FALSE)=$T30,$AG30,IF(HLOOKUP(BG$1,Monitoring_MP!$AK$1:$EZ$55,Points_MP!$C30,FALSE)=$V30,$AH30,IF(HLOOKUP(BG$1,Monitoring_MP!$AK$1:$EZ$55,Points_MP!$C30,FALSE)=$X30,$AI30,"ERROR")))))))))</f>
        <v>0</v>
      </c>
      <c r="BH30" s="142">
        <f>IF(ISBLANK(HLOOKUP(BH$1,Monitoring_MP!$AK$1:$EZ$55,Points_MP!$C30,FALSE)),"",IF(HLOOKUP(BH$1,Monitoring_MP!$AK$1:$EZ$55,Points_MP!$C30,FALSE)=$J30,$AB30,IF(HLOOKUP(BH$1,Monitoring_MP!$AK$1:$EZ$55,Points_MP!$C30,FALSE)=$L30,$AC30,IF(HLOOKUP(BH$1,Monitoring_MP!$AK$1:$EZ$55,Points_MP!$C30,FALSE)=$N30,$AD30,IF(HLOOKUP(BH$1,Monitoring_MP!$AK$1:$EZ$55,Points_MP!$C30,FALSE)=$P30,$AE30,IF(HLOOKUP(BH$1,Monitoring_MP!$AK$1:$EZ$55,Points_MP!$C30,FALSE)=$R30,$AF30,IF(HLOOKUP(BH$1,Monitoring_MP!$AK$1:$EZ$55,Points_MP!$C30,FALSE)=$T30,$AG30,IF(HLOOKUP(BH$1,Monitoring_MP!$AK$1:$EZ$55,Points_MP!$C30,FALSE)=$V30,$AH30,IF(HLOOKUP(BH$1,Monitoring_MP!$AK$1:$EZ$55,Points_MP!$C30,FALSE)=$X30,$AI30,"ERROR")))))))))</f>
        <v>3</v>
      </c>
      <c r="BI30" s="142">
        <f>IF(ISBLANK(HLOOKUP(BI$1,Monitoring_MP!$AK$1:$EZ$55,Points_MP!$C30,FALSE)),"",IF(HLOOKUP(BI$1,Monitoring_MP!$AK$1:$EZ$55,Points_MP!$C30,FALSE)=$J30,$AB30,IF(HLOOKUP(BI$1,Monitoring_MP!$AK$1:$EZ$55,Points_MP!$C30,FALSE)=$L30,$AC30,IF(HLOOKUP(BI$1,Monitoring_MP!$AK$1:$EZ$55,Points_MP!$C30,FALSE)=$N30,$AD30,IF(HLOOKUP(BI$1,Monitoring_MP!$AK$1:$EZ$55,Points_MP!$C30,FALSE)=$P30,$AE30,IF(HLOOKUP(BI$1,Monitoring_MP!$AK$1:$EZ$55,Points_MP!$C30,FALSE)=$R30,$AF30,IF(HLOOKUP(BI$1,Monitoring_MP!$AK$1:$EZ$55,Points_MP!$C30,FALSE)=$T30,$AG30,IF(HLOOKUP(BI$1,Monitoring_MP!$AK$1:$EZ$55,Points_MP!$C30,FALSE)=$V30,$AH30,IF(HLOOKUP(BI$1,Monitoring_MP!$AK$1:$EZ$55,Points_MP!$C30,FALSE)=$X30,$AI30,"ERROR")))))))))</f>
        <v>0</v>
      </c>
      <c r="BJ30" s="142">
        <f>IF(ISBLANK(HLOOKUP(BJ$1,Monitoring_MP!$AK$1:$EZ$55,Points_MP!$C30,FALSE)),"",IF(HLOOKUP(BJ$1,Monitoring_MP!$AK$1:$EZ$55,Points_MP!$C30,FALSE)=$J30,$AB30,IF(HLOOKUP(BJ$1,Monitoring_MP!$AK$1:$EZ$55,Points_MP!$C30,FALSE)=$L30,$AC30,IF(HLOOKUP(BJ$1,Monitoring_MP!$AK$1:$EZ$55,Points_MP!$C30,FALSE)=$N30,$AD30,IF(HLOOKUP(BJ$1,Monitoring_MP!$AK$1:$EZ$55,Points_MP!$C30,FALSE)=$P30,$AE30,IF(HLOOKUP(BJ$1,Monitoring_MP!$AK$1:$EZ$55,Points_MP!$C30,FALSE)=$R30,$AF30,IF(HLOOKUP(BJ$1,Monitoring_MP!$AK$1:$EZ$55,Points_MP!$C30,FALSE)=$T30,$AG30,IF(HLOOKUP(BJ$1,Monitoring_MP!$AK$1:$EZ$55,Points_MP!$C30,FALSE)=$V30,$AH30,IF(HLOOKUP(BJ$1,Monitoring_MP!$AK$1:$EZ$55,Points_MP!$C30,FALSE)=$X30,$AI30,"ERROR")))))))))</f>
        <v>0</v>
      </c>
      <c r="BK30" s="142">
        <f>IF(ISBLANK(HLOOKUP(BK$1,Monitoring_MP!$AK$1:$EZ$55,Points_MP!$C30,FALSE)),"",IF(HLOOKUP(BK$1,Monitoring_MP!$AK$1:$EZ$55,Points_MP!$C30,FALSE)=$J30,$AB30,IF(HLOOKUP(BK$1,Monitoring_MP!$AK$1:$EZ$55,Points_MP!$C30,FALSE)=$L30,$AC30,IF(HLOOKUP(BK$1,Monitoring_MP!$AK$1:$EZ$55,Points_MP!$C30,FALSE)=$N30,$AD30,IF(HLOOKUP(BK$1,Monitoring_MP!$AK$1:$EZ$55,Points_MP!$C30,FALSE)=$P30,$AE30,IF(HLOOKUP(BK$1,Monitoring_MP!$AK$1:$EZ$55,Points_MP!$C30,FALSE)=$R30,$AF30,IF(HLOOKUP(BK$1,Monitoring_MP!$AK$1:$EZ$55,Points_MP!$C30,FALSE)=$T30,$AG30,IF(HLOOKUP(BK$1,Monitoring_MP!$AK$1:$EZ$55,Points_MP!$C30,FALSE)=$V30,$AH30,IF(HLOOKUP(BK$1,Monitoring_MP!$AK$1:$EZ$55,Points_MP!$C30,FALSE)=$X30,$AI30,"ERROR")))))))))</f>
        <v>0</v>
      </c>
      <c r="BL30" s="142">
        <f>IF(ISBLANK(HLOOKUP(BL$1,Monitoring_MP!$AK$1:$EZ$55,Points_MP!$C30,FALSE)),"",IF(HLOOKUP(BL$1,Monitoring_MP!$AK$1:$EZ$55,Points_MP!$C30,FALSE)=$J30,$AB30,IF(HLOOKUP(BL$1,Monitoring_MP!$AK$1:$EZ$55,Points_MP!$C30,FALSE)=$L30,$AC30,IF(HLOOKUP(BL$1,Monitoring_MP!$AK$1:$EZ$55,Points_MP!$C30,FALSE)=$N30,$AD30,IF(HLOOKUP(BL$1,Monitoring_MP!$AK$1:$EZ$55,Points_MP!$C30,FALSE)=$P30,$AE30,IF(HLOOKUP(BL$1,Monitoring_MP!$AK$1:$EZ$55,Points_MP!$C30,FALSE)=$R30,$AF30,IF(HLOOKUP(BL$1,Monitoring_MP!$AK$1:$EZ$55,Points_MP!$C30,FALSE)=$T30,$AG30,IF(HLOOKUP(BL$1,Monitoring_MP!$AK$1:$EZ$55,Points_MP!$C30,FALSE)=$V30,$AH30,IF(HLOOKUP(BL$1,Monitoring_MP!$AK$1:$EZ$55,Points_MP!$C30,FALSE)=$X30,$AI30,"ERROR")))))))))</f>
        <v>0</v>
      </c>
      <c r="BM30" s="142">
        <f>IF(ISBLANK(HLOOKUP(BM$1,Monitoring_MP!$AK$1:$EZ$55,Points_MP!$C30,FALSE)),"",IF(HLOOKUP(BM$1,Monitoring_MP!$AK$1:$EZ$55,Points_MP!$C30,FALSE)=$J30,$AB30,IF(HLOOKUP(BM$1,Monitoring_MP!$AK$1:$EZ$55,Points_MP!$C30,FALSE)=$L30,$AC30,IF(HLOOKUP(BM$1,Monitoring_MP!$AK$1:$EZ$55,Points_MP!$C30,FALSE)=$N30,$AD30,IF(HLOOKUP(BM$1,Monitoring_MP!$AK$1:$EZ$55,Points_MP!$C30,FALSE)=$P30,$AE30,IF(HLOOKUP(BM$1,Monitoring_MP!$AK$1:$EZ$55,Points_MP!$C30,FALSE)=$R30,$AF30,IF(HLOOKUP(BM$1,Monitoring_MP!$AK$1:$EZ$55,Points_MP!$C30,FALSE)=$T30,$AG30,IF(HLOOKUP(BM$1,Monitoring_MP!$AK$1:$EZ$55,Points_MP!$C30,FALSE)=$V30,$AH30,IF(HLOOKUP(BM$1,Monitoring_MP!$AK$1:$EZ$55,Points_MP!$C30,FALSE)=$X30,$AI30,"ERROR")))))))))</f>
        <v>0</v>
      </c>
      <c r="BN30" s="142">
        <f>IF(ISBLANK(HLOOKUP(BN$1,Monitoring_MP!$AK$1:$EZ$55,Points_MP!$C30,FALSE)),"",IF(HLOOKUP(BN$1,Monitoring_MP!$AK$1:$EZ$55,Points_MP!$C30,FALSE)=$J30,$AB30,IF(HLOOKUP(BN$1,Monitoring_MP!$AK$1:$EZ$55,Points_MP!$C30,FALSE)=$L30,$AC30,IF(HLOOKUP(BN$1,Monitoring_MP!$AK$1:$EZ$55,Points_MP!$C30,FALSE)=$N30,$AD30,IF(HLOOKUP(BN$1,Monitoring_MP!$AK$1:$EZ$55,Points_MP!$C30,FALSE)=$P30,$AE30,IF(HLOOKUP(BN$1,Monitoring_MP!$AK$1:$EZ$55,Points_MP!$C30,FALSE)=$R30,$AF30,IF(HLOOKUP(BN$1,Monitoring_MP!$AK$1:$EZ$55,Points_MP!$C30,FALSE)=$T30,$AG30,IF(HLOOKUP(BN$1,Monitoring_MP!$AK$1:$EZ$55,Points_MP!$C30,FALSE)=$V30,$AH30,IF(HLOOKUP(BN$1,Monitoring_MP!$AK$1:$EZ$55,Points_MP!$C30,FALSE)=$X30,$AI30,"ERROR")))))))))</f>
        <v>1.5</v>
      </c>
      <c r="BO30" s="142">
        <f>IF(ISBLANK(HLOOKUP(BO$1,Monitoring_MP!$AK$1:$EZ$55,Points_MP!$C30,FALSE)),"",IF(HLOOKUP(BO$1,Monitoring_MP!$AK$1:$EZ$55,Points_MP!$C30,FALSE)=$J30,$AB30,IF(HLOOKUP(BO$1,Monitoring_MP!$AK$1:$EZ$55,Points_MP!$C30,FALSE)=$L30,$AC30,IF(HLOOKUP(BO$1,Monitoring_MP!$AK$1:$EZ$55,Points_MP!$C30,FALSE)=$N30,$AD30,IF(HLOOKUP(BO$1,Monitoring_MP!$AK$1:$EZ$55,Points_MP!$C30,FALSE)=$P30,$AE30,IF(HLOOKUP(BO$1,Monitoring_MP!$AK$1:$EZ$55,Points_MP!$C30,FALSE)=$R30,$AF30,IF(HLOOKUP(BO$1,Monitoring_MP!$AK$1:$EZ$55,Points_MP!$C30,FALSE)=$T30,$AG30,IF(HLOOKUP(BO$1,Monitoring_MP!$AK$1:$EZ$55,Points_MP!$C30,FALSE)=$V30,$AH30,IF(HLOOKUP(BO$1,Monitoring_MP!$AK$1:$EZ$55,Points_MP!$C30,FALSE)=$X30,$AI30,"ERROR")))))))))</f>
        <v>0</v>
      </c>
      <c r="BP30" s="142">
        <f>IF(ISBLANK(HLOOKUP(BP$1,Monitoring_MP!$AK$1:$EZ$55,Points_MP!$C30,FALSE)),"",IF(HLOOKUP(BP$1,Monitoring_MP!$AK$1:$EZ$55,Points_MP!$C30,FALSE)=$J30,$AB30,IF(HLOOKUP(BP$1,Monitoring_MP!$AK$1:$EZ$55,Points_MP!$C30,FALSE)=$L30,$AC30,IF(HLOOKUP(BP$1,Monitoring_MP!$AK$1:$EZ$55,Points_MP!$C30,FALSE)=$N30,$AD30,IF(HLOOKUP(BP$1,Monitoring_MP!$AK$1:$EZ$55,Points_MP!$C30,FALSE)=$P30,$AE30,IF(HLOOKUP(BP$1,Monitoring_MP!$AK$1:$EZ$55,Points_MP!$C30,FALSE)=$R30,$AF30,IF(HLOOKUP(BP$1,Monitoring_MP!$AK$1:$EZ$55,Points_MP!$C30,FALSE)=$T30,$AG30,IF(HLOOKUP(BP$1,Monitoring_MP!$AK$1:$EZ$55,Points_MP!$C30,FALSE)=$V30,$AH30,IF(HLOOKUP(BP$1,Monitoring_MP!$AK$1:$EZ$55,Points_MP!$C30,FALSE)=$X30,$AI30,"ERROR")))))))))</f>
        <v>1.5</v>
      </c>
      <c r="BQ30" s="142">
        <f>IF(ISBLANK(HLOOKUP(BQ$1,Monitoring_MP!$AK$1:$EZ$55,Points_MP!$C30,FALSE)),"",IF(HLOOKUP(BQ$1,Monitoring_MP!$AK$1:$EZ$55,Points_MP!$C30,FALSE)=$J30,$AB30,IF(HLOOKUP(BQ$1,Monitoring_MP!$AK$1:$EZ$55,Points_MP!$C30,FALSE)=$L30,$AC30,IF(HLOOKUP(BQ$1,Monitoring_MP!$AK$1:$EZ$55,Points_MP!$C30,FALSE)=$N30,$AD30,IF(HLOOKUP(BQ$1,Monitoring_MP!$AK$1:$EZ$55,Points_MP!$C30,FALSE)=$P30,$AE30,IF(HLOOKUP(BQ$1,Monitoring_MP!$AK$1:$EZ$55,Points_MP!$C30,FALSE)=$R30,$AF30,IF(HLOOKUP(BQ$1,Monitoring_MP!$AK$1:$EZ$55,Points_MP!$C30,FALSE)=$T30,$AG30,IF(HLOOKUP(BQ$1,Monitoring_MP!$AK$1:$EZ$55,Points_MP!$C30,FALSE)=$V30,$AH30,IF(HLOOKUP(BQ$1,Monitoring_MP!$AK$1:$EZ$55,Points_MP!$C30,FALSE)=$X30,$AI30,"ERROR")))))))))</f>
        <v>0</v>
      </c>
      <c r="BR30" s="142">
        <f>IF(ISBLANK(HLOOKUP(BR$1,Monitoring_MP!$AK$1:$EZ$55,Points_MP!$C30,FALSE)),"",IF(HLOOKUP(BR$1,Monitoring_MP!$AK$1:$EZ$55,Points_MP!$C30,FALSE)=$J30,$AB30,IF(HLOOKUP(BR$1,Monitoring_MP!$AK$1:$EZ$55,Points_MP!$C30,FALSE)=$L30,$AC30,IF(HLOOKUP(BR$1,Monitoring_MP!$AK$1:$EZ$55,Points_MP!$C30,FALSE)=$N30,$AD30,IF(HLOOKUP(BR$1,Monitoring_MP!$AK$1:$EZ$55,Points_MP!$C30,FALSE)=$P30,$AE30,IF(HLOOKUP(BR$1,Monitoring_MP!$AK$1:$EZ$55,Points_MP!$C30,FALSE)=$R30,$AF30,IF(HLOOKUP(BR$1,Monitoring_MP!$AK$1:$EZ$55,Points_MP!$C30,FALSE)=$T30,$AG30,IF(HLOOKUP(BR$1,Monitoring_MP!$AK$1:$EZ$55,Points_MP!$C30,FALSE)=$V30,$AH30,IF(HLOOKUP(BR$1,Monitoring_MP!$AK$1:$EZ$55,Points_MP!$C30,FALSE)=$X30,$AI30,"ERROR")))))))))</f>
        <v>0</v>
      </c>
      <c r="BS30" s="142">
        <f>IF(ISBLANK(HLOOKUP(BS$1,Monitoring_MP!$AK$1:$EZ$55,Points_MP!$C30,FALSE)),"",IF(HLOOKUP(BS$1,Monitoring_MP!$AK$1:$EZ$55,Points_MP!$C30,FALSE)=$J30,$AB30,IF(HLOOKUP(BS$1,Monitoring_MP!$AK$1:$EZ$55,Points_MP!$C30,FALSE)=$L30,$AC30,IF(HLOOKUP(BS$1,Monitoring_MP!$AK$1:$EZ$55,Points_MP!$C30,FALSE)=$N30,$AD30,IF(HLOOKUP(BS$1,Monitoring_MP!$AK$1:$EZ$55,Points_MP!$C30,FALSE)=$P30,$AE30,IF(HLOOKUP(BS$1,Monitoring_MP!$AK$1:$EZ$55,Points_MP!$C30,FALSE)=$R30,$AF30,IF(HLOOKUP(BS$1,Monitoring_MP!$AK$1:$EZ$55,Points_MP!$C30,FALSE)=$T30,$AG30,IF(HLOOKUP(BS$1,Monitoring_MP!$AK$1:$EZ$55,Points_MP!$C30,FALSE)=$V30,$AH30,IF(HLOOKUP(BS$1,Monitoring_MP!$AK$1:$EZ$55,Points_MP!$C30,FALSE)=$X30,$AI30,"ERROR")))))))))</f>
        <v>1.5</v>
      </c>
      <c r="BT30" s="142">
        <f>IF(ISBLANK(HLOOKUP(BT$1,Monitoring_MP!$AK$1:$EZ$55,Points_MP!$C30,FALSE)),"",IF(HLOOKUP(BT$1,Monitoring_MP!$AK$1:$EZ$55,Points_MP!$C30,FALSE)=$J30,$AB30,IF(HLOOKUP(BT$1,Monitoring_MP!$AK$1:$EZ$55,Points_MP!$C30,FALSE)=$L30,$AC30,IF(HLOOKUP(BT$1,Monitoring_MP!$AK$1:$EZ$55,Points_MP!$C30,FALSE)=$N30,$AD30,IF(HLOOKUP(BT$1,Monitoring_MP!$AK$1:$EZ$55,Points_MP!$C30,FALSE)=$P30,$AE30,IF(HLOOKUP(BT$1,Monitoring_MP!$AK$1:$EZ$55,Points_MP!$C30,FALSE)=$R30,$AF30,IF(HLOOKUP(BT$1,Monitoring_MP!$AK$1:$EZ$55,Points_MP!$C30,FALSE)=$T30,$AG30,IF(HLOOKUP(BT$1,Monitoring_MP!$AK$1:$EZ$55,Points_MP!$C30,FALSE)=$V30,$AH30,IF(HLOOKUP(BT$1,Monitoring_MP!$AK$1:$EZ$55,Points_MP!$C30,FALSE)=$X30,$AI30,"ERROR")))))))))</f>
        <v>0</v>
      </c>
      <c r="BU30" s="142">
        <f>IF(ISBLANK(HLOOKUP(BU$1,Monitoring_MP!$AK$1:$EZ$55,Points_MP!$C30,FALSE)),"",IF(HLOOKUP(BU$1,Monitoring_MP!$AK$1:$EZ$55,Points_MP!$C30,FALSE)=$J30,$AB30,IF(HLOOKUP(BU$1,Monitoring_MP!$AK$1:$EZ$55,Points_MP!$C30,FALSE)=$L30,$AC30,IF(HLOOKUP(BU$1,Monitoring_MP!$AK$1:$EZ$55,Points_MP!$C30,FALSE)=$N30,$AD30,IF(HLOOKUP(BU$1,Monitoring_MP!$AK$1:$EZ$55,Points_MP!$C30,FALSE)=$P30,$AE30,IF(HLOOKUP(BU$1,Monitoring_MP!$AK$1:$EZ$55,Points_MP!$C30,FALSE)=$R30,$AF30,IF(HLOOKUP(BU$1,Monitoring_MP!$AK$1:$EZ$55,Points_MP!$C30,FALSE)=$T30,$AG30,IF(HLOOKUP(BU$1,Monitoring_MP!$AK$1:$EZ$55,Points_MP!$C30,FALSE)=$V30,$AH30,IF(HLOOKUP(BU$1,Monitoring_MP!$AK$1:$EZ$55,Points_MP!$C30,FALSE)=$X30,$AI30,"ERROR")))))))))</f>
        <v>0</v>
      </c>
      <c r="BV30" s="142">
        <f>IF(ISBLANK(HLOOKUP(BV$1,Monitoring_MP!$AK$1:$EZ$55,Points_MP!$C30,FALSE)),"",IF(HLOOKUP(BV$1,Monitoring_MP!$AK$1:$EZ$55,Points_MP!$C30,FALSE)=$J30,$AB30,IF(HLOOKUP(BV$1,Monitoring_MP!$AK$1:$EZ$55,Points_MP!$C30,FALSE)=$L30,$AC30,IF(HLOOKUP(BV$1,Monitoring_MP!$AK$1:$EZ$55,Points_MP!$C30,FALSE)=$N30,$AD30,IF(HLOOKUP(BV$1,Monitoring_MP!$AK$1:$EZ$55,Points_MP!$C30,FALSE)=$P30,$AE30,IF(HLOOKUP(BV$1,Monitoring_MP!$AK$1:$EZ$55,Points_MP!$C30,FALSE)=$R30,$AF30,IF(HLOOKUP(BV$1,Monitoring_MP!$AK$1:$EZ$55,Points_MP!$C30,FALSE)=$T30,$AG30,IF(HLOOKUP(BV$1,Monitoring_MP!$AK$1:$EZ$55,Points_MP!$C30,FALSE)=$V30,$AH30,IF(HLOOKUP(BV$1,Monitoring_MP!$AK$1:$EZ$55,Points_MP!$C30,FALSE)=$X30,$AI30,"ERROR")))))))))</f>
        <v>1.5</v>
      </c>
      <c r="BW30" s="142">
        <f>IF(ISBLANK(HLOOKUP(BW$1,Monitoring_MP!$AK$1:$EZ$55,Points_MP!$C30,FALSE)),"",IF(HLOOKUP(BW$1,Monitoring_MP!$AK$1:$EZ$55,Points_MP!$C30,FALSE)=$J30,$AB30,IF(HLOOKUP(BW$1,Monitoring_MP!$AK$1:$EZ$55,Points_MP!$C30,FALSE)=$L30,$AC30,IF(HLOOKUP(BW$1,Monitoring_MP!$AK$1:$EZ$55,Points_MP!$C30,FALSE)=$N30,$AD30,IF(HLOOKUP(BW$1,Monitoring_MP!$AK$1:$EZ$55,Points_MP!$C30,FALSE)=$P30,$AE30,IF(HLOOKUP(BW$1,Monitoring_MP!$AK$1:$EZ$55,Points_MP!$C30,FALSE)=$R30,$AF30,IF(HLOOKUP(BW$1,Monitoring_MP!$AK$1:$EZ$55,Points_MP!$C30,FALSE)=$T30,$AG30,IF(HLOOKUP(BW$1,Monitoring_MP!$AK$1:$EZ$55,Points_MP!$C30,FALSE)=$V30,$AH30,IF(HLOOKUP(BW$1,Monitoring_MP!$AK$1:$EZ$55,Points_MP!$C30,FALSE)=$X30,$AI30,"ERROR")))))))))</f>
        <v>0</v>
      </c>
      <c r="BX30" s="142">
        <f>IF(ISBLANK(HLOOKUP(BX$1,Monitoring_MP!$AK$1:$EZ$55,Points_MP!$C30,FALSE)),"",IF(HLOOKUP(BX$1,Monitoring_MP!$AK$1:$EZ$55,Points_MP!$C30,FALSE)=$J30,$AB30,IF(HLOOKUP(BX$1,Monitoring_MP!$AK$1:$EZ$55,Points_MP!$C30,FALSE)=$L30,$AC30,IF(HLOOKUP(BX$1,Monitoring_MP!$AK$1:$EZ$55,Points_MP!$C30,FALSE)=$N30,$AD30,IF(HLOOKUP(BX$1,Monitoring_MP!$AK$1:$EZ$55,Points_MP!$C30,FALSE)=$P30,$AE30,IF(HLOOKUP(BX$1,Monitoring_MP!$AK$1:$EZ$55,Points_MP!$C30,FALSE)=$R30,$AF30,IF(HLOOKUP(BX$1,Monitoring_MP!$AK$1:$EZ$55,Points_MP!$C30,FALSE)=$T30,$AG30,IF(HLOOKUP(BX$1,Monitoring_MP!$AK$1:$EZ$55,Points_MP!$C30,FALSE)=$V30,$AH30,IF(HLOOKUP(BX$1,Monitoring_MP!$AK$1:$EZ$55,Points_MP!$C30,FALSE)=$X30,$AI30,"ERROR")))))))))</f>
        <v>0</v>
      </c>
      <c r="BY30" s="142">
        <f>IF(ISBLANK(HLOOKUP(BY$1,Monitoring_MP!$AK$1:$EZ$55,Points_MP!$C30,FALSE)),"",IF(HLOOKUP(BY$1,Monitoring_MP!$AK$1:$EZ$55,Points_MP!$C30,FALSE)=$J30,$AB30,IF(HLOOKUP(BY$1,Monitoring_MP!$AK$1:$EZ$55,Points_MP!$C30,FALSE)=$L30,$AC30,IF(HLOOKUP(BY$1,Monitoring_MP!$AK$1:$EZ$55,Points_MP!$C30,FALSE)=$N30,$AD30,IF(HLOOKUP(BY$1,Monitoring_MP!$AK$1:$EZ$55,Points_MP!$C30,FALSE)=$P30,$AE30,IF(HLOOKUP(BY$1,Monitoring_MP!$AK$1:$EZ$55,Points_MP!$C30,FALSE)=$R30,$AF30,IF(HLOOKUP(BY$1,Monitoring_MP!$AK$1:$EZ$55,Points_MP!$C30,FALSE)=$T30,$AG30,IF(HLOOKUP(BY$1,Monitoring_MP!$AK$1:$EZ$55,Points_MP!$C30,FALSE)=$V30,$AH30,IF(HLOOKUP(BY$1,Monitoring_MP!$AK$1:$EZ$55,Points_MP!$C30,FALSE)=$X30,$AI30,"ERROR")))))))))</f>
        <v>0</v>
      </c>
      <c r="BZ30" s="142">
        <f>IF(ISBLANK(HLOOKUP(BZ$1,Monitoring_MP!$AK$1:$EZ$55,Points_MP!$C30,FALSE)),"",IF(HLOOKUP(BZ$1,Monitoring_MP!$AK$1:$EZ$55,Points_MP!$C30,FALSE)=$J30,$AB30,IF(HLOOKUP(BZ$1,Monitoring_MP!$AK$1:$EZ$55,Points_MP!$C30,FALSE)=$L30,$AC30,IF(HLOOKUP(BZ$1,Monitoring_MP!$AK$1:$EZ$55,Points_MP!$C30,FALSE)=$N30,$AD30,IF(HLOOKUP(BZ$1,Monitoring_MP!$AK$1:$EZ$55,Points_MP!$C30,FALSE)=$P30,$AE30,IF(HLOOKUP(BZ$1,Monitoring_MP!$AK$1:$EZ$55,Points_MP!$C30,FALSE)=$R30,$AF30,IF(HLOOKUP(BZ$1,Monitoring_MP!$AK$1:$EZ$55,Points_MP!$C30,FALSE)=$T30,$AG30,IF(HLOOKUP(BZ$1,Monitoring_MP!$AK$1:$EZ$55,Points_MP!$C30,FALSE)=$V30,$AH30,IF(HLOOKUP(BZ$1,Monitoring_MP!$AK$1:$EZ$55,Points_MP!$C30,FALSE)=$X30,$AI30,"ERROR")))))))))</f>
        <v>0</v>
      </c>
      <c r="CA30" s="142">
        <f>IF(ISBLANK(HLOOKUP(CA$1,Monitoring_MP!$AK$1:$EZ$55,Points_MP!$C30,FALSE)),"",IF(HLOOKUP(CA$1,Monitoring_MP!$AK$1:$EZ$55,Points_MP!$C30,FALSE)=$J30,$AB30,IF(HLOOKUP(CA$1,Monitoring_MP!$AK$1:$EZ$55,Points_MP!$C30,FALSE)=$L30,$AC30,IF(HLOOKUP(CA$1,Monitoring_MP!$AK$1:$EZ$55,Points_MP!$C30,FALSE)=$N30,$AD30,IF(HLOOKUP(CA$1,Monitoring_MP!$AK$1:$EZ$55,Points_MP!$C30,FALSE)=$P30,$AE30,IF(HLOOKUP(CA$1,Monitoring_MP!$AK$1:$EZ$55,Points_MP!$C30,FALSE)=$R30,$AF30,IF(HLOOKUP(CA$1,Monitoring_MP!$AK$1:$EZ$55,Points_MP!$C30,FALSE)=$T30,$AG30,IF(HLOOKUP(CA$1,Monitoring_MP!$AK$1:$EZ$55,Points_MP!$C30,FALSE)=$V30,$AH30,IF(HLOOKUP(CA$1,Monitoring_MP!$AK$1:$EZ$55,Points_MP!$C30,FALSE)=$X30,$AI30,"ERROR")))))))))</f>
        <v>0</v>
      </c>
      <c r="CB30" s="142">
        <f>IF(ISBLANK(HLOOKUP(CB$1,Monitoring_MP!$AK$1:$EZ$55,Points_MP!$C30,FALSE)),"",IF(HLOOKUP(CB$1,Monitoring_MP!$AK$1:$EZ$55,Points_MP!$C30,FALSE)=$J30,$AB30,IF(HLOOKUP(CB$1,Monitoring_MP!$AK$1:$EZ$55,Points_MP!$C30,FALSE)=$L30,$AC30,IF(HLOOKUP(CB$1,Monitoring_MP!$AK$1:$EZ$55,Points_MP!$C30,FALSE)=$N30,$AD30,IF(HLOOKUP(CB$1,Monitoring_MP!$AK$1:$EZ$55,Points_MP!$C30,FALSE)=$P30,$AE30,IF(HLOOKUP(CB$1,Monitoring_MP!$AK$1:$EZ$55,Points_MP!$C30,FALSE)=$R30,$AF30,IF(HLOOKUP(CB$1,Monitoring_MP!$AK$1:$EZ$55,Points_MP!$C30,FALSE)=$T30,$AG30,IF(HLOOKUP(CB$1,Monitoring_MP!$AK$1:$EZ$55,Points_MP!$C30,FALSE)=$V30,$AH30,IF(HLOOKUP(CB$1,Monitoring_MP!$AK$1:$EZ$55,Points_MP!$C30,FALSE)=$X30,$AI30,"ERROR")))))))))</f>
        <v>0</v>
      </c>
      <c r="CC30" s="142">
        <f>IF(ISBLANK(HLOOKUP(CC$1,Monitoring_MP!$AK$1:$EZ$55,Points_MP!$C30,FALSE)),"",IF(HLOOKUP(CC$1,Monitoring_MP!$AK$1:$EZ$55,Points_MP!$C30,FALSE)=$J30,$AB30,IF(HLOOKUP(CC$1,Monitoring_MP!$AK$1:$EZ$55,Points_MP!$C30,FALSE)=$L30,$AC30,IF(HLOOKUP(CC$1,Monitoring_MP!$AK$1:$EZ$55,Points_MP!$C30,FALSE)=$N30,$AD30,IF(HLOOKUP(CC$1,Monitoring_MP!$AK$1:$EZ$55,Points_MP!$C30,FALSE)=$P30,$AE30,IF(HLOOKUP(CC$1,Monitoring_MP!$AK$1:$EZ$55,Points_MP!$C30,FALSE)=$R30,$AF30,IF(HLOOKUP(CC$1,Monitoring_MP!$AK$1:$EZ$55,Points_MP!$C30,FALSE)=$T30,$AG30,IF(HLOOKUP(CC$1,Monitoring_MP!$AK$1:$EZ$55,Points_MP!$C30,FALSE)=$V30,$AH30,IF(HLOOKUP(CC$1,Monitoring_MP!$AK$1:$EZ$55,Points_MP!$C30,FALSE)=$X30,$AI30,"ERROR")))))))))</f>
        <v>0</v>
      </c>
      <c r="CD30" s="142">
        <f>IF(ISBLANK(HLOOKUP(CD$1,Monitoring_MP!$AK$1:$EZ$55,Points_MP!$C30,FALSE)),"",IF(HLOOKUP(CD$1,Monitoring_MP!$AK$1:$EZ$55,Points_MP!$C30,FALSE)=$J30,$AB30,IF(HLOOKUP(CD$1,Monitoring_MP!$AK$1:$EZ$55,Points_MP!$C30,FALSE)=$L30,$AC30,IF(HLOOKUP(CD$1,Monitoring_MP!$AK$1:$EZ$55,Points_MP!$C30,FALSE)=$N30,$AD30,IF(HLOOKUP(CD$1,Monitoring_MP!$AK$1:$EZ$55,Points_MP!$C30,FALSE)=$P30,$AE30,IF(HLOOKUP(CD$1,Monitoring_MP!$AK$1:$EZ$55,Points_MP!$C30,FALSE)=$R30,$AF30,IF(HLOOKUP(CD$1,Monitoring_MP!$AK$1:$EZ$55,Points_MP!$C30,FALSE)=$T30,$AG30,IF(HLOOKUP(CD$1,Monitoring_MP!$AK$1:$EZ$55,Points_MP!$C30,FALSE)=$V30,$AH30,IF(HLOOKUP(CD$1,Monitoring_MP!$AK$1:$EZ$55,Points_MP!$C30,FALSE)=$X30,$AI30,"ERROR")))))))))</f>
        <v>0</v>
      </c>
      <c r="CE30" s="142">
        <f>IF(ISBLANK(HLOOKUP(CE$1,Monitoring_MP!$AK$1:$EZ$55,Points_MP!$C30,FALSE)),"",IF(HLOOKUP(CE$1,Monitoring_MP!$AK$1:$EZ$55,Points_MP!$C30,FALSE)=$J30,$AB30,IF(HLOOKUP(CE$1,Monitoring_MP!$AK$1:$EZ$55,Points_MP!$C30,FALSE)=$L30,$AC30,IF(HLOOKUP(CE$1,Monitoring_MP!$AK$1:$EZ$55,Points_MP!$C30,FALSE)=$N30,$AD30,IF(HLOOKUP(CE$1,Monitoring_MP!$AK$1:$EZ$55,Points_MP!$C30,FALSE)=$P30,$AE30,IF(HLOOKUP(CE$1,Monitoring_MP!$AK$1:$EZ$55,Points_MP!$C30,FALSE)=$R30,$AF30,IF(HLOOKUP(CE$1,Monitoring_MP!$AK$1:$EZ$55,Points_MP!$C30,FALSE)=$T30,$AG30,IF(HLOOKUP(CE$1,Monitoring_MP!$AK$1:$EZ$55,Points_MP!$C30,FALSE)=$V30,$AH30,IF(HLOOKUP(CE$1,Monitoring_MP!$AK$1:$EZ$55,Points_MP!$C30,FALSE)=$X30,$AI30,"ERROR")))))))))</f>
        <v>0</v>
      </c>
      <c r="CF30" s="142">
        <f>IF(ISBLANK(HLOOKUP(CF$1,Monitoring_MP!$AK$1:$EZ$55,Points_MP!$C30,FALSE)),"",IF(HLOOKUP(CF$1,Monitoring_MP!$AK$1:$EZ$55,Points_MP!$C30,FALSE)=$J30,$AB30,IF(HLOOKUP(CF$1,Monitoring_MP!$AK$1:$EZ$55,Points_MP!$C30,FALSE)=$L30,$AC30,IF(HLOOKUP(CF$1,Monitoring_MP!$AK$1:$EZ$55,Points_MP!$C30,FALSE)=$N30,$AD30,IF(HLOOKUP(CF$1,Monitoring_MP!$AK$1:$EZ$55,Points_MP!$C30,FALSE)=$P30,$AE30,IF(HLOOKUP(CF$1,Monitoring_MP!$AK$1:$EZ$55,Points_MP!$C30,FALSE)=$R30,$AF30,IF(HLOOKUP(CF$1,Monitoring_MP!$AK$1:$EZ$55,Points_MP!$C30,FALSE)=$T30,$AG30,IF(HLOOKUP(CF$1,Monitoring_MP!$AK$1:$EZ$55,Points_MP!$C30,FALSE)=$V30,$AH30,IF(HLOOKUP(CF$1,Monitoring_MP!$AK$1:$EZ$55,Points_MP!$C30,FALSE)=$X30,$AI30,"ERROR")))))))))</f>
        <v>0</v>
      </c>
      <c r="CG30" s="142">
        <f>IF(ISBLANK(HLOOKUP(CG$1,Monitoring_MP!$AK$1:$EZ$55,Points_MP!$C30,FALSE)),"",IF(HLOOKUP(CG$1,Monitoring_MP!$AK$1:$EZ$55,Points_MP!$C30,FALSE)=$J30,$AB30,IF(HLOOKUP(CG$1,Monitoring_MP!$AK$1:$EZ$55,Points_MP!$C30,FALSE)=$L30,$AC30,IF(HLOOKUP(CG$1,Monitoring_MP!$AK$1:$EZ$55,Points_MP!$C30,FALSE)=$N30,$AD30,IF(HLOOKUP(CG$1,Monitoring_MP!$AK$1:$EZ$55,Points_MP!$C30,FALSE)=$P30,$AE30,IF(HLOOKUP(CG$1,Monitoring_MP!$AK$1:$EZ$55,Points_MP!$C30,FALSE)=$R30,$AF30,IF(HLOOKUP(CG$1,Monitoring_MP!$AK$1:$EZ$55,Points_MP!$C30,FALSE)=$T30,$AG30,IF(HLOOKUP(CG$1,Monitoring_MP!$AK$1:$EZ$55,Points_MP!$C30,FALSE)=$V30,$AH30,IF(HLOOKUP(CG$1,Monitoring_MP!$AK$1:$EZ$55,Points_MP!$C30,FALSE)=$X30,$AI30,"ERROR")))))))))</f>
        <v>0</v>
      </c>
      <c r="CH30" s="142">
        <f>IF(ISBLANK(HLOOKUP(CH$1,Monitoring_MP!$AK$1:$EZ$55,Points_MP!$C30,FALSE)),"",IF(HLOOKUP(CH$1,Monitoring_MP!$AK$1:$EZ$55,Points_MP!$C30,FALSE)=$J30,$AB30,IF(HLOOKUP(CH$1,Monitoring_MP!$AK$1:$EZ$55,Points_MP!$C30,FALSE)=$L30,$AC30,IF(HLOOKUP(CH$1,Monitoring_MP!$AK$1:$EZ$55,Points_MP!$C30,FALSE)=$N30,$AD30,IF(HLOOKUP(CH$1,Monitoring_MP!$AK$1:$EZ$55,Points_MP!$C30,FALSE)=$P30,$AE30,IF(HLOOKUP(CH$1,Monitoring_MP!$AK$1:$EZ$55,Points_MP!$C30,FALSE)=$R30,$AF30,IF(HLOOKUP(CH$1,Monitoring_MP!$AK$1:$EZ$55,Points_MP!$C30,FALSE)=$T30,$AG30,IF(HLOOKUP(CH$1,Monitoring_MP!$AK$1:$EZ$55,Points_MP!$C30,FALSE)=$V30,$AH30,IF(HLOOKUP(CH$1,Monitoring_MP!$AK$1:$EZ$55,Points_MP!$C30,FALSE)=$X30,$AI30,"ERROR")))))))))</f>
        <v>0</v>
      </c>
      <c r="CI30" s="142">
        <f>IF(ISBLANK(HLOOKUP(CI$1,Monitoring_MP!$AK$1:$EZ$55,Points_MP!$C30,FALSE)),"",IF(HLOOKUP(CI$1,Monitoring_MP!$AK$1:$EZ$55,Points_MP!$C30,FALSE)=$J30,$AB30,IF(HLOOKUP(CI$1,Monitoring_MP!$AK$1:$EZ$55,Points_MP!$C30,FALSE)=$L30,$AC30,IF(HLOOKUP(CI$1,Monitoring_MP!$AK$1:$EZ$55,Points_MP!$C30,FALSE)=$N30,$AD30,IF(HLOOKUP(CI$1,Monitoring_MP!$AK$1:$EZ$55,Points_MP!$C30,FALSE)=$P30,$AE30,IF(HLOOKUP(CI$1,Monitoring_MP!$AK$1:$EZ$55,Points_MP!$C30,FALSE)=$R30,$AF30,IF(HLOOKUP(CI$1,Monitoring_MP!$AK$1:$EZ$55,Points_MP!$C30,FALSE)=$T30,$AG30,IF(HLOOKUP(CI$1,Monitoring_MP!$AK$1:$EZ$55,Points_MP!$C30,FALSE)=$V30,$AH30,IF(HLOOKUP(CI$1,Monitoring_MP!$AK$1:$EZ$55,Points_MP!$C30,FALSE)=$X30,$AI30,"ERROR")))))))))</f>
        <v>0</v>
      </c>
      <c r="CJ30" s="142">
        <f>IF(ISBLANK(HLOOKUP(CJ$1,Monitoring_MP!$AK$1:$EZ$55,Points_MP!$C30,FALSE)),"",IF(HLOOKUP(CJ$1,Monitoring_MP!$AK$1:$EZ$55,Points_MP!$C30,FALSE)=$J30,$AB30,IF(HLOOKUP(CJ$1,Monitoring_MP!$AK$1:$EZ$55,Points_MP!$C30,FALSE)=$L30,$AC30,IF(HLOOKUP(CJ$1,Monitoring_MP!$AK$1:$EZ$55,Points_MP!$C30,FALSE)=$N30,$AD30,IF(HLOOKUP(CJ$1,Monitoring_MP!$AK$1:$EZ$55,Points_MP!$C30,FALSE)=$P30,$AE30,IF(HLOOKUP(CJ$1,Monitoring_MP!$AK$1:$EZ$55,Points_MP!$C30,FALSE)=$R30,$AF30,IF(HLOOKUP(CJ$1,Monitoring_MP!$AK$1:$EZ$55,Points_MP!$C30,FALSE)=$T30,$AG30,IF(HLOOKUP(CJ$1,Monitoring_MP!$AK$1:$EZ$55,Points_MP!$C30,FALSE)=$V30,$AH30,IF(HLOOKUP(CJ$1,Monitoring_MP!$AK$1:$EZ$55,Points_MP!$C30,FALSE)=$X30,$AI30,"ERROR")))))))))</f>
        <v>0</v>
      </c>
      <c r="CK30" s="142">
        <f>IF(ISBLANK(HLOOKUP(CK$1,Monitoring_MP!$AK$1:$EZ$55,Points_MP!$C30,FALSE)),"",IF(HLOOKUP(CK$1,Monitoring_MP!$AK$1:$EZ$55,Points_MP!$C30,FALSE)=$J30,$AB30,IF(HLOOKUP(CK$1,Monitoring_MP!$AK$1:$EZ$55,Points_MP!$C30,FALSE)=$L30,$AC30,IF(HLOOKUP(CK$1,Monitoring_MP!$AK$1:$EZ$55,Points_MP!$C30,FALSE)=$N30,$AD30,IF(HLOOKUP(CK$1,Monitoring_MP!$AK$1:$EZ$55,Points_MP!$C30,FALSE)=$P30,$AE30,IF(HLOOKUP(CK$1,Monitoring_MP!$AK$1:$EZ$55,Points_MP!$C30,FALSE)=$R30,$AF30,IF(HLOOKUP(CK$1,Monitoring_MP!$AK$1:$EZ$55,Points_MP!$C30,FALSE)=$T30,$AG30,IF(HLOOKUP(CK$1,Monitoring_MP!$AK$1:$EZ$55,Points_MP!$C30,FALSE)=$V30,$AH30,IF(HLOOKUP(CK$1,Monitoring_MP!$AK$1:$EZ$55,Points_MP!$C30,FALSE)=$X30,$AI30,"ERROR")))))))))</f>
        <v>0</v>
      </c>
      <c r="CL30" s="142">
        <f>IF(ISBLANK(HLOOKUP(CL$1,Monitoring_MP!$AK$1:$EZ$55,Points_MP!$C30,FALSE)),"",IF(HLOOKUP(CL$1,Monitoring_MP!$AK$1:$EZ$55,Points_MP!$C30,FALSE)=$J30,$AB30,IF(HLOOKUP(CL$1,Monitoring_MP!$AK$1:$EZ$55,Points_MP!$C30,FALSE)=$L30,$AC30,IF(HLOOKUP(CL$1,Monitoring_MP!$AK$1:$EZ$55,Points_MP!$C30,FALSE)=$N30,$AD30,IF(HLOOKUP(CL$1,Monitoring_MP!$AK$1:$EZ$55,Points_MP!$C30,FALSE)=$P30,$AE30,IF(HLOOKUP(CL$1,Monitoring_MP!$AK$1:$EZ$55,Points_MP!$C30,FALSE)=$R30,$AF30,IF(HLOOKUP(CL$1,Monitoring_MP!$AK$1:$EZ$55,Points_MP!$C30,FALSE)=$T30,$AG30,IF(HLOOKUP(CL$1,Monitoring_MP!$AK$1:$EZ$55,Points_MP!$C30,FALSE)=$V30,$AH30,IF(HLOOKUP(CL$1,Monitoring_MP!$AK$1:$EZ$55,Points_MP!$C30,FALSE)=$X30,$AI30,"ERROR")))))))))</f>
        <v>1.5</v>
      </c>
      <c r="CM30" s="142">
        <f>IF(ISBLANK(HLOOKUP(CM$1,Monitoring_MP!$AK$1:$EZ$55,Points_MP!$C30,FALSE)),"",IF(HLOOKUP(CM$1,Monitoring_MP!$AK$1:$EZ$55,Points_MP!$C30,FALSE)=$J30,$AB30,IF(HLOOKUP(CM$1,Monitoring_MP!$AK$1:$EZ$55,Points_MP!$C30,FALSE)=$L30,$AC30,IF(HLOOKUP(CM$1,Monitoring_MP!$AK$1:$EZ$55,Points_MP!$C30,FALSE)=$N30,$AD30,IF(HLOOKUP(CM$1,Monitoring_MP!$AK$1:$EZ$55,Points_MP!$C30,FALSE)=$P30,$AE30,IF(HLOOKUP(CM$1,Monitoring_MP!$AK$1:$EZ$55,Points_MP!$C30,FALSE)=$R30,$AF30,IF(HLOOKUP(CM$1,Monitoring_MP!$AK$1:$EZ$55,Points_MP!$C30,FALSE)=$T30,$AG30,IF(HLOOKUP(CM$1,Monitoring_MP!$AK$1:$EZ$55,Points_MP!$C30,FALSE)=$V30,$AH30,IF(HLOOKUP(CM$1,Monitoring_MP!$AK$1:$EZ$55,Points_MP!$C30,FALSE)=$X30,$AI30,"ERROR")))))))))</f>
        <v>0</v>
      </c>
      <c r="CN30" s="142">
        <f>IF(ISBLANK(HLOOKUP(CN$1,Monitoring_MP!$AK$1:$EZ$55,Points_MP!$C30,FALSE)),"",IF(HLOOKUP(CN$1,Monitoring_MP!$AK$1:$EZ$55,Points_MP!$C30,FALSE)=$J30,$AB30,IF(HLOOKUP(CN$1,Monitoring_MP!$AK$1:$EZ$55,Points_MP!$C30,FALSE)=$L30,$AC30,IF(HLOOKUP(CN$1,Monitoring_MP!$AK$1:$EZ$55,Points_MP!$C30,FALSE)=$N30,$AD30,IF(HLOOKUP(CN$1,Monitoring_MP!$AK$1:$EZ$55,Points_MP!$C30,FALSE)=$P30,$AE30,IF(HLOOKUP(CN$1,Monitoring_MP!$AK$1:$EZ$55,Points_MP!$C30,FALSE)=$R30,$AF30,IF(HLOOKUP(CN$1,Monitoring_MP!$AK$1:$EZ$55,Points_MP!$C30,FALSE)=$T30,$AG30,IF(HLOOKUP(CN$1,Monitoring_MP!$AK$1:$EZ$55,Points_MP!$C30,FALSE)=$V30,$AH30,IF(HLOOKUP(CN$1,Monitoring_MP!$AK$1:$EZ$55,Points_MP!$C30,FALSE)=$X30,$AI30,"ERROR")))))))))</f>
        <v>0</v>
      </c>
      <c r="CO30" s="142">
        <f>IF(ISBLANK(HLOOKUP(CO$1,Monitoring_MP!$AK$1:$EZ$55,Points_MP!$C30,FALSE)),"",IF(HLOOKUP(CO$1,Monitoring_MP!$AK$1:$EZ$55,Points_MP!$C30,FALSE)=$J30,$AB30,IF(HLOOKUP(CO$1,Monitoring_MP!$AK$1:$EZ$55,Points_MP!$C30,FALSE)=$L30,$AC30,IF(HLOOKUP(CO$1,Monitoring_MP!$AK$1:$EZ$55,Points_MP!$C30,FALSE)=$N30,$AD30,IF(HLOOKUP(CO$1,Monitoring_MP!$AK$1:$EZ$55,Points_MP!$C30,FALSE)=$P30,$AE30,IF(HLOOKUP(CO$1,Monitoring_MP!$AK$1:$EZ$55,Points_MP!$C30,FALSE)=$R30,$AF30,IF(HLOOKUP(CO$1,Monitoring_MP!$AK$1:$EZ$55,Points_MP!$C30,FALSE)=$T30,$AG30,IF(HLOOKUP(CO$1,Monitoring_MP!$AK$1:$EZ$55,Points_MP!$C30,FALSE)=$V30,$AH30,IF(HLOOKUP(CO$1,Monitoring_MP!$AK$1:$EZ$55,Points_MP!$C30,FALSE)=$X30,$AI30,"ERROR")))))))))</f>
        <v>0</v>
      </c>
      <c r="CP30" s="142">
        <f>IF(ISBLANK(HLOOKUP(CP$1,Monitoring_MP!$AK$1:$EZ$55,Points_MP!$C30,FALSE)),"",IF(HLOOKUP(CP$1,Monitoring_MP!$AK$1:$EZ$55,Points_MP!$C30,FALSE)=$J30,$AB30,IF(HLOOKUP(CP$1,Monitoring_MP!$AK$1:$EZ$55,Points_MP!$C30,FALSE)=$L30,$AC30,IF(HLOOKUP(CP$1,Monitoring_MP!$AK$1:$EZ$55,Points_MP!$C30,FALSE)=$N30,$AD30,IF(HLOOKUP(CP$1,Monitoring_MP!$AK$1:$EZ$55,Points_MP!$C30,FALSE)=$P30,$AE30,IF(HLOOKUP(CP$1,Monitoring_MP!$AK$1:$EZ$55,Points_MP!$C30,FALSE)=$R30,$AF30,IF(HLOOKUP(CP$1,Monitoring_MP!$AK$1:$EZ$55,Points_MP!$C30,FALSE)=$T30,$AG30,IF(HLOOKUP(CP$1,Monitoring_MP!$AK$1:$EZ$55,Points_MP!$C30,FALSE)=$V30,$AH30,IF(HLOOKUP(CP$1,Monitoring_MP!$AK$1:$EZ$55,Points_MP!$C30,FALSE)=$X30,$AI30,"ERROR")))))))))</f>
        <v>0</v>
      </c>
      <c r="CQ30" s="142">
        <f>IF(ISBLANK(HLOOKUP(CQ$1,Monitoring_MP!$AK$1:$EZ$55,Points_MP!$C30,FALSE)),"",IF(HLOOKUP(CQ$1,Monitoring_MP!$AK$1:$EZ$55,Points_MP!$C30,FALSE)=$J30,$AB30,IF(HLOOKUP(CQ$1,Monitoring_MP!$AK$1:$EZ$55,Points_MP!$C30,FALSE)=$L30,$AC30,IF(HLOOKUP(CQ$1,Monitoring_MP!$AK$1:$EZ$55,Points_MP!$C30,FALSE)=$N30,$AD30,IF(HLOOKUP(CQ$1,Monitoring_MP!$AK$1:$EZ$55,Points_MP!$C30,FALSE)=$P30,$AE30,IF(HLOOKUP(CQ$1,Monitoring_MP!$AK$1:$EZ$55,Points_MP!$C30,FALSE)=$R30,$AF30,IF(HLOOKUP(CQ$1,Monitoring_MP!$AK$1:$EZ$55,Points_MP!$C30,FALSE)=$T30,$AG30,IF(HLOOKUP(CQ$1,Monitoring_MP!$AK$1:$EZ$55,Points_MP!$C30,FALSE)=$V30,$AH30,IF(HLOOKUP(CQ$1,Monitoring_MP!$AK$1:$EZ$55,Points_MP!$C30,FALSE)=$X30,$AI30,"ERROR")))))))))</f>
        <v>0</v>
      </c>
      <c r="CR30" s="142">
        <f>IF(ISBLANK(HLOOKUP(CR$1,Monitoring_MP!$AK$1:$EZ$55,Points_MP!$C30,FALSE)),"",IF(HLOOKUP(CR$1,Monitoring_MP!$AK$1:$EZ$55,Points_MP!$C30,FALSE)=$J30,$AB30,IF(HLOOKUP(CR$1,Monitoring_MP!$AK$1:$EZ$55,Points_MP!$C30,FALSE)=$L30,$AC30,IF(HLOOKUP(CR$1,Monitoring_MP!$AK$1:$EZ$55,Points_MP!$C30,FALSE)=$N30,$AD30,IF(HLOOKUP(CR$1,Monitoring_MP!$AK$1:$EZ$55,Points_MP!$C30,FALSE)=$P30,$AE30,IF(HLOOKUP(CR$1,Monitoring_MP!$AK$1:$EZ$55,Points_MP!$C30,FALSE)=$R30,$AF30,IF(HLOOKUP(CR$1,Monitoring_MP!$AK$1:$EZ$55,Points_MP!$C30,FALSE)=$T30,$AG30,IF(HLOOKUP(CR$1,Monitoring_MP!$AK$1:$EZ$55,Points_MP!$C30,FALSE)=$V30,$AH30,IF(HLOOKUP(CR$1,Monitoring_MP!$AK$1:$EZ$55,Points_MP!$C30,FALSE)=$X30,$AI30,"ERROR")))))))))</f>
        <v>0</v>
      </c>
    </row>
    <row r="31" spans="1:96" ht="15" customHeight="1" x14ac:dyDescent="0.35">
      <c r="A31" s="30" t="str">
        <f>IF(ISBLANK(Monitoring_MP!A31),"",Monitoring_MP!A31)</f>
        <v>Q29</v>
      </c>
      <c r="B31" s="30" t="str">
        <f>IF(ISBLANK(Monitoring_MP!B31),"",Monitoring_MP!B31)</f>
        <v>C20029</v>
      </c>
      <c r="C31" s="30">
        <f>IF(ISBLANK(Monitoring_MP!C31),"",Monitoring_MP!C31)</f>
        <v>31</v>
      </c>
      <c r="D31" s="31" t="str">
        <f>IF(ISBLANK(Monitoring_MP!D31),"",Monitoring_MP!D31)</f>
        <v>Anunțurile privind desfășurarea licitațiilor de vînzare/locațiune/arendă a bunurilor proprietate a unităţii administrativ-teritoriale sînt publicate pe pagina web oficială?</v>
      </c>
      <c r="E31" s="31" t="str">
        <f>IF(ISBLANK(Monitoring_MP!E31),"",Monitoring_MP!E31)</f>
        <v>Is published the announcements regarding auctions / contests / direct negotiations selling / renting / leasing property belonging to territorial-administrative unit?</v>
      </c>
      <c r="F31" s="31" t="str">
        <f>IF(ISBLANK(Monitoring_MP!F31),"",Monitoring_MP!F31)</f>
        <v>prop</v>
      </c>
      <c r="G31" s="49" t="str">
        <f>IF(ISBLANK(Monitoring_MP!G31),"",Monitoring_MP!G31)</f>
        <v>prop1</v>
      </c>
      <c r="H31" s="56" t="str">
        <f>IF(ISBLANK(Monitoring_MP!H31),"",Monitoring_MP!H31)</f>
        <v>prop1k</v>
      </c>
      <c r="I31" s="49">
        <f>IF(ISBLANK(Monitoring_MP!I31),"",Monitoring_MP!I31)</f>
        <v>2</v>
      </c>
      <c r="J31" s="49" t="str">
        <f>IF(ISBLANK(Monitoring_MP!J31),"",Monitoring_MP!J31)</f>
        <v>da</v>
      </c>
      <c r="K31" s="49" t="str">
        <f>IF(ISBLANK(Monitoring_MP!K31),"",Monitoring_MP!K31)</f>
        <v>yes</v>
      </c>
      <c r="L31" s="49" t="str">
        <f>IF(ISBLANK(Monitoring_MP!L31),"",Monitoring_MP!L31)</f>
        <v>nu</v>
      </c>
      <c r="M31" s="88" t="str">
        <f>IF(ISBLANK(Monitoring_MP!M31),"",Monitoring_MP!M31)</f>
        <v>no</v>
      </c>
      <c r="N31" s="49" t="str">
        <f>IF(ISBLANK(Monitoring_MP!N31),"",Monitoring_MP!N31)</f>
        <v>partial/panou informativ</v>
      </c>
      <c r="O31" s="49" t="str">
        <f>IF(ISBLANK(Monitoring_MP!O31),"",Monitoring_MP!O31)</f>
        <v>partially/bilboard</v>
      </c>
      <c r="P31" s="88" t="str">
        <f>IF(ISBLANK(Monitoring_MP!P31),"",Monitoring_MP!P31)</f>
        <v>0-10%</v>
      </c>
      <c r="Q31" s="88" t="str">
        <f>IF(ISBLANK(Monitoring_MP!Q31),"",Monitoring_MP!Q31)</f>
        <v>0-10%</v>
      </c>
      <c r="R31" s="88" t="str">
        <f>IF(ISBLANK(Monitoring_MP!R31),"",Monitoring_MP!R31)</f>
        <v>10-30%</v>
      </c>
      <c r="S31" s="88" t="str">
        <f>IF(ISBLANK(Monitoring_MP!S31),"",Monitoring_MP!S31)</f>
        <v>10-30%</v>
      </c>
      <c r="T31" s="88" t="str">
        <f>IF(ISBLANK(Monitoring_MP!T31),"",Monitoring_MP!T31)</f>
        <v>30-60%</v>
      </c>
      <c r="U31" s="88" t="str">
        <f>IF(ISBLANK(Monitoring_MP!U31),"",Monitoring_MP!U31)</f>
        <v>30-60%</v>
      </c>
      <c r="V31" s="88" t="str">
        <f>IF(ISBLANK(Monitoring_MP!V31),"",Monitoring_MP!V31)</f>
        <v>60-90%</v>
      </c>
      <c r="W31" s="88" t="str">
        <f>IF(ISBLANK(Monitoring_MP!W31),"",Monitoring_MP!W31)</f>
        <v>60-90%</v>
      </c>
      <c r="X31" s="88" t="str">
        <f>IF(ISBLANK(Monitoring_MP!X31),"",Monitoring_MP!X31)</f>
        <v>N/A</v>
      </c>
      <c r="Y31" s="88" t="str">
        <f>IF(ISBLANK(Monitoring_MP!Y31),"",Monitoring_MP!Y31)</f>
        <v>N/A</v>
      </c>
      <c r="Z31" s="88" t="str">
        <f>IF(ISBLANK(Monitoring_MP!Z31),"",Monitoring_MP!Z31)</f>
        <v>--------</v>
      </c>
      <c r="AA31" s="89" t="str">
        <f>IF(ISBLANK(Monitoring_MP!AA31),"",Monitoring_MP!AA31)</f>
        <v>--------</v>
      </c>
      <c r="AB31" s="67">
        <f>IF(ISBLANK(Monitoring_MP!AB31),"",Monitoring_MP!AB31)</f>
        <v>2</v>
      </c>
      <c r="AC31" s="49">
        <f>IF(ISBLANK(Monitoring_MP!AC31),"",Monitoring_MP!AC31)</f>
        <v>0</v>
      </c>
      <c r="AD31" s="67">
        <f>IF(ISBLANK(Monitoring_MP!AD31),"",Monitoring_MP!AD31)</f>
        <v>1</v>
      </c>
      <c r="AE31" s="67">
        <f>IF(ISBLANK(Monitoring_MP!AE31),"",Monitoring_MP!AE31)</f>
        <v>0.4</v>
      </c>
      <c r="AF31" s="67">
        <f>IF(ISBLANK(Monitoring_MP!AF31),"",Monitoring_MP!AF31)</f>
        <v>0.8</v>
      </c>
      <c r="AG31" s="67">
        <f>IF(ISBLANK(Monitoring_MP!AG31),"",Monitoring_MP!AG31)</f>
        <v>1.2</v>
      </c>
      <c r="AH31" s="67">
        <f>IF(ISBLANK(Monitoring_MP!AH31),"",Monitoring_MP!AH31)</f>
        <v>1.6</v>
      </c>
      <c r="AI31" s="88" t="str">
        <f>IF(ISBLANK(Monitoring_MP!AI31),"",Monitoring_MP!AI31)</f>
        <v>N/A</v>
      </c>
      <c r="AJ31" s="49" t="str">
        <f>IF(ISBLANK(Monitoring_MP!AJ31),"",Monitoring_MP!AJ31)</f>
        <v/>
      </c>
      <c r="AK31" s="142">
        <f>IF(ISBLANK(HLOOKUP(AK$1,Monitoring_MP!$AK$1:$EZ$55,Points_MP!$C31,FALSE)),"",IF(HLOOKUP(AK$1,Monitoring_MP!$AK$1:$EZ$55,Points_MP!$C31,FALSE)=$J31,$AB31,IF(HLOOKUP(AK$1,Monitoring_MP!$AK$1:$EZ$55,Points_MP!$C31,FALSE)=$L31,$AC31,IF(HLOOKUP(AK$1,Monitoring_MP!$AK$1:$EZ$55,Points_MP!$C31,FALSE)=$N31,$AD31,IF(HLOOKUP(AK$1,Monitoring_MP!$AK$1:$EZ$55,Points_MP!$C31,FALSE)=$P31,$AE31,IF(HLOOKUP(AK$1,Monitoring_MP!$AK$1:$EZ$55,Points_MP!$C31,FALSE)=$R31,$AF31,IF(HLOOKUP(AK$1,Monitoring_MP!$AK$1:$EZ$55,Points_MP!$C31,FALSE)=$T31,$AG31,IF(HLOOKUP(AK$1,Monitoring_MP!$AK$1:$EZ$55,Points_MP!$C31,FALSE)=$V31,$AH31,IF(HLOOKUP(AK$1,Monitoring_MP!$AK$1:$EZ$55,Points_MP!$C31,FALSE)=$X31,$AI31,"ERROR")))))))))</f>
        <v>2</v>
      </c>
      <c r="AL31" s="142">
        <f>IF(ISBLANK(HLOOKUP(AL$1,Monitoring_MP!$AK$1:$EZ$55,Points_MP!$C31,FALSE)),"",IF(HLOOKUP(AL$1,Monitoring_MP!$AK$1:$EZ$55,Points_MP!$C31,FALSE)=$J31,$AB31,IF(HLOOKUP(AL$1,Monitoring_MP!$AK$1:$EZ$55,Points_MP!$C31,FALSE)=$L31,$AC31,IF(HLOOKUP(AL$1,Monitoring_MP!$AK$1:$EZ$55,Points_MP!$C31,FALSE)=$N31,$AD31,IF(HLOOKUP(AL$1,Monitoring_MP!$AK$1:$EZ$55,Points_MP!$C31,FALSE)=$P31,$AE31,IF(HLOOKUP(AL$1,Monitoring_MP!$AK$1:$EZ$55,Points_MP!$C31,FALSE)=$R31,$AF31,IF(HLOOKUP(AL$1,Monitoring_MP!$AK$1:$EZ$55,Points_MP!$C31,FALSE)=$T31,$AG31,IF(HLOOKUP(AL$1,Monitoring_MP!$AK$1:$EZ$55,Points_MP!$C31,FALSE)=$V31,$AH31,IF(HLOOKUP(AL$1,Monitoring_MP!$AK$1:$EZ$55,Points_MP!$C31,FALSE)=$X31,$AI31,"ERROR")))))))))</f>
        <v>2</v>
      </c>
      <c r="AM31" s="142">
        <f>IF(ISBLANK(HLOOKUP(AM$1,Monitoring_MP!$AK$1:$EZ$55,Points_MP!$C31,FALSE)),"",IF(HLOOKUP(AM$1,Monitoring_MP!$AK$1:$EZ$55,Points_MP!$C31,FALSE)=$J31,$AB31,IF(HLOOKUP(AM$1,Monitoring_MP!$AK$1:$EZ$55,Points_MP!$C31,FALSE)=$L31,$AC31,IF(HLOOKUP(AM$1,Monitoring_MP!$AK$1:$EZ$55,Points_MP!$C31,FALSE)=$N31,$AD31,IF(HLOOKUP(AM$1,Monitoring_MP!$AK$1:$EZ$55,Points_MP!$C31,FALSE)=$P31,$AE31,IF(HLOOKUP(AM$1,Monitoring_MP!$AK$1:$EZ$55,Points_MP!$C31,FALSE)=$R31,$AF31,IF(HLOOKUP(AM$1,Monitoring_MP!$AK$1:$EZ$55,Points_MP!$C31,FALSE)=$T31,$AG31,IF(HLOOKUP(AM$1,Monitoring_MP!$AK$1:$EZ$55,Points_MP!$C31,FALSE)=$V31,$AH31,IF(HLOOKUP(AM$1,Monitoring_MP!$AK$1:$EZ$55,Points_MP!$C31,FALSE)=$X31,$AI31,"ERROR")))))))))</f>
        <v>0</v>
      </c>
      <c r="AN31" s="142">
        <f>IF(ISBLANK(HLOOKUP(AN$1,Monitoring_MP!$AK$1:$EZ$55,Points_MP!$C31,FALSE)),"",IF(HLOOKUP(AN$1,Monitoring_MP!$AK$1:$EZ$55,Points_MP!$C31,FALSE)=$J31,$AB31,IF(HLOOKUP(AN$1,Monitoring_MP!$AK$1:$EZ$55,Points_MP!$C31,FALSE)=$L31,$AC31,IF(HLOOKUP(AN$1,Monitoring_MP!$AK$1:$EZ$55,Points_MP!$C31,FALSE)=$N31,$AD31,IF(HLOOKUP(AN$1,Monitoring_MP!$AK$1:$EZ$55,Points_MP!$C31,FALSE)=$P31,$AE31,IF(HLOOKUP(AN$1,Monitoring_MP!$AK$1:$EZ$55,Points_MP!$C31,FALSE)=$R31,$AF31,IF(HLOOKUP(AN$1,Monitoring_MP!$AK$1:$EZ$55,Points_MP!$C31,FALSE)=$T31,$AG31,IF(HLOOKUP(AN$1,Monitoring_MP!$AK$1:$EZ$55,Points_MP!$C31,FALSE)=$V31,$AH31,IF(HLOOKUP(AN$1,Monitoring_MP!$AK$1:$EZ$55,Points_MP!$C31,FALSE)=$X31,$AI31,"ERROR")))))))))</f>
        <v>0</v>
      </c>
      <c r="AO31" s="142">
        <f>IF(ISBLANK(HLOOKUP(AO$1,Monitoring_MP!$AK$1:$EZ$55,Points_MP!$C31,FALSE)),"",IF(HLOOKUP(AO$1,Monitoring_MP!$AK$1:$EZ$55,Points_MP!$C31,FALSE)=$J31,$AB31,IF(HLOOKUP(AO$1,Monitoring_MP!$AK$1:$EZ$55,Points_MP!$C31,FALSE)=$L31,$AC31,IF(HLOOKUP(AO$1,Monitoring_MP!$AK$1:$EZ$55,Points_MP!$C31,FALSE)=$N31,$AD31,IF(HLOOKUP(AO$1,Monitoring_MP!$AK$1:$EZ$55,Points_MP!$C31,FALSE)=$P31,$AE31,IF(HLOOKUP(AO$1,Monitoring_MP!$AK$1:$EZ$55,Points_MP!$C31,FALSE)=$R31,$AF31,IF(HLOOKUP(AO$1,Monitoring_MP!$AK$1:$EZ$55,Points_MP!$C31,FALSE)=$T31,$AG31,IF(HLOOKUP(AO$1,Monitoring_MP!$AK$1:$EZ$55,Points_MP!$C31,FALSE)=$V31,$AH31,IF(HLOOKUP(AO$1,Monitoring_MP!$AK$1:$EZ$55,Points_MP!$C31,FALSE)=$X31,$AI31,"ERROR")))))))))</f>
        <v>0</v>
      </c>
      <c r="AP31" s="142">
        <f>IF(ISBLANK(HLOOKUP(AP$1,Monitoring_MP!$AK$1:$EZ$55,Points_MP!$C31,FALSE)),"",IF(HLOOKUP(AP$1,Monitoring_MP!$AK$1:$EZ$55,Points_MP!$C31,FALSE)=$J31,$AB31,IF(HLOOKUP(AP$1,Monitoring_MP!$AK$1:$EZ$55,Points_MP!$C31,FALSE)=$L31,$AC31,IF(HLOOKUP(AP$1,Monitoring_MP!$AK$1:$EZ$55,Points_MP!$C31,FALSE)=$N31,$AD31,IF(HLOOKUP(AP$1,Monitoring_MP!$AK$1:$EZ$55,Points_MP!$C31,FALSE)=$P31,$AE31,IF(HLOOKUP(AP$1,Monitoring_MP!$AK$1:$EZ$55,Points_MP!$C31,FALSE)=$R31,$AF31,IF(HLOOKUP(AP$1,Monitoring_MP!$AK$1:$EZ$55,Points_MP!$C31,FALSE)=$T31,$AG31,IF(HLOOKUP(AP$1,Monitoring_MP!$AK$1:$EZ$55,Points_MP!$C31,FALSE)=$V31,$AH31,IF(HLOOKUP(AP$1,Monitoring_MP!$AK$1:$EZ$55,Points_MP!$C31,FALSE)=$X31,$AI31,"ERROR")))))))))</f>
        <v>0</v>
      </c>
      <c r="AQ31" s="142">
        <f>IF(ISBLANK(HLOOKUP(AQ$1,Monitoring_MP!$AK$1:$EZ$55,Points_MP!$C31,FALSE)),"",IF(HLOOKUP(AQ$1,Monitoring_MP!$AK$1:$EZ$55,Points_MP!$C31,FALSE)=$J31,$AB31,IF(HLOOKUP(AQ$1,Monitoring_MP!$AK$1:$EZ$55,Points_MP!$C31,FALSE)=$L31,$AC31,IF(HLOOKUP(AQ$1,Monitoring_MP!$AK$1:$EZ$55,Points_MP!$C31,FALSE)=$N31,$AD31,IF(HLOOKUP(AQ$1,Monitoring_MP!$AK$1:$EZ$55,Points_MP!$C31,FALSE)=$P31,$AE31,IF(HLOOKUP(AQ$1,Monitoring_MP!$AK$1:$EZ$55,Points_MP!$C31,FALSE)=$R31,$AF31,IF(HLOOKUP(AQ$1,Monitoring_MP!$AK$1:$EZ$55,Points_MP!$C31,FALSE)=$T31,$AG31,IF(HLOOKUP(AQ$1,Monitoring_MP!$AK$1:$EZ$55,Points_MP!$C31,FALSE)=$V31,$AH31,IF(HLOOKUP(AQ$1,Monitoring_MP!$AK$1:$EZ$55,Points_MP!$C31,FALSE)=$X31,$AI31,"ERROR")))))))))</f>
        <v>1</v>
      </c>
      <c r="AR31" s="142">
        <f>IF(ISBLANK(HLOOKUP(AR$1,Monitoring_MP!$AK$1:$EZ$55,Points_MP!$C31,FALSE)),"",IF(HLOOKUP(AR$1,Monitoring_MP!$AK$1:$EZ$55,Points_MP!$C31,FALSE)=$J31,$AB31,IF(HLOOKUP(AR$1,Monitoring_MP!$AK$1:$EZ$55,Points_MP!$C31,FALSE)=$L31,$AC31,IF(HLOOKUP(AR$1,Monitoring_MP!$AK$1:$EZ$55,Points_MP!$C31,FALSE)=$N31,$AD31,IF(HLOOKUP(AR$1,Monitoring_MP!$AK$1:$EZ$55,Points_MP!$C31,FALSE)=$P31,$AE31,IF(HLOOKUP(AR$1,Monitoring_MP!$AK$1:$EZ$55,Points_MP!$C31,FALSE)=$R31,$AF31,IF(HLOOKUP(AR$1,Monitoring_MP!$AK$1:$EZ$55,Points_MP!$C31,FALSE)=$T31,$AG31,IF(HLOOKUP(AR$1,Monitoring_MP!$AK$1:$EZ$55,Points_MP!$C31,FALSE)=$V31,$AH31,IF(HLOOKUP(AR$1,Monitoring_MP!$AK$1:$EZ$55,Points_MP!$C31,FALSE)=$X31,$AI31,"ERROR")))))))))</f>
        <v>0</v>
      </c>
      <c r="AS31" s="142">
        <f>IF(ISBLANK(HLOOKUP(AS$1,Monitoring_MP!$AK$1:$EZ$55,Points_MP!$C31,FALSE)),"",IF(HLOOKUP(AS$1,Monitoring_MP!$AK$1:$EZ$55,Points_MP!$C31,FALSE)=$J31,$AB31,IF(HLOOKUP(AS$1,Monitoring_MP!$AK$1:$EZ$55,Points_MP!$C31,FALSE)=$L31,$AC31,IF(HLOOKUP(AS$1,Monitoring_MP!$AK$1:$EZ$55,Points_MP!$C31,FALSE)=$N31,$AD31,IF(HLOOKUP(AS$1,Monitoring_MP!$AK$1:$EZ$55,Points_MP!$C31,FALSE)=$P31,$AE31,IF(HLOOKUP(AS$1,Monitoring_MP!$AK$1:$EZ$55,Points_MP!$C31,FALSE)=$R31,$AF31,IF(HLOOKUP(AS$1,Monitoring_MP!$AK$1:$EZ$55,Points_MP!$C31,FALSE)=$T31,$AG31,IF(HLOOKUP(AS$1,Monitoring_MP!$AK$1:$EZ$55,Points_MP!$C31,FALSE)=$V31,$AH31,IF(HLOOKUP(AS$1,Monitoring_MP!$AK$1:$EZ$55,Points_MP!$C31,FALSE)=$X31,$AI31,"ERROR")))))))))</f>
        <v>0</v>
      </c>
      <c r="AT31" s="142" t="str">
        <f>IF(ISBLANK(HLOOKUP(AT$1,Monitoring_MP!$AK$1:$EZ$55,Points_MP!$C31,FALSE)),"",IF(HLOOKUP(AT$1,Monitoring_MP!$AK$1:$EZ$55,Points_MP!$C31,FALSE)=$J31,$AB31,IF(HLOOKUP(AT$1,Monitoring_MP!$AK$1:$EZ$55,Points_MP!$C31,FALSE)=$L31,$AC31,IF(HLOOKUP(AT$1,Monitoring_MP!$AK$1:$EZ$55,Points_MP!$C31,FALSE)=$N31,$AD31,IF(HLOOKUP(AT$1,Monitoring_MP!$AK$1:$EZ$55,Points_MP!$C31,FALSE)=$P31,$AE31,IF(HLOOKUP(AT$1,Monitoring_MP!$AK$1:$EZ$55,Points_MP!$C31,FALSE)=$R31,$AF31,IF(HLOOKUP(AT$1,Monitoring_MP!$AK$1:$EZ$55,Points_MP!$C31,FALSE)=$T31,$AG31,IF(HLOOKUP(AT$1,Monitoring_MP!$AK$1:$EZ$55,Points_MP!$C31,FALSE)=$V31,$AH31,IF(HLOOKUP(AT$1,Monitoring_MP!$AK$1:$EZ$55,Points_MP!$C31,FALSE)=$X31,$AI31,"ERROR")))))))))</f>
        <v>N/A</v>
      </c>
      <c r="AU31" s="142">
        <f>IF(ISBLANK(HLOOKUP(AU$1,Monitoring_MP!$AK$1:$EZ$55,Points_MP!$C31,FALSE)),"",IF(HLOOKUP(AU$1,Monitoring_MP!$AK$1:$EZ$55,Points_MP!$C31,FALSE)=$J31,$AB31,IF(HLOOKUP(AU$1,Monitoring_MP!$AK$1:$EZ$55,Points_MP!$C31,FALSE)=$L31,$AC31,IF(HLOOKUP(AU$1,Monitoring_MP!$AK$1:$EZ$55,Points_MP!$C31,FALSE)=$N31,$AD31,IF(HLOOKUP(AU$1,Monitoring_MP!$AK$1:$EZ$55,Points_MP!$C31,FALSE)=$P31,$AE31,IF(HLOOKUP(AU$1,Monitoring_MP!$AK$1:$EZ$55,Points_MP!$C31,FALSE)=$R31,$AF31,IF(HLOOKUP(AU$1,Monitoring_MP!$AK$1:$EZ$55,Points_MP!$C31,FALSE)=$T31,$AG31,IF(HLOOKUP(AU$1,Monitoring_MP!$AK$1:$EZ$55,Points_MP!$C31,FALSE)=$V31,$AH31,IF(HLOOKUP(AU$1,Monitoring_MP!$AK$1:$EZ$55,Points_MP!$C31,FALSE)=$X31,$AI31,"ERROR")))))))))</f>
        <v>0</v>
      </c>
      <c r="AV31" s="142">
        <f>IF(ISBLANK(HLOOKUP(AV$1,Monitoring_MP!$AK$1:$EZ$55,Points_MP!$C31,FALSE)),"",IF(HLOOKUP(AV$1,Monitoring_MP!$AK$1:$EZ$55,Points_MP!$C31,FALSE)=$J31,$AB31,IF(HLOOKUP(AV$1,Monitoring_MP!$AK$1:$EZ$55,Points_MP!$C31,FALSE)=$L31,$AC31,IF(HLOOKUP(AV$1,Monitoring_MP!$AK$1:$EZ$55,Points_MP!$C31,FALSE)=$N31,$AD31,IF(HLOOKUP(AV$1,Monitoring_MP!$AK$1:$EZ$55,Points_MP!$C31,FALSE)=$P31,$AE31,IF(HLOOKUP(AV$1,Monitoring_MP!$AK$1:$EZ$55,Points_MP!$C31,FALSE)=$R31,$AF31,IF(HLOOKUP(AV$1,Monitoring_MP!$AK$1:$EZ$55,Points_MP!$C31,FALSE)=$T31,$AG31,IF(HLOOKUP(AV$1,Monitoring_MP!$AK$1:$EZ$55,Points_MP!$C31,FALSE)=$V31,$AH31,IF(HLOOKUP(AV$1,Monitoring_MP!$AK$1:$EZ$55,Points_MP!$C31,FALSE)=$X31,$AI31,"ERROR")))))))))</f>
        <v>0</v>
      </c>
      <c r="AW31" s="142">
        <f>IF(ISBLANK(HLOOKUP(AW$1,Monitoring_MP!$AK$1:$EZ$55,Points_MP!$C31,FALSE)),"",IF(HLOOKUP(AW$1,Monitoring_MP!$AK$1:$EZ$55,Points_MP!$C31,FALSE)=$J31,$AB31,IF(HLOOKUP(AW$1,Monitoring_MP!$AK$1:$EZ$55,Points_MP!$C31,FALSE)=$L31,$AC31,IF(HLOOKUP(AW$1,Monitoring_MP!$AK$1:$EZ$55,Points_MP!$C31,FALSE)=$N31,$AD31,IF(HLOOKUP(AW$1,Monitoring_MP!$AK$1:$EZ$55,Points_MP!$C31,FALSE)=$P31,$AE31,IF(HLOOKUP(AW$1,Monitoring_MP!$AK$1:$EZ$55,Points_MP!$C31,FALSE)=$R31,$AF31,IF(HLOOKUP(AW$1,Monitoring_MP!$AK$1:$EZ$55,Points_MP!$C31,FALSE)=$T31,$AG31,IF(HLOOKUP(AW$1,Monitoring_MP!$AK$1:$EZ$55,Points_MP!$C31,FALSE)=$V31,$AH31,IF(HLOOKUP(AW$1,Monitoring_MP!$AK$1:$EZ$55,Points_MP!$C31,FALSE)=$X31,$AI31,"ERROR")))))))))</f>
        <v>0</v>
      </c>
      <c r="AX31" s="142">
        <f>IF(ISBLANK(HLOOKUP(AX$1,Monitoring_MP!$AK$1:$EZ$55,Points_MP!$C31,FALSE)),"",IF(HLOOKUP(AX$1,Monitoring_MP!$AK$1:$EZ$55,Points_MP!$C31,FALSE)=$J31,$AB31,IF(HLOOKUP(AX$1,Monitoring_MP!$AK$1:$EZ$55,Points_MP!$C31,FALSE)=$L31,$AC31,IF(HLOOKUP(AX$1,Monitoring_MP!$AK$1:$EZ$55,Points_MP!$C31,FALSE)=$N31,$AD31,IF(HLOOKUP(AX$1,Monitoring_MP!$AK$1:$EZ$55,Points_MP!$C31,FALSE)=$P31,$AE31,IF(HLOOKUP(AX$1,Monitoring_MP!$AK$1:$EZ$55,Points_MP!$C31,FALSE)=$R31,$AF31,IF(HLOOKUP(AX$1,Monitoring_MP!$AK$1:$EZ$55,Points_MP!$C31,FALSE)=$T31,$AG31,IF(HLOOKUP(AX$1,Monitoring_MP!$AK$1:$EZ$55,Points_MP!$C31,FALSE)=$V31,$AH31,IF(HLOOKUP(AX$1,Monitoring_MP!$AK$1:$EZ$55,Points_MP!$C31,FALSE)=$X31,$AI31,"ERROR")))))))))</f>
        <v>0</v>
      </c>
      <c r="AY31" s="142" t="str">
        <f>IF(ISBLANK(HLOOKUP(AY$1,Monitoring_MP!$AK$1:$EZ$55,Points_MP!$C31,FALSE)),"",IF(HLOOKUP(AY$1,Monitoring_MP!$AK$1:$EZ$55,Points_MP!$C31,FALSE)=$J31,$AB31,IF(HLOOKUP(AY$1,Monitoring_MP!$AK$1:$EZ$55,Points_MP!$C31,FALSE)=$L31,$AC31,IF(HLOOKUP(AY$1,Monitoring_MP!$AK$1:$EZ$55,Points_MP!$C31,FALSE)=$N31,$AD31,IF(HLOOKUP(AY$1,Monitoring_MP!$AK$1:$EZ$55,Points_MP!$C31,FALSE)=$P31,$AE31,IF(HLOOKUP(AY$1,Monitoring_MP!$AK$1:$EZ$55,Points_MP!$C31,FALSE)=$R31,$AF31,IF(HLOOKUP(AY$1,Monitoring_MP!$AK$1:$EZ$55,Points_MP!$C31,FALSE)=$T31,$AG31,IF(HLOOKUP(AY$1,Monitoring_MP!$AK$1:$EZ$55,Points_MP!$C31,FALSE)=$V31,$AH31,IF(HLOOKUP(AY$1,Monitoring_MP!$AK$1:$EZ$55,Points_MP!$C31,FALSE)=$X31,$AI31,"ERROR")))))))))</f>
        <v>N/A</v>
      </c>
      <c r="AZ31" s="142">
        <f>IF(ISBLANK(HLOOKUP(AZ$1,Monitoring_MP!$AK$1:$EZ$55,Points_MP!$C31,FALSE)),"",IF(HLOOKUP(AZ$1,Monitoring_MP!$AK$1:$EZ$55,Points_MP!$C31,FALSE)=$J31,$AB31,IF(HLOOKUP(AZ$1,Monitoring_MP!$AK$1:$EZ$55,Points_MP!$C31,FALSE)=$L31,$AC31,IF(HLOOKUP(AZ$1,Monitoring_MP!$AK$1:$EZ$55,Points_MP!$C31,FALSE)=$N31,$AD31,IF(HLOOKUP(AZ$1,Monitoring_MP!$AK$1:$EZ$55,Points_MP!$C31,FALSE)=$P31,$AE31,IF(HLOOKUP(AZ$1,Monitoring_MP!$AK$1:$EZ$55,Points_MP!$C31,FALSE)=$R31,$AF31,IF(HLOOKUP(AZ$1,Monitoring_MP!$AK$1:$EZ$55,Points_MP!$C31,FALSE)=$T31,$AG31,IF(HLOOKUP(AZ$1,Monitoring_MP!$AK$1:$EZ$55,Points_MP!$C31,FALSE)=$V31,$AH31,IF(HLOOKUP(AZ$1,Monitoring_MP!$AK$1:$EZ$55,Points_MP!$C31,FALSE)=$X31,$AI31,"ERROR")))))))))</f>
        <v>0</v>
      </c>
      <c r="BA31" s="142">
        <f>IF(ISBLANK(HLOOKUP(BA$1,Monitoring_MP!$AK$1:$EZ$55,Points_MP!$C31,FALSE)),"",IF(HLOOKUP(BA$1,Monitoring_MP!$AK$1:$EZ$55,Points_MP!$C31,FALSE)=$J31,$AB31,IF(HLOOKUP(BA$1,Monitoring_MP!$AK$1:$EZ$55,Points_MP!$C31,FALSE)=$L31,$AC31,IF(HLOOKUP(BA$1,Monitoring_MP!$AK$1:$EZ$55,Points_MP!$C31,FALSE)=$N31,$AD31,IF(HLOOKUP(BA$1,Monitoring_MP!$AK$1:$EZ$55,Points_MP!$C31,FALSE)=$P31,$AE31,IF(HLOOKUP(BA$1,Monitoring_MP!$AK$1:$EZ$55,Points_MP!$C31,FALSE)=$R31,$AF31,IF(HLOOKUP(BA$1,Monitoring_MP!$AK$1:$EZ$55,Points_MP!$C31,FALSE)=$T31,$AG31,IF(HLOOKUP(BA$1,Monitoring_MP!$AK$1:$EZ$55,Points_MP!$C31,FALSE)=$V31,$AH31,IF(HLOOKUP(BA$1,Monitoring_MP!$AK$1:$EZ$55,Points_MP!$C31,FALSE)=$X31,$AI31,"ERROR")))))))))</f>
        <v>0</v>
      </c>
      <c r="BB31" s="142">
        <f>IF(ISBLANK(HLOOKUP(BB$1,Monitoring_MP!$AK$1:$EZ$55,Points_MP!$C31,FALSE)),"",IF(HLOOKUP(BB$1,Monitoring_MP!$AK$1:$EZ$55,Points_MP!$C31,FALSE)=$J31,$AB31,IF(HLOOKUP(BB$1,Monitoring_MP!$AK$1:$EZ$55,Points_MP!$C31,FALSE)=$L31,$AC31,IF(HLOOKUP(BB$1,Monitoring_MP!$AK$1:$EZ$55,Points_MP!$C31,FALSE)=$N31,$AD31,IF(HLOOKUP(BB$1,Monitoring_MP!$AK$1:$EZ$55,Points_MP!$C31,FALSE)=$P31,$AE31,IF(HLOOKUP(BB$1,Monitoring_MP!$AK$1:$EZ$55,Points_MP!$C31,FALSE)=$R31,$AF31,IF(HLOOKUP(BB$1,Monitoring_MP!$AK$1:$EZ$55,Points_MP!$C31,FALSE)=$T31,$AG31,IF(HLOOKUP(BB$1,Monitoring_MP!$AK$1:$EZ$55,Points_MP!$C31,FALSE)=$V31,$AH31,IF(HLOOKUP(BB$1,Monitoring_MP!$AK$1:$EZ$55,Points_MP!$C31,FALSE)=$X31,$AI31,"ERROR")))))))))</f>
        <v>0</v>
      </c>
      <c r="BC31" s="142" t="str">
        <f>IF(ISBLANK(HLOOKUP(BC$1,Monitoring_MP!$AK$1:$EZ$55,Points_MP!$C31,FALSE)),"",IF(HLOOKUP(BC$1,Monitoring_MP!$AK$1:$EZ$55,Points_MP!$C31,FALSE)=$J31,$AB31,IF(HLOOKUP(BC$1,Monitoring_MP!$AK$1:$EZ$55,Points_MP!$C31,FALSE)=$L31,$AC31,IF(HLOOKUP(BC$1,Monitoring_MP!$AK$1:$EZ$55,Points_MP!$C31,FALSE)=$N31,$AD31,IF(HLOOKUP(BC$1,Monitoring_MP!$AK$1:$EZ$55,Points_MP!$C31,FALSE)=$P31,$AE31,IF(HLOOKUP(BC$1,Monitoring_MP!$AK$1:$EZ$55,Points_MP!$C31,FALSE)=$R31,$AF31,IF(HLOOKUP(BC$1,Monitoring_MP!$AK$1:$EZ$55,Points_MP!$C31,FALSE)=$T31,$AG31,IF(HLOOKUP(BC$1,Monitoring_MP!$AK$1:$EZ$55,Points_MP!$C31,FALSE)=$V31,$AH31,IF(HLOOKUP(BC$1,Monitoring_MP!$AK$1:$EZ$55,Points_MP!$C31,FALSE)=$X31,$AI31,"ERROR")))))))))</f>
        <v>N/A</v>
      </c>
      <c r="BD31" s="142">
        <f>IF(ISBLANK(HLOOKUP(BD$1,Monitoring_MP!$AK$1:$EZ$55,Points_MP!$C31,FALSE)),"",IF(HLOOKUP(BD$1,Monitoring_MP!$AK$1:$EZ$55,Points_MP!$C31,FALSE)=$J31,$AB31,IF(HLOOKUP(BD$1,Monitoring_MP!$AK$1:$EZ$55,Points_MP!$C31,FALSE)=$L31,$AC31,IF(HLOOKUP(BD$1,Monitoring_MP!$AK$1:$EZ$55,Points_MP!$C31,FALSE)=$N31,$AD31,IF(HLOOKUP(BD$1,Monitoring_MP!$AK$1:$EZ$55,Points_MP!$C31,FALSE)=$P31,$AE31,IF(HLOOKUP(BD$1,Monitoring_MP!$AK$1:$EZ$55,Points_MP!$C31,FALSE)=$R31,$AF31,IF(HLOOKUP(BD$1,Monitoring_MP!$AK$1:$EZ$55,Points_MP!$C31,FALSE)=$T31,$AG31,IF(HLOOKUP(BD$1,Monitoring_MP!$AK$1:$EZ$55,Points_MP!$C31,FALSE)=$V31,$AH31,IF(HLOOKUP(BD$1,Monitoring_MP!$AK$1:$EZ$55,Points_MP!$C31,FALSE)=$X31,$AI31,"ERROR")))))))))</f>
        <v>0</v>
      </c>
      <c r="BE31" s="142">
        <f>IF(ISBLANK(HLOOKUP(BE$1,Monitoring_MP!$AK$1:$EZ$55,Points_MP!$C31,FALSE)),"",IF(HLOOKUP(BE$1,Monitoring_MP!$AK$1:$EZ$55,Points_MP!$C31,FALSE)=$J31,$AB31,IF(HLOOKUP(BE$1,Monitoring_MP!$AK$1:$EZ$55,Points_MP!$C31,FALSE)=$L31,$AC31,IF(HLOOKUP(BE$1,Monitoring_MP!$AK$1:$EZ$55,Points_MP!$C31,FALSE)=$N31,$AD31,IF(HLOOKUP(BE$1,Monitoring_MP!$AK$1:$EZ$55,Points_MP!$C31,FALSE)=$P31,$AE31,IF(HLOOKUP(BE$1,Monitoring_MP!$AK$1:$EZ$55,Points_MP!$C31,FALSE)=$R31,$AF31,IF(HLOOKUP(BE$1,Monitoring_MP!$AK$1:$EZ$55,Points_MP!$C31,FALSE)=$T31,$AG31,IF(HLOOKUP(BE$1,Monitoring_MP!$AK$1:$EZ$55,Points_MP!$C31,FALSE)=$V31,$AH31,IF(HLOOKUP(BE$1,Monitoring_MP!$AK$1:$EZ$55,Points_MP!$C31,FALSE)=$X31,$AI31,"ERROR")))))))))</f>
        <v>0</v>
      </c>
      <c r="BF31" s="142">
        <f>IF(ISBLANK(HLOOKUP(BF$1,Monitoring_MP!$AK$1:$EZ$55,Points_MP!$C31,FALSE)),"",IF(HLOOKUP(BF$1,Monitoring_MP!$AK$1:$EZ$55,Points_MP!$C31,FALSE)=$J31,$AB31,IF(HLOOKUP(BF$1,Monitoring_MP!$AK$1:$EZ$55,Points_MP!$C31,FALSE)=$L31,$AC31,IF(HLOOKUP(BF$1,Monitoring_MP!$AK$1:$EZ$55,Points_MP!$C31,FALSE)=$N31,$AD31,IF(HLOOKUP(BF$1,Monitoring_MP!$AK$1:$EZ$55,Points_MP!$C31,FALSE)=$P31,$AE31,IF(HLOOKUP(BF$1,Monitoring_MP!$AK$1:$EZ$55,Points_MP!$C31,FALSE)=$R31,$AF31,IF(HLOOKUP(BF$1,Monitoring_MP!$AK$1:$EZ$55,Points_MP!$C31,FALSE)=$T31,$AG31,IF(HLOOKUP(BF$1,Monitoring_MP!$AK$1:$EZ$55,Points_MP!$C31,FALSE)=$V31,$AH31,IF(HLOOKUP(BF$1,Monitoring_MP!$AK$1:$EZ$55,Points_MP!$C31,FALSE)=$X31,$AI31,"ERROR")))))))))</f>
        <v>0</v>
      </c>
      <c r="BG31" s="142">
        <f>IF(ISBLANK(HLOOKUP(BG$1,Monitoring_MP!$AK$1:$EZ$55,Points_MP!$C31,FALSE)),"",IF(HLOOKUP(BG$1,Monitoring_MP!$AK$1:$EZ$55,Points_MP!$C31,FALSE)=$J31,$AB31,IF(HLOOKUP(BG$1,Monitoring_MP!$AK$1:$EZ$55,Points_MP!$C31,FALSE)=$L31,$AC31,IF(HLOOKUP(BG$1,Monitoring_MP!$AK$1:$EZ$55,Points_MP!$C31,FALSE)=$N31,$AD31,IF(HLOOKUP(BG$1,Monitoring_MP!$AK$1:$EZ$55,Points_MP!$C31,FALSE)=$P31,$AE31,IF(HLOOKUP(BG$1,Monitoring_MP!$AK$1:$EZ$55,Points_MP!$C31,FALSE)=$R31,$AF31,IF(HLOOKUP(BG$1,Monitoring_MP!$AK$1:$EZ$55,Points_MP!$C31,FALSE)=$T31,$AG31,IF(HLOOKUP(BG$1,Monitoring_MP!$AK$1:$EZ$55,Points_MP!$C31,FALSE)=$V31,$AH31,IF(HLOOKUP(BG$1,Monitoring_MP!$AK$1:$EZ$55,Points_MP!$C31,FALSE)=$X31,$AI31,"ERROR")))))))))</f>
        <v>0</v>
      </c>
      <c r="BH31" s="142">
        <f>IF(ISBLANK(HLOOKUP(BH$1,Monitoring_MP!$AK$1:$EZ$55,Points_MP!$C31,FALSE)),"",IF(HLOOKUP(BH$1,Monitoring_MP!$AK$1:$EZ$55,Points_MP!$C31,FALSE)=$J31,$AB31,IF(HLOOKUP(BH$1,Monitoring_MP!$AK$1:$EZ$55,Points_MP!$C31,FALSE)=$L31,$AC31,IF(HLOOKUP(BH$1,Monitoring_MP!$AK$1:$EZ$55,Points_MP!$C31,FALSE)=$N31,$AD31,IF(HLOOKUP(BH$1,Monitoring_MP!$AK$1:$EZ$55,Points_MP!$C31,FALSE)=$P31,$AE31,IF(HLOOKUP(BH$1,Monitoring_MP!$AK$1:$EZ$55,Points_MP!$C31,FALSE)=$R31,$AF31,IF(HLOOKUP(BH$1,Monitoring_MP!$AK$1:$EZ$55,Points_MP!$C31,FALSE)=$T31,$AG31,IF(HLOOKUP(BH$1,Monitoring_MP!$AK$1:$EZ$55,Points_MP!$C31,FALSE)=$V31,$AH31,IF(HLOOKUP(BH$1,Monitoring_MP!$AK$1:$EZ$55,Points_MP!$C31,FALSE)=$X31,$AI31,"ERROR")))))))))</f>
        <v>0</v>
      </c>
      <c r="BI31" s="142">
        <f>IF(ISBLANK(HLOOKUP(BI$1,Monitoring_MP!$AK$1:$EZ$55,Points_MP!$C31,FALSE)),"",IF(HLOOKUP(BI$1,Monitoring_MP!$AK$1:$EZ$55,Points_MP!$C31,FALSE)=$J31,$AB31,IF(HLOOKUP(BI$1,Monitoring_MP!$AK$1:$EZ$55,Points_MP!$C31,FALSE)=$L31,$AC31,IF(HLOOKUP(BI$1,Monitoring_MP!$AK$1:$EZ$55,Points_MP!$C31,FALSE)=$N31,$AD31,IF(HLOOKUP(BI$1,Monitoring_MP!$AK$1:$EZ$55,Points_MP!$C31,FALSE)=$P31,$AE31,IF(HLOOKUP(BI$1,Monitoring_MP!$AK$1:$EZ$55,Points_MP!$C31,FALSE)=$R31,$AF31,IF(HLOOKUP(BI$1,Monitoring_MP!$AK$1:$EZ$55,Points_MP!$C31,FALSE)=$T31,$AG31,IF(HLOOKUP(BI$1,Monitoring_MP!$AK$1:$EZ$55,Points_MP!$C31,FALSE)=$V31,$AH31,IF(HLOOKUP(BI$1,Monitoring_MP!$AK$1:$EZ$55,Points_MP!$C31,FALSE)=$X31,$AI31,"ERROR")))))))))</f>
        <v>0</v>
      </c>
      <c r="BJ31" s="142">
        <f>IF(ISBLANK(HLOOKUP(BJ$1,Monitoring_MP!$AK$1:$EZ$55,Points_MP!$C31,FALSE)),"",IF(HLOOKUP(BJ$1,Monitoring_MP!$AK$1:$EZ$55,Points_MP!$C31,FALSE)=$J31,$AB31,IF(HLOOKUP(BJ$1,Monitoring_MP!$AK$1:$EZ$55,Points_MP!$C31,FALSE)=$L31,$AC31,IF(HLOOKUP(BJ$1,Monitoring_MP!$AK$1:$EZ$55,Points_MP!$C31,FALSE)=$N31,$AD31,IF(HLOOKUP(BJ$1,Monitoring_MP!$AK$1:$EZ$55,Points_MP!$C31,FALSE)=$P31,$AE31,IF(HLOOKUP(BJ$1,Monitoring_MP!$AK$1:$EZ$55,Points_MP!$C31,FALSE)=$R31,$AF31,IF(HLOOKUP(BJ$1,Monitoring_MP!$AK$1:$EZ$55,Points_MP!$C31,FALSE)=$T31,$AG31,IF(HLOOKUP(BJ$1,Monitoring_MP!$AK$1:$EZ$55,Points_MP!$C31,FALSE)=$V31,$AH31,IF(HLOOKUP(BJ$1,Monitoring_MP!$AK$1:$EZ$55,Points_MP!$C31,FALSE)=$X31,$AI31,"ERROR")))))))))</f>
        <v>0</v>
      </c>
      <c r="BK31" s="142">
        <f>IF(ISBLANK(HLOOKUP(BK$1,Monitoring_MP!$AK$1:$EZ$55,Points_MP!$C31,FALSE)),"",IF(HLOOKUP(BK$1,Monitoring_MP!$AK$1:$EZ$55,Points_MP!$C31,FALSE)=$J31,$AB31,IF(HLOOKUP(BK$1,Monitoring_MP!$AK$1:$EZ$55,Points_MP!$C31,FALSE)=$L31,$AC31,IF(HLOOKUP(BK$1,Monitoring_MP!$AK$1:$EZ$55,Points_MP!$C31,FALSE)=$N31,$AD31,IF(HLOOKUP(BK$1,Monitoring_MP!$AK$1:$EZ$55,Points_MP!$C31,FALSE)=$P31,$AE31,IF(HLOOKUP(BK$1,Monitoring_MP!$AK$1:$EZ$55,Points_MP!$C31,FALSE)=$R31,$AF31,IF(HLOOKUP(BK$1,Monitoring_MP!$AK$1:$EZ$55,Points_MP!$C31,FALSE)=$T31,$AG31,IF(HLOOKUP(BK$1,Monitoring_MP!$AK$1:$EZ$55,Points_MP!$C31,FALSE)=$V31,$AH31,IF(HLOOKUP(BK$1,Monitoring_MP!$AK$1:$EZ$55,Points_MP!$C31,FALSE)=$X31,$AI31,"ERROR")))))))))</f>
        <v>0</v>
      </c>
      <c r="BL31" s="142">
        <f>IF(ISBLANK(HLOOKUP(BL$1,Monitoring_MP!$AK$1:$EZ$55,Points_MP!$C31,FALSE)),"",IF(HLOOKUP(BL$1,Monitoring_MP!$AK$1:$EZ$55,Points_MP!$C31,FALSE)=$J31,$AB31,IF(HLOOKUP(BL$1,Monitoring_MP!$AK$1:$EZ$55,Points_MP!$C31,FALSE)=$L31,$AC31,IF(HLOOKUP(BL$1,Monitoring_MP!$AK$1:$EZ$55,Points_MP!$C31,FALSE)=$N31,$AD31,IF(HLOOKUP(BL$1,Monitoring_MP!$AK$1:$EZ$55,Points_MP!$C31,FALSE)=$P31,$AE31,IF(HLOOKUP(BL$1,Monitoring_MP!$AK$1:$EZ$55,Points_MP!$C31,FALSE)=$R31,$AF31,IF(HLOOKUP(BL$1,Monitoring_MP!$AK$1:$EZ$55,Points_MP!$C31,FALSE)=$T31,$AG31,IF(HLOOKUP(BL$1,Monitoring_MP!$AK$1:$EZ$55,Points_MP!$C31,FALSE)=$V31,$AH31,IF(HLOOKUP(BL$1,Monitoring_MP!$AK$1:$EZ$55,Points_MP!$C31,FALSE)=$X31,$AI31,"ERROR")))))))))</f>
        <v>0</v>
      </c>
      <c r="BM31" s="142">
        <f>IF(ISBLANK(HLOOKUP(BM$1,Monitoring_MP!$AK$1:$EZ$55,Points_MP!$C31,FALSE)),"",IF(HLOOKUP(BM$1,Monitoring_MP!$AK$1:$EZ$55,Points_MP!$C31,FALSE)=$J31,$AB31,IF(HLOOKUP(BM$1,Monitoring_MP!$AK$1:$EZ$55,Points_MP!$C31,FALSE)=$L31,$AC31,IF(HLOOKUP(BM$1,Monitoring_MP!$AK$1:$EZ$55,Points_MP!$C31,FALSE)=$N31,$AD31,IF(HLOOKUP(BM$1,Monitoring_MP!$AK$1:$EZ$55,Points_MP!$C31,FALSE)=$P31,$AE31,IF(HLOOKUP(BM$1,Monitoring_MP!$AK$1:$EZ$55,Points_MP!$C31,FALSE)=$R31,$AF31,IF(HLOOKUP(BM$1,Monitoring_MP!$AK$1:$EZ$55,Points_MP!$C31,FALSE)=$T31,$AG31,IF(HLOOKUP(BM$1,Monitoring_MP!$AK$1:$EZ$55,Points_MP!$C31,FALSE)=$V31,$AH31,IF(HLOOKUP(BM$1,Monitoring_MP!$AK$1:$EZ$55,Points_MP!$C31,FALSE)=$X31,$AI31,"ERROR")))))))))</f>
        <v>2</v>
      </c>
      <c r="BN31" s="142" t="str">
        <f>IF(ISBLANK(HLOOKUP(BN$1,Monitoring_MP!$AK$1:$EZ$55,Points_MP!$C31,FALSE)),"",IF(HLOOKUP(BN$1,Monitoring_MP!$AK$1:$EZ$55,Points_MP!$C31,FALSE)=$J31,$AB31,IF(HLOOKUP(BN$1,Monitoring_MP!$AK$1:$EZ$55,Points_MP!$C31,FALSE)=$L31,$AC31,IF(HLOOKUP(BN$1,Monitoring_MP!$AK$1:$EZ$55,Points_MP!$C31,FALSE)=$N31,$AD31,IF(HLOOKUP(BN$1,Monitoring_MP!$AK$1:$EZ$55,Points_MP!$C31,FALSE)=$P31,$AE31,IF(HLOOKUP(BN$1,Monitoring_MP!$AK$1:$EZ$55,Points_MP!$C31,FALSE)=$R31,$AF31,IF(HLOOKUP(BN$1,Monitoring_MP!$AK$1:$EZ$55,Points_MP!$C31,FALSE)=$T31,$AG31,IF(HLOOKUP(BN$1,Monitoring_MP!$AK$1:$EZ$55,Points_MP!$C31,FALSE)=$V31,$AH31,IF(HLOOKUP(BN$1,Monitoring_MP!$AK$1:$EZ$55,Points_MP!$C31,FALSE)=$X31,$AI31,"ERROR")))))))))</f>
        <v>N/A</v>
      </c>
      <c r="BO31" s="142">
        <f>IF(ISBLANK(HLOOKUP(BO$1,Monitoring_MP!$AK$1:$EZ$55,Points_MP!$C31,FALSE)),"",IF(HLOOKUP(BO$1,Monitoring_MP!$AK$1:$EZ$55,Points_MP!$C31,FALSE)=$J31,$AB31,IF(HLOOKUP(BO$1,Monitoring_MP!$AK$1:$EZ$55,Points_MP!$C31,FALSE)=$L31,$AC31,IF(HLOOKUP(BO$1,Monitoring_MP!$AK$1:$EZ$55,Points_MP!$C31,FALSE)=$N31,$AD31,IF(HLOOKUP(BO$1,Monitoring_MP!$AK$1:$EZ$55,Points_MP!$C31,FALSE)=$P31,$AE31,IF(HLOOKUP(BO$1,Monitoring_MP!$AK$1:$EZ$55,Points_MP!$C31,FALSE)=$R31,$AF31,IF(HLOOKUP(BO$1,Monitoring_MP!$AK$1:$EZ$55,Points_MP!$C31,FALSE)=$T31,$AG31,IF(HLOOKUP(BO$1,Monitoring_MP!$AK$1:$EZ$55,Points_MP!$C31,FALSE)=$V31,$AH31,IF(HLOOKUP(BO$1,Monitoring_MP!$AK$1:$EZ$55,Points_MP!$C31,FALSE)=$X31,$AI31,"ERROR")))))))))</f>
        <v>0</v>
      </c>
      <c r="BP31" s="142">
        <f>IF(ISBLANK(HLOOKUP(BP$1,Monitoring_MP!$AK$1:$EZ$55,Points_MP!$C31,FALSE)),"",IF(HLOOKUP(BP$1,Monitoring_MP!$AK$1:$EZ$55,Points_MP!$C31,FALSE)=$J31,$AB31,IF(HLOOKUP(BP$1,Monitoring_MP!$AK$1:$EZ$55,Points_MP!$C31,FALSE)=$L31,$AC31,IF(HLOOKUP(BP$1,Monitoring_MP!$AK$1:$EZ$55,Points_MP!$C31,FALSE)=$N31,$AD31,IF(HLOOKUP(BP$1,Monitoring_MP!$AK$1:$EZ$55,Points_MP!$C31,FALSE)=$P31,$AE31,IF(HLOOKUP(BP$1,Monitoring_MP!$AK$1:$EZ$55,Points_MP!$C31,FALSE)=$R31,$AF31,IF(HLOOKUP(BP$1,Monitoring_MP!$AK$1:$EZ$55,Points_MP!$C31,FALSE)=$T31,$AG31,IF(HLOOKUP(BP$1,Monitoring_MP!$AK$1:$EZ$55,Points_MP!$C31,FALSE)=$V31,$AH31,IF(HLOOKUP(BP$1,Monitoring_MP!$AK$1:$EZ$55,Points_MP!$C31,FALSE)=$X31,$AI31,"ERROR")))))))))</f>
        <v>0.4</v>
      </c>
      <c r="BQ31" s="142">
        <f>IF(ISBLANK(HLOOKUP(BQ$1,Monitoring_MP!$AK$1:$EZ$55,Points_MP!$C31,FALSE)),"",IF(HLOOKUP(BQ$1,Monitoring_MP!$AK$1:$EZ$55,Points_MP!$C31,FALSE)=$J31,$AB31,IF(HLOOKUP(BQ$1,Monitoring_MP!$AK$1:$EZ$55,Points_MP!$C31,FALSE)=$L31,$AC31,IF(HLOOKUP(BQ$1,Monitoring_MP!$AK$1:$EZ$55,Points_MP!$C31,FALSE)=$N31,$AD31,IF(HLOOKUP(BQ$1,Monitoring_MP!$AK$1:$EZ$55,Points_MP!$C31,FALSE)=$P31,$AE31,IF(HLOOKUP(BQ$1,Monitoring_MP!$AK$1:$EZ$55,Points_MP!$C31,FALSE)=$R31,$AF31,IF(HLOOKUP(BQ$1,Monitoring_MP!$AK$1:$EZ$55,Points_MP!$C31,FALSE)=$T31,$AG31,IF(HLOOKUP(BQ$1,Monitoring_MP!$AK$1:$EZ$55,Points_MP!$C31,FALSE)=$V31,$AH31,IF(HLOOKUP(BQ$1,Monitoring_MP!$AK$1:$EZ$55,Points_MP!$C31,FALSE)=$X31,$AI31,"ERROR")))))))))</f>
        <v>0</v>
      </c>
      <c r="BR31" s="142">
        <f>IF(ISBLANK(HLOOKUP(BR$1,Monitoring_MP!$AK$1:$EZ$55,Points_MP!$C31,FALSE)),"",IF(HLOOKUP(BR$1,Monitoring_MP!$AK$1:$EZ$55,Points_MP!$C31,FALSE)=$J31,$AB31,IF(HLOOKUP(BR$1,Monitoring_MP!$AK$1:$EZ$55,Points_MP!$C31,FALSE)=$L31,$AC31,IF(HLOOKUP(BR$1,Monitoring_MP!$AK$1:$EZ$55,Points_MP!$C31,FALSE)=$N31,$AD31,IF(HLOOKUP(BR$1,Monitoring_MP!$AK$1:$EZ$55,Points_MP!$C31,FALSE)=$P31,$AE31,IF(HLOOKUP(BR$1,Monitoring_MP!$AK$1:$EZ$55,Points_MP!$C31,FALSE)=$R31,$AF31,IF(HLOOKUP(BR$1,Monitoring_MP!$AK$1:$EZ$55,Points_MP!$C31,FALSE)=$T31,$AG31,IF(HLOOKUP(BR$1,Monitoring_MP!$AK$1:$EZ$55,Points_MP!$C31,FALSE)=$V31,$AH31,IF(HLOOKUP(BR$1,Monitoring_MP!$AK$1:$EZ$55,Points_MP!$C31,FALSE)=$X31,$AI31,"ERROR")))))))))</f>
        <v>0</v>
      </c>
      <c r="BS31" s="142">
        <f>IF(ISBLANK(HLOOKUP(BS$1,Monitoring_MP!$AK$1:$EZ$55,Points_MP!$C31,FALSE)),"",IF(HLOOKUP(BS$1,Monitoring_MP!$AK$1:$EZ$55,Points_MP!$C31,FALSE)=$J31,$AB31,IF(HLOOKUP(BS$1,Monitoring_MP!$AK$1:$EZ$55,Points_MP!$C31,FALSE)=$L31,$AC31,IF(HLOOKUP(BS$1,Monitoring_MP!$AK$1:$EZ$55,Points_MP!$C31,FALSE)=$N31,$AD31,IF(HLOOKUP(BS$1,Monitoring_MP!$AK$1:$EZ$55,Points_MP!$C31,FALSE)=$P31,$AE31,IF(HLOOKUP(BS$1,Monitoring_MP!$AK$1:$EZ$55,Points_MP!$C31,FALSE)=$R31,$AF31,IF(HLOOKUP(BS$1,Monitoring_MP!$AK$1:$EZ$55,Points_MP!$C31,FALSE)=$T31,$AG31,IF(HLOOKUP(BS$1,Monitoring_MP!$AK$1:$EZ$55,Points_MP!$C31,FALSE)=$V31,$AH31,IF(HLOOKUP(BS$1,Monitoring_MP!$AK$1:$EZ$55,Points_MP!$C31,FALSE)=$X31,$AI31,"ERROR")))))))))</f>
        <v>0</v>
      </c>
      <c r="BT31" s="142">
        <f>IF(ISBLANK(HLOOKUP(BT$1,Monitoring_MP!$AK$1:$EZ$55,Points_MP!$C31,FALSE)),"",IF(HLOOKUP(BT$1,Monitoring_MP!$AK$1:$EZ$55,Points_MP!$C31,FALSE)=$J31,$AB31,IF(HLOOKUP(BT$1,Monitoring_MP!$AK$1:$EZ$55,Points_MP!$C31,FALSE)=$L31,$AC31,IF(HLOOKUP(BT$1,Monitoring_MP!$AK$1:$EZ$55,Points_MP!$C31,FALSE)=$N31,$AD31,IF(HLOOKUP(BT$1,Monitoring_MP!$AK$1:$EZ$55,Points_MP!$C31,FALSE)=$P31,$AE31,IF(HLOOKUP(BT$1,Monitoring_MP!$AK$1:$EZ$55,Points_MP!$C31,FALSE)=$R31,$AF31,IF(HLOOKUP(BT$1,Monitoring_MP!$AK$1:$EZ$55,Points_MP!$C31,FALSE)=$T31,$AG31,IF(HLOOKUP(BT$1,Monitoring_MP!$AK$1:$EZ$55,Points_MP!$C31,FALSE)=$V31,$AH31,IF(HLOOKUP(BT$1,Monitoring_MP!$AK$1:$EZ$55,Points_MP!$C31,FALSE)=$X31,$AI31,"ERROR")))))))))</f>
        <v>0</v>
      </c>
      <c r="BU31" s="142">
        <f>IF(ISBLANK(HLOOKUP(BU$1,Monitoring_MP!$AK$1:$EZ$55,Points_MP!$C31,FALSE)),"",IF(HLOOKUP(BU$1,Monitoring_MP!$AK$1:$EZ$55,Points_MP!$C31,FALSE)=$J31,$AB31,IF(HLOOKUP(BU$1,Monitoring_MP!$AK$1:$EZ$55,Points_MP!$C31,FALSE)=$L31,$AC31,IF(HLOOKUP(BU$1,Monitoring_MP!$AK$1:$EZ$55,Points_MP!$C31,FALSE)=$N31,$AD31,IF(HLOOKUP(BU$1,Monitoring_MP!$AK$1:$EZ$55,Points_MP!$C31,FALSE)=$P31,$AE31,IF(HLOOKUP(BU$1,Monitoring_MP!$AK$1:$EZ$55,Points_MP!$C31,FALSE)=$R31,$AF31,IF(HLOOKUP(BU$1,Monitoring_MP!$AK$1:$EZ$55,Points_MP!$C31,FALSE)=$T31,$AG31,IF(HLOOKUP(BU$1,Monitoring_MP!$AK$1:$EZ$55,Points_MP!$C31,FALSE)=$V31,$AH31,IF(HLOOKUP(BU$1,Monitoring_MP!$AK$1:$EZ$55,Points_MP!$C31,FALSE)=$X31,$AI31,"ERROR")))))))))</f>
        <v>0</v>
      </c>
      <c r="BV31" s="142">
        <f>IF(ISBLANK(HLOOKUP(BV$1,Monitoring_MP!$AK$1:$EZ$55,Points_MP!$C31,FALSE)),"",IF(HLOOKUP(BV$1,Monitoring_MP!$AK$1:$EZ$55,Points_MP!$C31,FALSE)=$J31,$AB31,IF(HLOOKUP(BV$1,Monitoring_MP!$AK$1:$EZ$55,Points_MP!$C31,FALSE)=$L31,$AC31,IF(HLOOKUP(BV$1,Monitoring_MP!$AK$1:$EZ$55,Points_MP!$C31,FALSE)=$N31,$AD31,IF(HLOOKUP(BV$1,Monitoring_MP!$AK$1:$EZ$55,Points_MP!$C31,FALSE)=$P31,$AE31,IF(HLOOKUP(BV$1,Monitoring_MP!$AK$1:$EZ$55,Points_MP!$C31,FALSE)=$R31,$AF31,IF(HLOOKUP(BV$1,Monitoring_MP!$AK$1:$EZ$55,Points_MP!$C31,FALSE)=$T31,$AG31,IF(HLOOKUP(BV$1,Monitoring_MP!$AK$1:$EZ$55,Points_MP!$C31,FALSE)=$V31,$AH31,IF(HLOOKUP(BV$1,Monitoring_MP!$AK$1:$EZ$55,Points_MP!$C31,FALSE)=$X31,$AI31,"ERROR")))))))))</f>
        <v>0</v>
      </c>
      <c r="BW31" s="142">
        <f>IF(ISBLANK(HLOOKUP(BW$1,Monitoring_MP!$AK$1:$EZ$55,Points_MP!$C31,FALSE)),"",IF(HLOOKUP(BW$1,Monitoring_MP!$AK$1:$EZ$55,Points_MP!$C31,FALSE)=$J31,$AB31,IF(HLOOKUP(BW$1,Monitoring_MP!$AK$1:$EZ$55,Points_MP!$C31,FALSE)=$L31,$AC31,IF(HLOOKUP(BW$1,Monitoring_MP!$AK$1:$EZ$55,Points_MP!$C31,FALSE)=$N31,$AD31,IF(HLOOKUP(BW$1,Monitoring_MP!$AK$1:$EZ$55,Points_MP!$C31,FALSE)=$P31,$AE31,IF(HLOOKUP(BW$1,Monitoring_MP!$AK$1:$EZ$55,Points_MP!$C31,FALSE)=$R31,$AF31,IF(HLOOKUP(BW$1,Monitoring_MP!$AK$1:$EZ$55,Points_MP!$C31,FALSE)=$T31,$AG31,IF(HLOOKUP(BW$1,Monitoring_MP!$AK$1:$EZ$55,Points_MP!$C31,FALSE)=$V31,$AH31,IF(HLOOKUP(BW$1,Monitoring_MP!$AK$1:$EZ$55,Points_MP!$C31,FALSE)=$X31,$AI31,"ERROR")))))))))</f>
        <v>0</v>
      </c>
      <c r="BX31" s="142">
        <f>IF(ISBLANK(HLOOKUP(BX$1,Monitoring_MP!$AK$1:$EZ$55,Points_MP!$C31,FALSE)),"",IF(HLOOKUP(BX$1,Monitoring_MP!$AK$1:$EZ$55,Points_MP!$C31,FALSE)=$J31,$AB31,IF(HLOOKUP(BX$1,Monitoring_MP!$AK$1:$EZ$55,Points_MP!$C31,FALSE)=$L31,$AC31,IF(HLOOKUP(BX$1,Monitoring_MP!$AK$1:$EZ$55,Points_MP!$C31,FALSE)=$N31,$AD31,IF(HLOOKUP(BX$1,Monitoring_MP!$AK$1:$EZ$55,Points_MP!$C31,FALSE)=$P31,$AE31,IF(HLOOKUP(BX$1,Monitoring_MP!$AK$1:$EZ$55,Points_MP!$C31,FALSE)=$R31,$AF31,IF(HLOOKUP(BX$1,Monitoring_MP!$AK$1:$EZ$55,Points_MP!$C31,FALSE)=$T31,$AG31,IF(HLOOKUP(BX$1,Monitoring_MP!$AK$1:$EZ$55,Points_MP!$C31,FALSE)=$V31,$AH31,IF(HLOOKUP(BX$1,Monitoring_MP!$AK$1:$EZ$55,Points_MP!$C31,FALSE)=$X31,$AI31,"ERROR")))))))))</f>
        <v>1</v>
      </c>
      <c r="BY31" s="142">
        <f>IF(ISBLANK(HLOOKUP(BY$1,Monitoring_MP!$AK$1:$EZ$55,Points_MP!$C31,FALSE)),"",IF(HLOOKUP(BY$1,Monitoring_MP!$AK$1:$EZ$55,Points_MP!$C31,FALSE)=$J31,$AB31,IF(HLOOKUP(BY$1,Monitoring_MP!$AK$1:$EZ$55,Points_MP!$C31,FALSE)=$L31,$AC31,IF(HLOOKUP(BY$1,Monitoring_MP!$AK$1:$EZ$55,Points_MP!$C31,FALSE)=$N31,$AD31,IF(HLOOKUP(BY$1,Monitoring_MP!$AK$1:$EZ$55,Points_MP!$C31,FALSE)=$P31,$AE31,IF(HLOOKUP(BY$1,Monitoring_MP!$AK$1:$EZ$55,Points_MP!$C31,FALSE)=$R31,$AF31,IF(HLOOKUP(BY$1,Monitoring_MP!$AK$1:$EZ$55,Points_MP!$C31,FALSE)=$T31,$AG31,IF(HLOOKUP(BY$1,Monitoring_MP!$AK$1:$EZ$55,Points_MP!$C31,FALSE)=$V31,$AH31,IF(HLOOKUP(BY$1,Monitoring_MP!$AK$1:$EZ$55,Points_MP!$C31,FALSE)=$X31,$AI31,"ERROR")))))))))</f>
        <v>0</v>
      </c>
      <c r="BZ31" s="142">
        <f>IF(ISBLANK(HLOOKUP(BZ$1,Monitoring_MP!$AK$1:$EZ$55,Points_MP!$C31,FALSE)),"",IF(HLOOKUP(BZ$1,Monitoring_MP!$AK$1:$EZ$55,Points_MP!$C31,FALSE)=$J31,$AB31,IF(HLOOKUP(BZ$1,Monitoring_MP!$AK$1:$EZ$55,Points_MP!$C31,FALSE)=$L31,$AC31,IF(HLOOKUP(BZ$1,Monitoring_MP!$AK$1:$EZ$55,Points_MP!$C31,FALSE)=$N31,$AD31,IF(HLOOKUP(BZ$1,Monitoring_MP!$AK$1:$EZ$55,Points_MP!$C31,FALSE)=$P31,$AE31,IF(HLOOKUP(BZ$1,Monitoring_MP!$AK$1:$EZ$55,Points_MP!$C31,FALSE)=$R31,$AF31,IF(HLOOKUP(BZ$1,Monitoring_MP!$AK$1:$EZ$55,Points_MP!$C31,FALSE)=$T31,$AG31,IF(HLOOKUP(BZ$1,Monitoring_MP!$AK$1:$EZ$55,Points_MP!$C31,FALSE)=$V31,$AH31,IF(HLOOKUP(BZ$1,Monitoring_MP!$AK$1:$EZ$55,Points_MP!$C31,FALSE)=$X31,$AI31,"ERROR")))))))))</f>
        <v>0</v>
      </c>
      <c r="CA31" s="142">
        <f>IF(ISBLANK(HLOOKUP(CA$1,Monitoring_MP!$AK$1:$EZ$55,Points_MP!$C31,FALSE)),"",IF(HLOOKUP(CA$1,Monitoring_MP!$AK$1:$EZ$55,Points_MP!$C31,FALSE)=$J31,$AB31,IF(HLOOKUP(CA$1,Monitoring_MP!$AK$1:$EZ$55,Points_MP!$C31,FALSE)=$L31,$AC31,IF(HLOOKUP(CA$1,Monitoring_MP!$AK$1:$EZ$55,Points_MP!$C31,FALSE)=$N31,$AD31,IF(HLOOKUP(CA$1,Monitoring_MP!$AK$1:$EZ$55,Points_MP!$C31,FALSE)=$P31,$AE31,IF(HLOOKUP(CA$1,Monitoring_MP!$AK$1:$EZ$55,Points_MP!$C31,FALSE)=$R31,$AF31,IF(HLOOKUP(CA$1,Monitoring_MP!$AK$1:$EZ$55,Points_MP!$C31,FALSE)=$T31,$AG31,IF(HLOOKUP(CA$1,Monitoring_MP!$AK$1:$EZ$55,Points_MP!$C31,FALSE)=$V31,$AH31,IF(HLOOKUP(CA$1,Monitoring_MP!$AK$1:$EZ$55,Points_MP!$C31,FALSE)=$X31,$AI31,"ERROR")))))))))</f>
        <v>0</v>
      </c>
      <c r="CB31" s="142">
        <f>IF(ISBLANK(HLOOKUP(CB$1,Monitoring_MP!$AK$1:$EZ$55,Points_MP!$C31,FALSE)),"",IF(HLOOKUP(CB$1,Monitoring_MP!$AK$1:$EZ$55,Points_MP!$C31,FALSE)=$J31,$AB31,IF(HLOOKUP(CB$1,Monitoring_MP!$AK$1:$EZ$55,Points_MP!$C31,FALSE)=$L31,$AC31,IF(HLOOKUP(CB$1,Monitoring_MP!$AK$1:$EZ$55,Points_MP!$C31,FALSE)=$N31,$AD31,IF(HLOOKUP(CB$1,Monitoring_MP!$AK$1:$EZ$55,Points_MP!$C31,FALSE)=$P31,$AE31,IF(HLOOKUP(CB$1,Monitoring_MP!$AK$1:$EZ$55,Points_MP!$C31,FALSE)=$R31,$AF31,IF(HLOOKUP(CB$1,Monitoring_MP!$AK$1:$EZ$55,Points_MP!$C31,FALSE)=$T31,$AG31,IF(HLOOKUP(CB$1,Monitoring_MP!$AK$1:$EZ$55,Points_MP!$C31,FALSE)=$V31,$AH31,IF(HLOOKUP(CB$1,Monitoring_MP!$AK$1:$EZ$55,Points_MP!$C31,FALSE)=$X31,$AI31,"ERROR")))))))))</f>
        <v>0</v>
      </c>
      <c r="CC31" s="142">
        <f>IF(ISBLANK(HLOOKUP(CC$1,Monitoring_MP!$AK$1:$EZ$55,Points_MP!$C31,FALSE)),"",IF(HLOOKUP(CC$1,Monitoring_MP!$AK$1:$EZ$55,Points_MP!$C31,FALSE)=$J31,$AB31,IF(HLOOKUP(CC$1,Monitoring_MP!$AK$1:$EZ$55,Points_MP!$C31,FALSE)=$L31,$AC31,IF(HLOOKUP(CC$1,Monitoring_MP!$AK$1:$EZ$55,Points_MP!$C31,FALSE)=$N31,$AD31,IF(HLOOKUP(CC$1,Monitoring_MP!$AK$1:$EZ$55,Points_MP!$C31,FALSE)=$P31,$AE31,IF(HLOOKUP(CC$1,Monitoring_MP!$AK$1:$EZ$55,Points_MP!$C31,FALSE)=$R31,$AF31,IF(HLOOKUP(CC$1,Monitoring_MP!$AK$1:$EZ$55,Points_MP!$C31,FALSE)=$T31,$AG31,IF(HLOOKUP(CC$1,Monitoring_MP!$AK$1:$EZ$55,Points_MP!$C31,FALSE)=$V31,$AH31,IF(HLOOKUP(CC$1,Monitoring_MP!$AK$1:$EZ$55,Points_MP!$C31,FALSE)=$X31,$AI31,"ERROR")))))))))</f>
        <v>0</v>
      </c>
      <c r="CD31" s="142">
        <f>IF(ISBLANK(HLOOKUP(CD$1,Monitoring_MP!$AK$1:$EZ$55,Points_MP!$C31,FALSE)),"",IF(HLOOKUP(CD$1,Monitoring_MP!$AK$1:$EZ$55,Points_MP!$C31,FALSE)=$J31,$AB31,IF(HLOOKUP(CD$1,Monitoring_MP!$AK$1:$EZ$55,Points_MP!$C31,FALSE)=$L31,$AC31,IF(HLOOKUP(CD$1,Monitoring_MP!$AK$1:$EZ$55,Points_MP!$C31,FALSE)=$N31,$AD31,IF(HLOOKUP(CD$1,Monitoring_MP!$AK$1:$EZ$55,Points_MP!$C31,FALSE)=$P31,$AE31,IF(HLOOKUP(CD$1,Monitoring_MP!$AK$1:$EZ$55,Points_MP!$C31,FALSE)=$R31,$AF31,IF(HLOOKUP(CD$1,Monitoring_MP!$AK$1:$EZ$55,Points_MP!$C31,FALSE)=$T31,$AG31,IF(HLOOKUP(CD$1,Monitoring_MP!$AK$1:$EZ$55,Points_MP!$C31,FALSE)=$V31,$AH31,IF(HLOOKUP(CD$1,Monitoring_MP!$AK$1:$EZ$55,Points_MP!$C31,FALSE)=$X31,$AI31,"ERROR")))))))))</f>
        <v>0</v>
      </c>
      <c r="CE31" s="142">
        <f>IF(ISBLANK(HLOOKUP(CE$1,Monitoring_MP!$AK$1:$EZ$55,Points_MP!$C31,FALSE)),"",IF(HLOOKUP(CE$1,Monitoring_MP!$AK$1:$EZ$55,Points_MP!$C31,FALSE)=$J31,$AB31,IF(HLOOKUP(CE$1,Monitoring_MP!$AK$1:$EZ$55,Points_MP!$C31,FALSE)=$L31,$AC31,IF(HLOOKUP(CE$1,Monitoring_MP!$AK$1:$EZ$55,Points_MP!$C31,FALSE)=$N31,$AD31,IF(HLOOKUP(CE$1,Monitoring_MP!$AK$1:$EZ$55,Points_MP!$C31,FALSE)=$P31,$AE31,IF(HLOOKUP(CE$1,Monitoring_MP!$AK$1:$EZ$55,Points_MP!$C31,FALSE)=$R31,$AF31,IF(HLOOKUP(CE$1,Monitoring_MP!$AK$1:$EZ$55,Points_MP!$C31,FALSE)=$T31,$AG31,IF(HLOOKUP(CE$1,Monitoring_MP!$AK$1:$EZ$55,Points_MP!$C31,FALSE)=$V31,$AH31,IF(HLOOKUP(CE$1,Monitoring_MP!$AK$1:$EZ$55,Points_MP!$C31,FALSE)=$X31,$AI31,"ERROR")))))))))</f>
        <v>0</v>
      </c>
      <c r="CF31" s="142">
        <f>IF(ISBLANK(HLOOKUP(CF$1,Monitoring_MP!$AK$1:$EZ$55,Points_MP!$C31,FALSE)),"",IF(HLOOKUP(CF$1,Monitoring_MP!$AK$1:$EZ$55,Points_MP!$C31,FALSE)=$J31,$AB31,IF(HLOOKUP(CF$1,Monitoring_MP!$AK$1:$EZ$55,Points_MP!$C31,FALSE)=$L31,$AC31,IF(HLOOKUP(CF$1,Monitoring_MP!$AK$1:$EZ$55,Points_MP!$C31,FALSE)=$N31,$AD31,IF(HLOOKUP(CF$1,Monitoring_MP!$AK$1:$EZ$55,Points_MP!$C31,FALSE)=$P31,$AE31,IF(HLOOKUP(CF$1,Monitoring_MP!$AK$1:$EZ$55,Points_MP!$C31,FALSE)=$R31,$AF31,IF(HLOOKUP(CF$1,Monitoring_MP!$AK$1:$EZ$55,Points_MP!$C31,FALSE)=$T31,$AG31,IF(HLOOKUP(CF$1,Monitoring_MP!$AK$1:$EZ$55,Points_MP!$C31,FALSE)=$V31,$AH31,IF(HLOOKUP(CF$1,Monitoring_MP!$AK$1:$EZ$55,Points_MP!$C31,FALSE)=$X31,$AI31,"ERROR")))))))))</f>
        <v>0</v>
      </c>
      <c r="CG31" s="142">
        <f>IF(ISBLANK(HLOOKUP(CG$1,Monitoring_MP!$AK$1:$EZ$55,Points_MP!$C31,FALSE)),"",IF(HLOOKUP(CG$1,Monitoring_MP!$AK$1:$EZ$55,Points_MP!$C31,FALSE)=$J31,$AB31,IF(HLOOKUP(CG$1,Monitoring_MP!$AK$1:$EZ$55,Points_MP!$C31,FALSE)=$L31,$AC31,IF(HLOOKUP(CG$1,Monitoring_MP!$AK$1:$EZ$55,Points_MP!$C31,FALSE)=$N31,$AD31,IF(HLOOKUP(CG$1,Monitoring_MP!$AK$1:$EZ$55,Points_MP!$C31,FALSE)=$P31,$AE31,IF(HLOOKUP(CG$1,Monitoring_MP!$AK$1:$EZ$55,Points_MP!$C31,FALSE)=$R31,$AF31,IF(HLOOKUP(CG$1,Monitoring_MP!$AK$1:$EZ$55,Points_MP!$C31,FALSE)=$T31,$AG31,IF(HLOOKUP(CG$1,Monitoring_MP!$AK$1:$EZ$55,Points_MP!$C31,FALSE)=$V31,$AH31,IF(HLOOKUP(CG$1,Monitoring_MP!$AK$1:$EZ$55,Points_MP!$C31,FALSE)=$X31,$AI31,"ERROR")))))))))</f>
        <v>0</v>
      </c>
      <c r="CH31" s="142" t="str">
        <f>IF(ISBLANK(HLOOKUP(CH$1,Monitoring_MP!$AK$1:$EZ$55,Points_MP!$C31,FALSE)),"",IF(HLOOKUP(CH$1,Monitoring_MP!$AK$1:$EZ$55,Points_MP!$C31,FALSE)=$J31,$AB31,IF(HLOOKUP(CH$1,Monitoring_MP!$AK$1:$EZ$55,Points_MP!$C31,FALSE)=$L31,$AC31,IF(HLOOKUP(CH$1,Monitoring_MP!$AK$1:$EZ$55,Points_MP!$C31,FALSE)=$N31,$AD31,IF(HLOOKUP(CH$1,Monitoring_MP!$AK$1:$EZ$55,Points_MP!$C31,FALSE)=$P31,$AE31,IF(HLOOKUP(CH$1,Monitoring_MP!$AK$1:$EZ$55,Points_MP!$C31,FALSE)=$R31,$AF31,IF(HLOOKUP(CH$1,Monitoring_MP!$AK$1:$EZ$55,Points_MP!$C31,FALSE)=$T31,$AG31,IF(HLOOKUP(CH$1,Monitoring_MP!$AK$1:$EZ$55,Points_MP!$C31,FALSE)=$V31,$AH31,IF(HLOOKUP(CH$1,Monitoring_MP!$AK$1:$EZ$55,Points_MP!$C31,FALSE)=$X31,$AI31,"ERROR")))))))))</f>
        <v>N/A</v>
      </c>
      <c r="CI31" s="142">
        <f>IF(ISBLANK(HLOOKUP(CI$1,Monitoring_MP!$AK$1:$EZ$55,Points_MP!$C31,FALSE)),"",IF(HLOOKUP(CI$1,Monitoring_MP!$AK$1:$EZ$55,Points_MP!$C31,FALSE)=$J31,$AB31,IF(HLOOKUP(CI$1,Monitoring_MP!$AK$1:$EZ$55,Points_MP!$C31,FALSE)=$L31,$AC31,IF(HLOOKUP(CI$1,Monitoring_MP!$AK$1:$EZ$55,Points_MP!$C31,FALSE)=$N31,$AD31,IF(HLOOKUP(CI$1,Monitoring_MP!$AK$1:$EZ$55,Points_MP!$C31,FALSE)=$P31,$AE31,IF(HLOOKUP(CI$1,Monitoring_MP!$AK$1:$EZ$55,Points_MP!$C31,FALSE)=$R31,$AF31,IF(HLOOKUP(CI$1,Monitoring_MP!$AK$1:$EZ$55,Points_MP!$C31,FALSE)=$T31,$AG31,IF(HLOOKUP(CI$1,Monitoring_MP!$AK$1:$EZ$55,Points_MP!$C31,FALSE)=$V31,$AH31,IF(HLOOKUP(CI$1,Monitoring_MP!$AK$1:$EZ$55,Points_MP!$C31,FALSE)=$X31,$AI31,"ERROR")))))))))</f>
        <v>2</v>
      </c>
      <c r="CJ31" s="142">
        <f>IF(ISBLANK(HLOOKUP(CJ$1,Monitoring_MP!$AK$1:$EZ$55,Points_MP!$C31,FALSE)),"",IF(HLOOKUP(CJ$1,Monitoring_MP!$AK$1:$EZ$55,Points_MP!$C31,FALSE)=$J31,$AB31,IF(HLOOKUP(CJ$1,Monitoring_MP!$AK$1:$EZ$55,Points_MP!$C31,FALSE)=$L31,$AC31,IF(HLOOKUP(CJ$1,Monitoring_MP!$AK$1:$EZ$55,Points_MP!$C31,FALSE)=$N31,$AD31,IF(HLOOKUP(CJ$1,Monitoring_MP!$AK$1:$EZ$55,Points_MP!$C31,FALSE)=$P31,$AE31,IF(HLOOKUP(CJ$1,Monitoring_MP!$AK$1:$EZ$55,Points_MP!$C31,FALSE)=$R31,$AF31,IF(HLOOKUP(CJ$1,Monitoring_MP!$AK$1:$EZ$55,Points_MP!$C31,FALSE)=$T31,$AG31,IF(HLOOKUP(CJ$1,Monitoring_MP!$AK$1:$EZ$55,Points_MP!$C31,FALSE)=$V31,$AH31,IF(HLOOKUP(CJ$1,Monitoring_MP!$AK$1:$EZ$55,Points_MP!$C31,FALSE)=$X31,$AI31,"ERROR")))))))))</f>
        <v>0</v>
      </c>
      <c r="CK31" s="142">
        <f>IF(ISBLANK(HLOOKUP(CK$1,Monitoring_MP!$AK$1:$EZ$55,Points_MP!$C31,FALSE)),"",IF(HLOOKUP(CK$1,Monitoring_MP!$AK$1:$EZ$55,Points_MP!$C31,FALSE)=$J31,$AB31,IF(HLOOKUP(CK$1,Monitoring_MP!$AK$1:$EZ$55,Points_MP!$C31,FALSE)=$L31,$AC31,IF(HLOOKUP(CK$1,Monitoring_MP!$AK$1:$EZ$55,Points_MP!$C31,FALSE)=$N31,$AD31,IF(HLOOKUP(CK$1,Monitoring_MP!$AK$1:$EZ$55,Points_MP!$C31,FALSE)=$P31,$AE31,IF(HLOOKUP(CK$1,Monitoring_MP!$AK$1:$EZ$55,Points_MP!$C31,FALSE)=$R31,$AF31,IF(HLOOKUP(CK$1,Monitoring_MP!$AK$1:$EZ$55,Points_MP!$C31,FALSE)=$T31,$AG31,IF(HLOOKUP(CK$1,Monitoring_MP!$AK$1:$EZ$55,Points_MP!$C31,FALSE)=$V31,$AH31,IF(HLOOKUP(CK$1,Monitoring_MP!$AK$1:$EZ$55,Points_MP!$C31,FALSE)=$X31,$AI31,"ERROR")))))))))</f>
        <v>0</v>
      </c>
      <c r="CL31" s="142" t="str">
        <f>IF(ISBLANK(HLOOKUP(CL$1,Monitoring_MP!$AK$1:$EZ$55,Points_MP!$C31,FALSE)),"",IF(HLOOKUP(CL$1,Monitoring_MP!$AK$1:$EZ$55,Points_MP!$C31,FALSE)=$J31,$AB31,IF(HLOOKUP(CL$1,Monitoring_MP!$AK$1:$EZ$55,Points_MP!$C31,FALSE)=$L31,$AC31,IF(HLOOKUP(CL$1,Monitoring_MP!$AK$1:$EZ$55,Points_MP!$C31,FALSE)=$N31,$AD31,IF(HLOOKUP(CL$1,Monitoring_MP!$AK$1:$EZ$55,Points_MP!$C31,FALSE)=$P31,$AE31,IF(HLOOKUP(CL$1,Monitoring_MP!$AK$1:$EZ$55,Points_MP!$C31,FALSE)=$R31,$AF31,IF(HLOOKUP(CL$1,Monitoring_MP!$AK$1:$EZ$55,Points_MP!$C31,FALSE)=$T31,$AG31,IF(HLOOKUP(CL$1,Monitoring_MP!$AK$1:$EZ$55,Points_MP!$C31,FALSE)=$V31,$AH31,IF(HLOOKUP(CL$1,Monitoring_MP!$AK$1:$EZ$55,Points_MP!$C31,FALSE)=$X31,$AI31,"ERROR")))))))))</f>
        <v>N/A</v>
      </c>
      <c r="CM31" s="142">
        <f>IF(ISBLANK(HLOOKUP(CM$1,Monitoring_MP!$AK$1:$EZ$55,Points_MP!$C31,FALSE)),"",IF(HLOOKUP(CM$1,Monitoring_MP!$AK$1:$EZ$55,Points_MP!$C31,FALSE)=$J31,$AB31,IF(HLOOKUP(CM$1,Monitoring_MP!$AK$1:$EZ$55,Points_MP!$C31,FALSE)=$L31,$AC31,IF(HLOOKUP(CM$1,Monitoring_MP!$AK$1:$EZ$55,Points_MP!$C31,FALSE)=$N31,$AD31,IF(HLOOKUP(CM$1,Monitoring_MP!$AK$1:$EZ$55,Points_MP!$C31,FALSE)=$P31,$AE31,IF(HLOOKUP(CM$1,Monitoring_MP!$AK$1:$EZ$55,Points_MP!$C31,FALSE)=$R31,$AF31,IF(HLOOKUP(CM$1,Monitoring_MP!$AK$1:$EZ$55,Points_MP!$C31,FALSE)=$T31,$AG31,IF(HLOOKUP(CM$1,Monitoring_MP!$AK$1:$EZ$55,Points_MP!$C31,FALSE)=$V31,$AH31,IF(HLOOKUP(CM$1,Monitoring_MP!$AK$1:$EZ$55,Points_MP!$C31,FALSE)=$X31,$AI31,"ERROR")))))))))</f>
        <v>0</v>
      </c>
      <c r="CN31" s="142">
        <f>IF(ISBLANK(HLOOKUP(CN$1,Monitoring_MP!$AK$1:$EZ$55,Points_MP!$C31,FALSE)),"",IF(HLOOKUP(CN$1,Monitoring_MP!$AK$1:$EZ$55,Points_MP!$C31,FALSE)=$J31,$AB31,IF(HLOOKUP(CN$1,Monitoring_MP!$AK$1:$EZ$55,Points_MP!$C31,FALSE)=$L31,$AC31,IF(HLOOKUP(CN$1,Monitoring_MP!$AK$1:$EZ$55,Points_MP!$C31,FALSE)=$N31,$AD31,IF(HLOOKUP(CN$1,Monitoring_MP!$AK$1:$EZ$55,Points_MP!$C31,FALSE)=$P31,$AE31,IF(HLOOKUP(CN$1,Monitoring_MP!$AK$1:$EZ$55,Points_MP!$C31,FALSE)=$R31,$AF31,IF(HLOOKUP(CN$1,Monitoring_MP!$AK$1:$EZ$55,Points_MP!$C31,FALSE)=$T31,$AG31,IF(HLOOKUP(CN$1,Monitoring_MP!$AK$1:$EZ$55,Points_MP!$C31,FALSE)=$V31,$AH31,IF(HLOOKUP(CN$1,Monitoring_MP!$AK$1:$EZ$55,Points_MP!$C31,FALSE)=$X31,$AI31,"ERROR")))))))))</f>
        <v>0</v>
      </c>
      <c r="CO31" s="142">
        <f>IF(ISBLANK(HLOOKUP(CO$1,Monitoring_MP!$AK$1:$EZ$55,Points_MP!$C31,FALSE)),"",IF(HLOOKUP(CO$1,Monitoring_MP!$AK$1:$EZ$55,Points_MP!$C31,FALSE)=$J31,$AB31,IF(HLOOKUP(CO$1,Monitoring_MP!$AK$1:$EZ$55,Points_MP!$C31,FALSE)=$L31,$AC31,IF(HLOOKUP(CO$1,Monitoring_MP!$AK$1:$EZ$55,Points_MP!$C31,FALSE)=$N31,$AD31,IF(HLOOKUP(CO$1,Monitoring_MP!$AK$1:$EZ$55,Points_MP!$C31,FALSE)=$P31,$AE31,IF(HLOOKUP(CO$1,Monitoring_MP!$AK$1:$EZ$55,Points_MP!$C31,FALSE)=$R31,$AF31,IF(HLOOKUP(CO$1,Monitoring_MP!$AK$1:$EZ$55,Points_MP!$C31,FALSE)=$T31,$AG31,IF(HLOOKUP(CO$1,Monitoring_MP!$AK$1:$EZ$55,Points_MP!$C31,FALSE)=$V31,$AH31,IF(HLOOKUP(CO$1,Monitoring_MP!$AK$1:$EZ$55,Points_MP!$C31,FALSE)=$X31,$AI31,"ERROR")))))))))</f>
        <v>0</v>
      </c>
      <c r="CP31" s="142">
        <f>IF(ISBLANK(HLOOKUP(CP$1,Monitoring_MP!$AK$1:$EZ$55,Points_MP!$C31,FALSE)),"",IF(HLOOKUP(CP$1,Monitoring_MP!$AK$1:$EZ$55,Points_MP!$C31,FALSE)=$J31,$AB31,IF(HLOOKUP(CP$1,Monitoring_MP!$AK$1:$EZ$55,Points_MP!$C31,FALSE)=$L31,$AC31,IF(HLOOKUP(CP$1,Monitoring_MP!$AK$1:$EZ$55,Points_MP!$C31,FALSE)=$N31,$AD31,IF(HLOOKUP(CP$1,Monitoring_MP!$AK$1:$EZ$55,Points_MP!$C31,FALSE)=$P31,$AE31,IF(HLOOKUP(CP$1,Monitoring_MP!$AK$1:$EZ$55,Points_MP!$C31,FALSE)=$R31,$AF31,IF(HLOOKUP(CP$1,Monitoring_MP!$AK$1:$EZ$55,Points_MP!$C31,FALSE)=$T31,$AG31,IF(HLOOKUP(CP$1,Monitoring_MP!$AK$1:$EZ$55,Points_MP!$C31,FALSE)=$V31,$AH31,IF(HLOOKUP(CP$1,Monitoring_MP!$AK$1:$EZ$55,Points_MP!$C31,FALSE)=$X31,$AI31,"ERROR")))))))))</f>
        <v>0</v>
      </c>
      <c r="CQ31" s="142">
        <f>IF(ISBLANK(HLOOKUP(CQ$1,Monitoring_MP!$AK$1:$EZ$55,Points_MP!$C31,FALSE)),"",IF(HLOOKUP(CQ$1,Monitoring_MP!$AK$1:$EZ$55,Points_MP!$C31,FALSE)=$J31,$AB31,IF(HLOOKUP(CQ$1,Monitoring_MP!$AK$1:$EZ$55,Points_MP!$C31,FALSE)=$L31,$AC31,IF(HLOOKUP(CQ$1,Monitoring_MP!$AK$1:$EZ$55,Points_MP!$C31,FALSE)=$N31,$AD31,IF(HLOOKUP(CQ$1,Monitoring_MP!$AK$1:$EZ$55,Points_MP!$C31,FALSE)=$P31,$AE31,IF(HLOOKUP(CQ$1,Monitoring_MP!$AK$1:$EZ$55,Points_MP!$C31,FALSE)=$R31,$AF31,IF(HLOOKUP(CQ$1,Monitoring_MP!$AK$1:$EZ$55,Points_MP!$C31,FALSE)=$T31,$AG31,IF(HLOOKUP(CQ$1,Monitoring_MP!$AK$1:$EZ$55,Points_MP!$C31,FALSE)=$V31,$AH31,IF(HLOOKUP(CQ$1,Monitoring_MP!$AK$1:$EZ$55,Points_MP!$C31,FALSE)=$X31,$AI31,"ERROR")))))))))</f>
        <v>0</v>
      </c>
      <c r="CR31" s="142">
        <f>IF(ISBLANK(HLOOKUP(CR$1,Monitoring_MP!$AK$1:$EZ$55,Points_MP!$C31,FALSE)),"",IF(HLOOKUP(CR$1,Monitoring_MP!$AK$1:$EZ$55,Points_MP!$C31,FALSE)=$J31,$AB31,IF(HLOOKUP(CR$1,Monitoring_MP!$AK$1:$EZ$55,Points_MP!$C31,FALSE)=$L31,$AC31,IF(HLOOKUP(CR$1,Monitoring_MP!$AK$1:$EZ$55,Points_MP!$C31,FALSE)=$N31,$AD31,IF(HLOOKUP(CR$1,Monitoring_MP!$AK$1:$EZ$55,Points_MP!$C31,FALSE)=$P31,$AE31,IF(HLOOKUP(CR$1,Monitoring_MP!$AK$1:$EZ$55,Points_MP!$C31,FALSE)=$R31,$AF31,IF(HLOOKUP(CR$1,Monitoring_MP!$AK$1:$EZ$55,Points_MP!$C31,FALSE)=$T31,$AG31,IF(HLOOKUP(CR$1,Monitoring_MP!$AK$1:$EZ$55,Points_MP!$C31,FALSE)=$V31,$AH31,IF(HLOOKUP(CR$1,Monitoring_MP!$AK$1:$EZ$55,Points_MP!$C31,FALSE)=$X31,$AI31,"ERROR")))))))))</f>
        <v>0</v>
      </c>
    </row>
    <row r="32" spans="1:96" ht="15" customHeight="1" x14ac:dyDescent="0.35">
      <c r="A32" s="30" t="str">
        <f>IF(ISBLANK(Monitoring_MP!A32),"",Monitoring_MP!A32)</f>
        <v>Q30</v>
      </c>
      <c r="B32" s="30" t="str">
        <f>IF(ISBLANK(Monitoring_MP!B32),"",Monitoring_MP!B32)</f>
        <v>C20030</v>
      </c>
      <c r="C32" s="30">
        <f>IF(ISBLANK(Monitoring_MP!C32),"",Monitoring_MP!C32)</f>
        <v>32</v>
      </c>
      <c r="D32" s="31" t="str">
        <f>IF(ISBLANK(Monitoring_MP!D32),"",Monitoring_MP!D32)</f>
        <v>Informația cu privire la rezultatele licitațiilor/concursurilor/negocierilor directe de vînzare/locațiune/arendă a bunurilor proprietate a unităţii administrativ-teritoriale este adusă la cunoștință publică ?</v>
      </c>
      <c r="E32" s="31" t="str">
        <f>IF(ISBLANK(Monitoring_MP!E32),"",Monitoring_MP!E32)</f>
        <v>Is published the information on the results of auctions / contests / direct negotiations selling / renting / leasing property belonging to territorial-administrative unit?</v>
      </c>
      <c r="F32" s="31" t="str">
        <f>IF(ISBLANK(Monitoring_MP!F32),"",Monitoring_MP!F32)</f>
        <v>prop</v>
      </c>
      <c r="G32" s="49" t="str">
        <f>IF(ISBLANK(Monitoring_MP!G32),"",Monitoring_MP!G32)</f>
        <v>prop2</v>
      </c>
      <c r="H32" s="56" t="str">
        <f>IF(ISBLANK(Monitoring_MP!H32),"",Monitoring_MP!H32)</f>
        <v>prop2k</v>
      </c>
      <c r="I32" s="49">
        <f>IF(ISBLANK(Monitoring_MP!I32),"",Monitoring_MP!I32)</f>
        <v>3</v>
      </c>
      <c r="J32" s="49" t="str">
        <f>IF(ISBLANK(Monitoring_MP!J32),"",Monitoring_MP!J32)</f>
        <v>da</v>
      </c>
      <c r="K32" s="49" t="str">
        <f>IF(ISBLANK(Monitoring_MP!K32),"",Monitoring_MP!K32)</f>
        <v>yes</v>
      </c>
      <c r="L32" s="49" t="str">
        <f>IF(ISBLANK(Monitoring_MP!L32),"",Monitoring_MP!L32)</f>
        <v>nu</v>
      </c>
      <c r="M32" s="88" t="str">
        <f>IF(ISBLANK(Monitoring_MP!M32),"",Monitoring_MP!M32)</f>
        <v>no</v>
      </c>
      <c r="N32" s="49" t="str">
        <f>IF(ISBLANK(Monitoring_MP!N32),"",Monitoring_MP!N32)</f>
        <v>partial/panou informativ</v>
      </c>
      <c r="O32" s="49" t="str">
        <f>IF(ISBLANK(Monitoring_MP!O32),"",Monitoring_MP!O32)</f>
        <v>partially/bilboard</v>
      </c>
      <c r="P32" s="88" t="str">
        <f>IF(ISBLANK(Monitoring_MP!P32),"",Monitoring_MP!P32)</f>
        <v>0-10%</v>
      </c>
      <c r="Q32" s="88" t="str">
        <f>IF(ISBLANK(Monitoring_MP!Q32),"",Monitoring_MP!Q32)</f>
        <v>0-10%</v>
      </c>
      <c r="R32" s="88" t="str">
        <f>IF(ISBLANK(Monitoring_MP!R32),"",Monitoring_MP!R32)</f>
        <v>10-30%</v>
      </c>
      <c r="S32" s="88" t="str">
        <f>IF(ISBLANK(Monitoring_MP!S32),"",Monitoring_MP!S32)</f>
        <v>10-30%</v>
      </c>
      <c r="T32" s="88" t="str">
        <f>IF(ISBLANK(Monitoring_MP!T32),"",Monitoring_MP!T32)</f>
        <v>30-60%</v>
      </c>
      <c r="U32" s="88" t="str">
        <f>IF(ISBLANK(Monitoring_MP!U32),"",Monitoring_MP!U32)</f>
        <v>30-60%</v>
      </c>
      <c r="V32" s="88" t="str">
        <f>IF(ISBLANK(Monitoring_MP!V32),"",Monitoring_MP!V32)</f>
        <v>60-90%</v>
      </c>
      <c r="W32" s="88" t="str">
        <f>IF(ISBLANK(Monitoring_MP!W32),"",Monitoring_MP!W32)</f>
        <v>60-90%</v>
      </c>
      <c r="X32" s="49" t="str">
        <f>IF(ISBLANK(Monitoring_MP!X32),"",Monitoring_MP!X32)</f>
        <v>N/A</v>
      </c>
      <c r="Y32" s="49" t="str">
        <f>IF(ISBLANK(Monitoring_MP!Y32),"",Monitoring_MP!Y32)</f>
        <v>N/A</v>
      </c>
      <c r="Z32" s="49" t="str">
        <f>IF(ISBLANK(Monitoring_MP!Z32),"",Monitoring_MP!Z32)</f>
        <v>--------</v>
      </c>
      <c r="AA32" s="79" t="str">
        <f>IF(ISBLANK(Monitoring_MP!AA32),"",Monitoring_MP!AA32)</f>
        <v>--------</v>
      </c>
      <c r="AB32" s="67">
        <f>IF(ISBLANK(Monitoring_MP!AB32),"",Monitoring_MP!AB32)</f>
        <v>3</v>
      </c>
      <c r="AC32" s="49">
        <f>IF(ISBLANK(Monitoring_MP!AC32),"",Monitoring_MP!AC32)</f>
        <v>0</v>
      </c>
      <c r="AD32" s="67">
        <f>IF(ISBLANK(Monitoring_MP!AD32),"",Monitoring_MP!AD32)</f>
        <v>1.5</v>
      </c>
      <c r="AE32" s="67">
        <f>IF(ISBLANK(Monitoring_MP!AE32),"",Monitoring_MP!AE32)</f>
        <v>0.60000000000000009</v>
      </c>
      <c r="AF32" s="67">
        <f>IF(ISBLANK(Monitoring_MP!AF32),"",Monitoring_MP!AF32)</f>
        <v>1.2000000000000002</v>
      </c>
      <c r="AG32" s="67">
        <f>IF(ISBLANK(Monitoring_MP!AG32),"",Monitoring_MP!AG32)</f>
        <v>1.7999999999999998</v>
      </c>
      <c r="AH32" s="67">
        <f>IF(ISBLANK(Monitoring_MP!AH32),"",Monitoring_MP!AH32)</f>
        <v>2.4000000000000004</v>
      </c>
      <c r="AI32" s="49" t="str">
        <f>IF(ISBLANK(Monitoring_MP!AI32),"",Monitoring_MP!AI32)</f>
        <v>N/A</v>
      </c>
      <c r="AJ32" s="49" t="str">
        <f>IF(ISBLANK(Monitoring_MP!AJ32),"",Monitoring_MP!AJ32)</f>
        <v/>
      </c>
      <c r="AK32" s="142">
        <f>IF(ISBLANK(HLOOKUP(AK$1,Monitoring_MP!$AK$1:$EZ$55,Points_MP!$C32,FALSE)),"",IF(HLOOKUP(AK$1,Monitoring_MP!$AK$1:$EZ$55,Points_MP!$C32,FALSE)=$J32,$AB32,IF(HLOOKUP(AK$1,Monitoring_MP!$AK$1:$EZ$55,Points_MP!$C32,FALSE)=$L32,$AC32,IF(HLOOKUP(AK$1,Monitoring_MP!$AK$1:$EZ$55,Points_MP!$C32,FALSE)=$N32,$AD32,IF(HLOOKUP(AK$1,Monitoring_MP!$AK$1:$EZ$55,Points_MP!$C32,FALSE)=$P32,$AE32,IF(HLOOKUP(AK$1,Monitoring_MP!$AK$1:$EZ$55,Points_MP!$C32,FALSE)=$R32,$AF32,IF(HLOOKUP(AK$1,Monitoring_MP!$AK$1:$EZ$55,Points_MP!$C32,FALSE)=$T32,$AG32,IF(HLOOKUP(AK$1,Monitoring_MP!$AK$1:$EZ$55,Points_MP!$C32,FALSE)=$V32,$AH32,IF(HLOOKUP(AK$1,Monitoring_MP!$AK$1:$EZ$55,Points_MP!$C32,FALSE)=$X32,$AI32,"ERROR")))))))))</f>
        <v>1.5</v>
      </c>
      <c r="AL32" s="142">
        <f>IF(ISBLANK(HLOOKUP(AL$1,Monitoring_MP!$AK$1:$EZ$55,Points_MP!$C32,FALSE)),"",IF(HLOOKUP(AL$1,Monitoring_MP!$AK$1:$EZ$55,Points_MP!$C32,FALSE)=$J32,$AB32,IF(HLOOKUP(AL$1,Monitoring_MP!$AK$1:$EZ$55,Points_MP!$C32,FALSE)=$L32,$AC32,IF(HLOOKUP(AL$1,Monitoring_MP!$AK$1:$EZ$55,Points_MP!$C32,FALSE)=$N32,$AD32,IF(HLOOKUP(AL$1,Monitoring_MP!$AK$1:$EZ$55,Points_MP!$C32,FALSE)=$P32,$AE32,IF(HLOOKUP(AL$1,Monitoring_MP!$AK$1:$EZ$55,Points_MP!$C32,FALSE)=$R32,$AF32,IF(HLOOKUP(AL$1,Monitoring_MP!$AK$1:$EZ$55,Points_MP!$C32,FALSE)=$T32,$AG32,IF(HLOOKUP(AL$1,Monitoring_MP!$AK$1:$EZ$55,Points_MP!$C32,FALSE)=$V32,$AH32,IF(HLOOKUP(AL$1,Monitoring_MP!$AK$1:$EZ$55,Points_MP!$C32,FALSE)=$X32,$AI32,"ERROR")))))))))</f>
        <v>3</v>
      </c>
      <c r="AM32" s="142">
        <f>IF(ISBLANK(HLOOKUP(AM$1,Monitoring_MP!$AK$1:$EZ$55,Points_MP!$C32,FALSE)),"",IF(HLOOKUP(AM$1,Monitoring_MP!$AK$1:$EZ$55,Points_MP!$C32,FALSE)=$J32,$AB32,IF(HLOOKUP(AM$1,Monitoring_MP!$AK$1:$EZ$55,Points_MP!$C32,FALSE)=$L32,$AC32,IF(HLOOKUP(AM$1,Monitoring_MP!$AK$1:$EZ$55,Points_MP!$C32,FALSE)=$N32,$AD32,IF(HLOOKUP(AM$1,Monitoring_MP!$AK$1:$EZ$55,Points_MP!$C32,FALSE)=$P32,$AE32,IF(HLOOKUP(AM$1,Monitoring_MP!$AK$1:$EZ$55,Points_MP!$C32,FALSE)=$R32,$AF32,IF(HLOOKUP(AM$1,Monitoring_MP!$AK$1:$EZ$55,Points_MP!$C32,FALSE)=$T32,$AG32,IF(HLOOKUP(AM$1,Monitoring_MP!$AK$1:$EZ$55,Points_MP!$C32,FALSE)=$V32,$AH32,IF(HLOOKUP(AM$1,Monitoring_MP!$AK$1:$EZ$55,Points_MP!$C32,FALSE)=$X32,$AI32,"ERROR")))))))))</f>
        <v>0</v>
      </c>
      <c r="AN32" s="142">
        <f>IF(ISBLANK(HLOOKUP(AN$1,Monitoring_MP!$AK$1:$EZ$55,Points_MP!$C32,FALSE)),"",IF(HLOOKUP(AN$1,Monitoring_MP!$AK$1:$EZ$55,Points_MP!$C32,FALSE)=$J32,$AB32,IF(HLOOKUP(AN$1,Monitoring_MP!$AK$1:$EZ$55,Points_MP!$C32,FALSE)=$L32,$AC32,IF(HLOOKUP(AN$1,Monitoring_MP!$AK$1:$EZ$55,Points_MP!$C32,FALSE)=$N32,$AD32,IF(HLOOKUP(AN$1,Monitoring_MP!$AK$1:$EZ$55,Points_MP!$C32,FALSE)=$P32,$AE32,IF(HLOOKUP(AN$1,Monitoring_MP!$AK$1:$EZ$55,Points_MP!$C32,FALSE)=$R32,$AF32,IF(HLOOKUP(AN$1,Monitoring_MP!$AK$1:$EZ$55,Points_MP!$C32,FALSE)=$T32,$AG32,IF(HLOOKUP(AN$1,Monitoring_MP!$AK$1:$EZ$55,Points_MP!$C32,FALSE)=$V32,$AH32,IF(HLOOKUP(AN$1,Monitoring_MP!$AK$1:$EZ$55,Points_MP!$C32,FALSE)=$X32,$AI32,"ERROR")))))))))</f>
        <v>0</v>
      </c>
      <c r="AO32" s="142">
        <f>IF(ISBLANK(HLOOKUP(AO$1,Monitoring_MP!$AK$1:$EZ$55,Points_MP!$C32,FALSE)),"",IF(HLOOKUP(AO$1,Monitoring_MP!$AK$1:$EZ$55,Points_MP!$C32,FALSE)=$J32,$AB32,IF(HLOOKUP(AO$1,Monitoring_MP!$AK$1:$EZ$55,Points_MP!$C32,FALSE)=$L32,$AC32,IF(HLOOKUP(AO$1,Monitoring_MP!$AK$1:$EZ$55,Points_MP!$C32,FALSE)=$N32,$AD32,IF(HLOOKUP(AO$1,Monitoring_MP!$AK$1:$EZ$55,Points_MP!$C32,FALSE)=$P32,$AE32,IF(HLOOKUP(AO$1,Monitoring_MP!$AK$1:$EZ$55,Points_MP!$C32,FALSE)=$R32,$AF32,IF(HLOOKUP(AO$1,Monitoring_MP!$AK$1:$EZ$55,Points_MP!$C32,FALSE)=$T32,$AG32,IF(HLOOKUP(AO$1,Monitoring_MP!$AK$1:$EZ$55,Points_MP!$C32,FALSE)=$V32,$AH32,IF(HLOOKUP(AO$1,Monitoring_MP!$AK$1:$EZ$55,Points_MP!$C32,FALSE)=$X32,$AI32,"ERROR")))))))))</f>
        <v>0</v>
      </c>
      <c r="AP32" s="142">
        <f>IF(ISBLANK(HLOOKUP(AP$1,Monitoring_MP!$AK$1:$EZ$55,Points_MP!$C32,FALSE)),"",IF(HLOOKUP(AP$1,Monitoring_MP!$AK$1:$EZ$55,Points_MP!$C32,FALSE)=$J32,$AB32,IF(HLOOKUP(AP$1,Monitoring_MP!$AK$1:$EZ$55,Points_MP!$C32,FALSE)=$L32,$AC32,IF(HLOOKUP(AP$1,Monitoring_MP!$AK$1:$EZ$55,Points_MP!$C32,FALSE)=$N32,$AD32,IF(HLOOKUP(AP$1,Monitoring_MP!$AK$1:$EZ$55,Points_MP!$C32,FALSE)=$P32,$AE32,IF(HLOOKUP(AP$1,Monitoring_MP!$AK$1:$EZ$55,Points_MP!$C32,FALSE)=$R32,$AF32,IF(HLOOKUP(AP$1,Monitoring_MP!$AK$1:$EZ$55,Points_MP!$C32,FALSE)=$T32,$AG32,IF(HLOOKUP(AP$1,Monitoring_MP!$AK$1:$EZ$55,Points_MP!$C32,FALSE)=$V32,$AH32,IF(HLOOKUP(AP$1,Monitoring_MP!$AK$1:$EZ$55,Points_MP!$C32,FALSE)=$X32,$AI32,"ERROR")))))))))</f>
        <v>1.5</v>
      </c>
      <c r="AQ32" s="142">
        <f>IF(ISBLANK(HLOOKUP(AQ$1,Monitoring_MP!$AK$1:$EZ$55,Points_MP!$C32,FALSE)),"",IF(HLOOKUP(AQ$1,Monitoring_MP!$AK$1:$EZ$55,Points_MP!$C32,FALSE)=$J32,$AB32,IF(HLOOKUP(AQ$1,Monitoring_MP!$AK$1:$EZ$55,Points_MP!$C32,FALSE)=$L32,$AC32,IF(HLOOKUP(AQ$1,Monitoring_MP!$AK$1:$EZ$55,Points_MP!$C32,FALSE)=$N32,$AD32,IF(HLOOKUP(AQ$1,Monitoring_MP!$AK$1:$EZ$55,Points_MP!$C32,FALSE)=$P32,$AE32,IF(HLOOKUP(AQ$1,Monitoring_MP!$AK$1:$EZ$55,Points_MP!$C32,FALSE)=$R32,$AF32,IF(HLOOKUP(AQ$1,Monitoring_MP!$AK$1:$EZ$55,Points_MP!$C32,FALSE)=$T32,$AG32,IF(HLOOKUP(AQ$1,Monitoring_MP!$AK$1:$EZ$55,Points_MP!$C32,FALSE)=$V32,$AH32,IF(HLOOKUP(AQ$1,Monitoring_MP!$AK$1:$EZ$55,Points_MP!$C32,FALSE)=$X32,$AI32,"ERROR")))))))))</f>
        <v>0</v>
      </c>
      <c r="AR32" s="142">
        <f>IF(ISBLANK(HLOOKUP(AR$1,Monitoring_MP!$AK$1:$EZ$55,Points_MP!$C32,FALSE)),"",IF(HLOOKUP(AR$1,Monitoring_MP!$AK$1:$EZ$55,Points_MP!$C32,FALSE)=$J32,$AB32,IF(HLOOKUP(AR$1,Monitoring_MP!$AK$1:$EZ$55,Points_MP!$C32,FALSE)=$L32,$AC32,IF(HLOOKUP(AR$1,Monitoring_MP!$AK$1:$EZ$55,Points_MP!$C32,FALSE)=$N32,$AD32,IF(HLOOKUP(AR$1,Monitoring_MP!$AK$1:$EZ$55,Points_MP!$C32,FALSE)=$P32,$AE32,IF(HLOOKUP(AR$1,Monitoring_MP!$AK$1:$EZ$55,Points_MP!$C32,FALSE)=$R32,$AF32,IF(HLOOKUP(AR$1,Monitoring_MP!$AK$1:$EZ$55,Points_MP!$C32,FALSE)=$T32,$AG32,IF(HLOOKUP(AR$1,Monitoring_MP!$AK$1:$EZ$55,Points_MP!$C32,FALSE)=$V32,$AH32,IF(HLOOKUP(AR$1,Monitoring_MP!$AK$1:$EZ$55,Points_MP!$C32,FALSE)=$X32,$AI32,"ERROR")))))))))</f>
        <v>0</v>
      </c>
      <c r="AS32" s="142">
        <f>IF(ISBLANK(HLOOKUP(AS$1,Monitoring_MP!$AK$1:$EZ$55,Points_MP!$C32,FALSE)),"",IF(HLOOKUP(AS$1,Monitoring_MP!$AK$1:$EZ$55,Points_MP!$C32,FALSE)=$J32,$AB32,IF(HLOOKUP(AS$1,Monitoring_MP!$AK$1:$EZ$55,Points_MP!$C32,FALSE)=$L32,$AC32,IF(HLOOKUP(AS$1,Monitoring_MP!$AK$1:$EZ$55,Points_MP!$C32,FALSE)=$N32,$AD32,IF(HLOOKUP(AS$1,Monitoring_MP!$AK$1:$EZ$55,Points_MP!$C32,FALSE)=$P32,$AE32,IF(HLOOKUP(AS$1,Monitoring_MP!$AK$1:$EZ$55,Points_MP!$C32,FALSE)=$R32,$AF32,IF(HLOOKUP(AS$1,Monitoring_MP!$AK$1:$EZ$55,Points_MP!$C32,FALSE)=$T32,$AG32,IF(HLOOKUP(AS$1,Monitoring_MP!$AK$1:$EZ$55,Points_MP!$C32,FALSE)=$V32,$AH32,IF(HLOOKUP(AS$1,Monitoring_MP!$AK$1:$EZ$55,Points_MP!$C32,FALSE)=$X32,$AI32,"ERROR")))))))))</f>
        <v>0</v>
      </c>
      <c r="AT32" s="142" t="str">
        <f>IF(ISBLANK(HLOOKUP(AT$1,Monitoring_MP!$AK$1:$EZ$55,Points_MP!$C32,FALSE)),"",IF(HLOOKUP(AT$1,Monitoring_MP!$AK$1:$EZ$55,Points_MP!$C32,FALSE)=$J32,$AB32,IF(HLOOKUP(AT$1,Monitoring_MP!$AK$1:$EZ$55,Points_MP!$C32,FALSE)=$L32,$AC32,IF(HLOOKUP(AT$1,Monitoring_MP!$AK$1:$EZ$55,Points_MP!$C32,FALSE)=$N32,$AD32,IF(HLOOKUP(AT$1,Monitoring_MP!$AK$1:$EZ$55,Points_MP!$C32,FALSE)=$P32,$AE32,IF(HLOOKUP(AT$1,Monitoring_MP!$AK$1:$EZ$55,Points_MP!$C32,FALSE)=$R32,$AF32,IF(HLOOKUP(AT$1,Monitoring_MP!$AK$1:$EZ$55,Points_MP!$C32,FALSE)=$T32,$AG32,IF(HLOOKUP(AT$1,Monitoring_MP!$AK$1:$EZ$55,Points_MP!$C32,FALSE)=$V32,$AH32,IF(HLOOKUP(AT$1,Monitoring_MP!$AK$1:$EZ$55,Points_MP!$C32,FALSE)=$X32,$AI32,"ERROR")))))))))</f>
        <v>N/A</v>
      </c>
      <c r="AU32" s="142">
        <f>IF(ISBLANK(HLOOKUP(AU$1,Monitoring_MP!$AK$1:$EZ$55,Points_MP!$C32,FALSE)),"",IF(HLOOKUP(AU$1,Monitoring_MP!$AK$1:$EZ$55,Points_MP!$C32,FALSE)=$J32,$AB32,IF(HLOOKUP(AU$1,Monitoring_MP!$AK$1:$EZ$55,Points_MP!$C32,FALSE)=$L32,$AC32,IF(HLOOKUP(AU$1,Monitoring_MP!$AK$1:$EZ$55,Points_MP!$C32,FALSE)=$N32,$AD32,IF(HLOOKUP(AU$1,Monitoring_MP!$AK$1:$EZ$55,Points_MP!$C32,FALSE)=$P32,$AE32,IF(HLOOKUP(AU$1,Monitoring_MP!$AK$1:$EZ$55,Points_MP!$C32,FALSE)=$R32,$AF32,IF(HLOOKUP(AU$1,Monitoring_MP!$AK$1:$EZ$55,Points_MP!$C32,FALSE)=$T32,$AG32,IF(HLOOKUP(AU$1,Monitoring_MP!$AK$1:$EZ$55,Points_MP!$C32,FALSE)=$V32,$AH32,IF(HLOOKUP(AU$1,Monitoring_MP!$AK$1:$EZ$55,Points_MP!$C32,FALSE)=$X32,$AI32,"ERROR")))))))))</f>
        <v>0</v>
      </c>
      <c r="AV32" s="142">
        <f>IF(ISBLANK(HLOOKUP(AV$1,Monitoring_MP!$AK$1:$EZ$55,Points_MP!$C32,FALSE)),"",IF(HLOOKUP(AV$1,Monitoring_MP!$AK$1:$EZ$55,Points_MP!$C32,FALSE)=$J32,$AB32,IF(HLOOKUP(AV$1,Monitoring_MP!$AK$1:$EZ$55,Points_MP!$C32,FALSE)=$L32,$AC32,IF(HLOOKUP(AV$1,Monitoring_MP!$AK$1:$EZ$55,Points_MP!$C32,FALSE)=$N32,$AD32,IF(HLOOKUP(AV$1,Monitoring_MP!$AK$1:$EZ$55,Points_MP!$C32,FALSE)=$P32,$AE32,IF(HLOOKUP(AV$1,Monitoring_MP!$AK$1:$EZ$55,Points_MP!$C32,FALSE)=$R32,$AF32,IF(HLOOKUP(AV$1,Monitoring_MP!$AK$1:$EZ$55,Points_MP!$C32,FALSE)=$T32,$AG32,IF(HLOOKUP(AV$1,Monitoring_MP!$AK$1:$EZ$55,Points_MP!$C32,FALSE)=$V32,$AH32,IF(HLOOKUP(AV$1,Monitoring_MP!$AK$1:$EZ$55,Points_MP!$C32,FALSE)=$X32,$AI32,"ERROR")))))))))</f>
        <v>0</v>
      </c>
      <c r="AW32" s="142">
        <f>IF(ISBLANK(HLOOKUP(AW$1,Monitoring_MP!$AK$1:$EZ$55,Points_MP!$C32,FALSE)),"",IF(HLOOKUP(AW$1,Monitoring_MP!$AK$1:$EZ$55,Points_MP!$C32,FALSE)=$J32,$AB32,IF(HLOOKUP(AW$1,Monitoring_MP!$AK$1:$EZ$55,Points_MP!$C32,FALSE)=$L32,$AC32,IF(HLOOKUP(AW$1,Monitoring_MP!$AK$1:$EZ$55,Points_MP!$C32,FALSE)=$N32,$AD32,IF(HLOOKUP(AW$1,Monitoring_MP!$AK$1:$EZ$55,Points_MP!$C32,FALSE)=$P32,$AE32,IF(HLOOKUP(AW$1,Monitoring_MP!$AK$1:$EZ$55,Points_MP!$C32,FALSE)=$R32,$AF32,IF(HLOOKUP(AW$1,Monitoring_MP!$AK$1:$EZ$55,Points_MP!$C32,FALSE)=$T32,$AG32,IF(HLOOKUP(AW$1,Monitoring_MP!$AK$1:$EZ$55,Points_MP!$C32,FALSE)=$V32,$AH32,IF(HLOOKUP(AW$1,Monitoring_MP!$AK$1:$EZ$55,Points_MP!$C32,FALSE)=$X32,$AI32,"ERROR")))))))))</f>
        <v>0</v>
      </c>
      <c r="AX32" s="142">
        <f>IF(ISBLANK(HLOOKUP(AX$1,Monitoring_MP!$AK$1:$EZ$55,Points_MP!$C32,FALSE)),"",IF(HLOOKUP(AX$1,Monitoring_MP!$AK$1:$EZ$55,Points_MP!$C32,FALSE)=$J32,$AB32,IF(HLOOKUP(AX$1,Monitoring_MP!$AK$1:$EZ$55,Points_MP!$C32,FALSE)=$L32,$AC32,IF(HLOOKUP(AX$1,Monitoring_MP!$AK$1:$EZ$55,Points_MP!$C32,FALSE)=$N32,$AD32,IF(HLOOKUP(AX$1,Monitoring_MP!$AK$1:$EZ$55,Points_MP!$C32,FALSE)=$P32,$AE32,IF(HLOOKUP(AX$1,Monitoring_MP!$AK$1:$EZ$55,Points_MP!$C32,FALSE)=$R32,$AF32,IF(HLOOKUP(AX$1,Monitoring_MP!$AK$1:$EZ$55,Points_MP!$C32,FALSE)=$T32,$AG32,IF(HLOOKUP(AX$1,Monitoring_MP!$AK$1:$EZ$55,Points_MP!$C32,FALSE)=$V32,$AH32,IF(HLOOKUP(AX$1,Monitoring_MP!$AK$1:$EZ$55,Points_MP!$C32,FALSE)=$X32,$AI32,"ERROR")))))))))</f>
        <v>0</v>
      </c>
      <c r="AY32" s="142" t="str">
        <f>IF(ISBLANK(HLOOKUP(AY$1,Monitoring_MP!$AK$1:$EZ$55,Points_MP!$C32,FALSE)),"",IF(HLOOKUP(AY$1,Monitoring_MP!$AK$1:$EZ$55,Points_MP!$C32,FALSE)=$J32,$AB32,IF(HLOOKUP(AY$1,Monitoring_MP!$AK$1:$EZ$55,Points_MP!$C32,FALSE)=$L32,$AC32,IF(HLOOKUP(AY$1,Monitoring_MP!$AK$1:$EZ$55,Points_MP!$C32,FALSE)=$N32,$AD32,IF(HLOOKUP(AY$1,Monitoring_MP!$AK$1:$EZ$55,Points_MP!$C32,FALSE)=$P32,$AE32,IF(HLOOKUP(AY$1,Monitoring_MP!$AK$1:$EZ$55,Points_MP!$C32,FALSE)=$R32,$AF32,IF(HLOOKUP(AY$1,Monitoring_MP!$AK$1:$EZ$55,Points_MP!$C32,FALSE)=$T32,$AG32,IF(HLOOKUP(AY$1,Monitoring_MP!$AK$1:$EZ$55,Points_MP!$C32,FALSE)=$V32,$AH32,IF(HLOOKUP(AY$1,Monitoring_MP!$AK$1:$EZ$55,Points_MP!$C32,FALSE)=$X32,$AI32,"ERROR")))))))))</f>
        <v>N/A</v>
      </c>
      <c r="AZ32" s="142">
        <f>IF(ISBLANK(HLOOKUP(AZ$1,Monitoring_MP!$AK$1:$EZ$55,Points_MP!$C32,FALSE)),"",IF(HLOOKUP(AZ$1,Monitoring_MP!$AK$1:$EZ$55,Points_MP!$C32,FALSE)=$J32,$AB32,IF(HLOOKUP(AZ$1,Monitoring_MP!$AK$1:$EZ$55,Points_MP!$C32,FALSE)=$L32,$AC32,IF(HLOOKUP(AZ$1,Monitoring_MP!$AK$1:$EZ$55,Points_MP!$C32,FALSE)=$N32,$AD32,IF(HLOOKUP(AZ$1,Monitoring_MP!$AK$1:$EZ$55,Points_MP!$C32,FALSE)=$P32,$AE32,IF(HLOOKUP(AZ$1,Monitoring_MP!$AK$1:$EZ$55,Points_MP!$C32,FALSE)=$R32,$AF32,IF(HLOOKUP(AZ$1,Monitoring_MP!$AK$1:$EZ$55,Points_MP!$C32,FALSE)=$T32,$AG32,IF(HLOOKUP(AZ$1,Monitoring_MP!$AK$1:$EZ$55,Points_MP!$C32,FALSE)=$V32,$AH32,IF(HLOOKUP(AZ$1,Monitoring_MP!$AK$1:$EZ$55,Points_MP!$C32,FALSE)=$X32,$AI32,"ERROR")))))))))</f>
        <v>0</v>
      </c>
      <c r="BA32" s="142">
        <f>IF(ISBLANK(HLOOKUP(BA$1,Monitoring_MP!$AK$1:$EZ$55,Points_MP!$C32,FALSE)),"",IF(HLOOKUP(BA$1,Monitoring_MP!$AK$1:$EZ$55,Points_MP!$C32,FALSE)=$J32,$AB32,IF(HLOOKUP(BA$1,Monitoring_MP!$AK$1:$EZ$55,Points_MP!$C32,FALSE)=$L32,$AC32,IF(HLOOKUP(BA$1,Monitoring_MP!$AK$1:$EZ$55,Points_MP!$C32,FALSE)=$N32,$AD32,IF(HLOOKUP(BA$1,Monitoring_MP!$AK$1:$EZ$55,Points_MP!$C32,FALSE)=$P32,$AE32,IF(HLOOKUP(BA$1,Monitoring_MP!$AK$1:$EZ$55,Points_MP!$C32,FALSE)=$R32,$AF32,IF(HLOOKUP(BA$1,Monitoring_MP!$AK$1:$EZ$55,Points_MP!$C32,FALSE)=$T32,$AG32,IF(HLOOKUP(BA$1,Monitoring_MP!$AK$1:$EZ$55,Points_MP!$C32,FALSE)=$V32,$AH32,IF(HLOOKUP(BA$1,Monitoring_MP!$AK$1:$EZ$55,Points_MP!$C32,FALSE)=$X32,$AI32,"ERROR")))))))))</f>
        <v>0</v>
      </c>
      <c r="BB32" s="142">
        <f>IF(ISBLANK(HLOOKUP(BB$1,Monitoring_MP!$AK$1:$EZ$55,Points_MP!$C32,FALSE)),"",IF(HLOOKUP(BB$1,Monitoring_MP!$AK$1:$EZ$55,Points_MP!$C32,FALSE)=$J32,$AB32,IF(HLOOKUP(BB$1,Monitoring_MP!$AK$1:$EZ$55,Points_MP!$C32,FALSE)=$L32,$AC32,IF(HLOOKUP(BB$1,Monitoring_MP!$AK$1:$EZ$55,Points_MP!$C32,FALSE)=$N32,$AD32,IF(HLOOKUP(BB$1,Monitoring_MP!$AK$1:$EZ$55,Points_MP!$C32,FALSE)=$P32,$AE32,IF(HLOOKUP(BB$1,Monitoring_MP!$AK$1:$EZ$55,Points_MP!$C32,FALSE)=$R32,$AF32,IF(HLOOKUP(BB$1,Monitoring_MP!$AK$1:$EZ$55,Points_MP!$C32,FALSE)=$T32,$AG32,IF(HLOOKUP(BB$1,Monitoring_MP!$AK$1:$EZ$55,Points_MP!$C32,FALSE)=$V32,$AH32,IF(HLOOKUP(BB$1,Monitoring_MP!$AK$1:$EZ$55,Points_MP!$C32,FALSE)=$X32,$AI32,"ERROR")))))))))</f>
        <v>0</v>
      </c>
      <c r="BC32" s="142" t="str">
        <f>IF(ISBLANK(HLOOKUP(BC$1,Monitoring_MP!$AK$1:$EZ$55,Points_MP!$C32,FALSE)),"",IF(HLOOKUP(BC$1,Monitoring_MP!$AK$1:$EZ$55,Points_MP!$C32,FALSE)=$J32,$AB32,IF(HLOOKUP(BC$1,Monitoring_MP!$AK$1:$EZ$55,Points_MP!$C32,FALSE)=$L32,$AC32,IF(HLOOKUP(BC$1,Monitoring_MP!$AK$1:$EZ$55,Points_MP!$C32,FALSE)=$N32,$AD32,IF(HLOOKUP(BC$1,Monitoring_MP!$AK$1:$EZ$55,Points_MP!$C32,FALSE)=$P32,$AE32,IF(HLOOKUP(BC$1,Monitoring_MP!$AK$1:$EZ$55,Points_MP!$C32,FALSE)=$R32,$AF32,IF(HLOOKUP(BC$1,Monitoring_MP!$AK$1:$EZ$55,Points_MP!$C32,FALSE)=$T32,$AG32,IF(HLOOKUP(BC$1,Monitoring_MP!$AK$1:$EZ$55,Points_MP!$C32,FALSE)=$V32,$AH32,IF(HLOOKUP(BC$1,Monitoring_MP!$AK$1:$EZ$55,Points_MP!$C32,FALSE)=$X32,$AI32,"ERROR")))))))))</f>
        <v>N/A</v>
      </c>
      <c r="BD32" s="142">
        <f>IF(ISBLANK(HLOOKUP(BD$1,Monitoring_MP!$AK$1:$EZ$55,Points_MP!$C32,FALSE)),"",IF(HLOOKUP(BD$1,Monitoring_MP!$AK$1:$EZ$55,Points_MP!$C32,FALSE)=$J32,$AB32,IF(HLOOKUP(BD$1,Monitoring_MP!$AK$1:$EZ$55,Points_MP!$C32,FALSE)=$L32,$AC32,IF(HLOOKUP(BD$1,Monitoring_MP!$AK$1:$EZ$55,Points_MP!$C32,FALSE)=$N32,$AD32,IF(HLOOKUP(BD$1,Monitoring_MP!$AK$1:$EZ$55,Points_MP!$C32,FALSE)=$P32,$AE32,IF(HLOOKUP(BD$1,Monitoring_MP!$AK$1:$EZ$55,Points_MP!$C32,FALSE)=$R32,$AF32,IF(HLOOKUP(BD$1,Monitoring_MP!$AK$1:$EZ$55,Points_MP!$C32,FALSE)=$T32,$AG32,IF(HLOOKUP(BD$1,Monitoring_MP!$AK$1:$EZ$55,Points_MP!$C32,FALSE)=$V32,$AH32,IF(HLOOKUP(BD$1,Monitoring_MP!$AK$1:$EZ$55,Points_MP!$C32,FALSE)=$X32,$AI32,"ERROR")))))))))</f>
        <v>0</v>
      </c>
      <c r="BE32" s="142">
        <f>IF(ISBLANK(HLOOKUP(BE$1,Monitoring_MP!$AK$1:$EZ$55,Points_MP!$C32,FALSE)),"",IF(HLOOKUP(BE$1,Monitoring_MP!$AK$1:$EZ$55,Points_MP!$C32,FALSE)=$J32,$AB32,IF(HLOOKUP(BE$1,Monitoring_MP!$AK$1:$EZ$55,Points_MP!$C32,FALSE)=$L32,$AC32,IF(HLOOKUP(BE$1,Monitoring_MP!$AK$1:$EZ$55,Points_MP!$C32,FALSE)=$N32,$AD32,IF(HLOOKUP(BE$1,Monitoring_MP!$AK$1:$EZ$55,Points_MP!$C32,FALSE)=$P32,$AE32,IF(HLOOKUP(BE$1,Monitoring_MP!$AK$1:$EZ$55,Points_MP!$C32,FALSE)=$R32,$AF32,IF(HLOOKUP(BE$1,Monitoring_MP!$AK$1:$EZ$55,Points_MP!$C32,FALSE)=$T32,$AG32,IF(HLOOKUP(BE$1,Monitoring_MP!$AK$1:$EZ$55,Points_MP!$C32,FALSE)=$V32,$AH32,IF(HLOOKUP(BE$1,Monitoring_MP!$AK$1:$EZ$55,Points_MP!$C32,FALSE)=$X32,$AI32,"ERROR")))))))))</f>
        <v>0</v>
      </c>
      <c r="BF32" s="142">
        <f>IF(ISBLANK(HLOOKUP(BF$1,Monitoring_MP!$AK$1:$EZ$55,Points_MP!$C32,FALSE)),"",IF(HLOOKUP(BF$1,Monitoring_MP!$AK$1:$EZ$55,Points_MP!$C32,FALSE)=$J32,$AB32,IF(HLOOKUP(BF$1,Monitoring_MP!$AK$1:$EZ$55,Points_MP!$C32,FALSE)=$L32,$AC32,IF(HLOOKUP(BF$1,Monitoring_MP!$AK$1:$EZ$55,Points_MP!$C32,FALSE)=$N32,$AD32,IF(HLOOKUP(BF$1,Monitoring_MP!$AK$1:$EZ$55,Points_MP!$C32,FALSE)=$P32,$AE32,IF(HLOOKUP(BF$1,Monitoring_MP!$AK$1:$EZ$55,Points_MP!$C32,FALSE)=$R32,$AF32,IF(HLOOKUP(BF$1,Monitoring_MP!$AK$1:$EZ$55,Points_MP!$C32,FALSE)=$T32,$AG32,IF(HLOOKUP(BF$1,Monitoring_MP!$AK$1:$EZ$55,Points_MP!$C32,FALSE)=$V32,$AH32,IF(HLOOKUP(BF$1,Monitoring_MP!$AK$1:$EZ$55,Points_MP!$C32,FALSE)=$X32,$AI32,"ERROR")))))))))</f>
        <v>0</v>
      </c>
      <c r="BG32" s="142">
        <f>IF(ISBLANK(HLOOKUP(BG$1,Monitoring_MP!$AK$1:$EZ$55,Points_MP!$C32,FALSE)),"",IF(HLOOKUP(BG$1,Monitoring_MP!$AK$1:$EZ$55,Points_MP!$C32,FALSE)=$J32,$AB32,IF(HLOOKUP(BG$1,Monitoring_MP!$AK$1:$EZ$55,Points_MP!$C32,FALSE)=$L32,$AC32,IF(HLOOKUP(BG$1,Monitoring_MP!$AK$1:$EZ$55,Points_MP!$C32,FALSE)=$N32,$AD32,IF(HLOOKUP(BG$1,Monitoring_MP!$AK$1:$EZ$55,Points_MP!$C32,FALSE)=$P32,$AE32,IF(HLOOKUP(BG$1,Monitoring_MP!$AK$1:$EZ$55,Points_MP!$C32,FALSE)=$R32,$AF32,IF(HLOOKUP(BG$1,Monitoring_MP!$AK$1:$EZ$55,Points_MP!$C32,FALSE)=$T32,$AG32,IF(HLOOKUP(BG$1,Monitoring_MP!$AK$1:$EZ$55,Points_MP!$C32,FALSE)=$V32,$AH32,IF(HLOOKUP(BG$1,Monitoring_MP!$AK$1:$EZ$55,Points_MP!$C32,FALSE)=$X32,$AI32,"ERROR")))))))))</f>
        <v>0</v>
      </c>
      <c r="BH32" s="142">
        <f>IF(ISBLANK(HLOOKUP(BH$1,Monitoring_MP!$AK$1:$EZ$55,Points_MP!$C32,FALSE)),"",IF(HLOOKUP(BH$1,Monitoring_MP!$AK$1:$EZ$55,Points_MP!$C32,FALSE)=$J32,$AB32,IF(HLOOKUP(BH$1,Monitoring_MP!$AK$1:$EZ$55,Points_MP!$C32,FALSE)=$L32,$AC32,IF(HLOOKUP(BH$1,Monitoring_MP!$AK$1:$EZ$55,Points_MP!$C32,FALSE)=$N32,$AD32,IF(HLOOKUP(BH$1,Monitoring_MP!$AK$1:$EZ$55,Points_MP!$C32,FALSE)=$P32,$AE32,IF(HLOOKUP(BH$1,Monitoring_MP!$AK$1:$EZ$55,Points_MP!$C32,FALSE)=$R32,$AF32,IF(HLOOKUP(BH$1,Monitoring_MP!$AK$1:$EZ$55,Points_MP!$C32,FALSE)=$T32,$AG32,IF(HLOOKUP(BH$1,Monitoring_MP!$AK$1:$EZ$55,Points_MP!$C32,FALSE)=$V32,$AH32,IF(HLOOKUP(BH$1,Monitoring_MP!$AK$1:$EZ$55,Points_MP!$C32,FALSE)=$X32,$AI32,"ERROR")))))))))</f>
        <v>0</v>
      </c>
      <c r="BI32" s="142">
        <f>IF(ISBLANK(HLOOKUP(BI$1,Monitoring_MP!$AK$1:$EZ$55,Points_MP!$C32,FALSE)),"",IF(HLOOKUP(BI$1,Monitoring_MP!$AK$1:$EZ$55,Points_MP!$C32,FALSE)=$J32,$AB32,IF(HLOOKUP(BI$1,Monitoring_MP!$AK$1:$EZ$55,Points_MP!$C32,FALSE)=$L32,$AC32,IF(HLOOKUP(BI$1,Monitoring_MP!$AK$1:$EZ$55,Points_MP!$C32,FALSE)=$N32,$AD32,IF(HLOOKUP(BI$1,Monitoring_MP!$AK$1:$EZ$55,Points_MP!$C32,FALSE)=$P32,$AE32,IF(HLOOKUP(BI$1,Monitoring_MP!$AK$1:$EZ$55,Points_MP!$C32,FALSE)=$R32,$AF32,IF(HLOOKUP(BI$1,Monitoring_MP!$AK$1:$EZ$55,Points_MP!$C32,FALSE)=$T32,$AG32,IF(HLOOKUP(BI$1,Monitoring_MP!$AK$1:$EZ$55,Points_MP!$C32,FALSE)=$V32,$AH32,IF(HLOOKUP(BI$1,Monitoring_MP!$AK$1:$EZ$55,Points_MP!$C32,FALSE)=$X32,$AI32,"ERROR")))))))))</f>
        <v>0</v>
      </c>
      <c r="BJ32" s="142">
        <f>IF(ISBLANK(HLOOKUP(BJ$1,Monitoring_MP!$AK$1:$EZ$55,Points_MP!$C32,FALSE)),"",IF(HLOOKUP(BJ$1,Monitoring_MP!$AK$1:$EZ$55,Points_MP!$C32,FALSE)=$J32,$AB32,IF(HLOOKUP(BJ$1,Monitoring_MP!$AK$1:$EZ$55,Points_MP!$C32,FALSE)=$L32,$AC32,IF(HLOOKUP(BJ$1,Monitoring_MP!$AK$1:$EZ$55,Points_MP!$C32,FALSE)=$N32,$AD32,IF(HLOOKUP(BJ$1,Monitoring_MP!$AK$1:$EZ$55,Points_MP!$C32,FALSE)=$P32,$AE32,IF(HLOOKUP(BJ$1,Monitoring_MP!$AK$1:$EZ$55,Points_MP!$C32,FALSE)=$R32,$AF32,IF(HLOOKUP(BJ$1,Monitoring_MP!$AK$1:$EZ$55,Points_MP!$C32,FALSE)=$T32,$AG32,IF(HLOOKUP(BJ$1,Monitoring_MP!$AK$1:$EZ$55,Points_MP!$C32,FALSE)=$V32,$AH32,IF(HLOOKUP(BJ$1,Monitoring_MP!$AK$1:$EZ$55,Points_MP!$C32,FALSE)=$X32,$AI32,"ERROR")))))))))</f>
        <v>0</v>
      </c>
      <c r="BK32" s="142">
        <f>IF(ISBLANK(HLOOKUP(BK$1,Monitoring_MP!$AK$1:$EZ$55,Points_MP!$C32,FALSE)),"",IF(HLOOKUP(BK$1,Monitoring_MP!$AK$1:$EZ$55,Points_MP!$C32,FALSE)=$J32,$AB32,IF(HLOOKUP(BK$1,Monitoring_MP!$AK$1:$EZ$55,Points_MP!$C32,FALSE)=$L32,$AC32,IF(HLOOKUP(BK$1,Monitoring_MP!$AK$1:$EZ$55,Points_MP!$C32,FALSE)=$N32,$AD32,IF(HLOOKUP(BK$1,Monitoring_MP!$AK$1:$EZ$55,Points_MP!$C32,FALSE)=$P32,$AE32,IF(HLOOKUP(BK$1,Monitoring_MP!$AK$1:$EZ$55,Points_MP!$C32,FALSE)=$R32,$AF32,IF(HLOOKUP(BK$1,Monitoring_MP!$AK$1:$EZ$55,Points_MP!$C32,FALSE)=$T32,$AG32,IF(HLOOKUP(BK$1,Monitoring_MP!$AK$1:$EZ$55,Points_MP!$C32,FALSE)=$V32,$AH32,IF(HLOOKUP(BK$1,Monitoring_MP!$AK$1:$EZ$55,Points_MP!$C32,FALSE)=$X32,$AI32,"ERROR")))))))))</f>
        <v>0</v>
      </c>
      <c r="BL32" s="142">
        <f>IF(ISBLANK(HLOOKUP(BL$1,Monitoring_MP!$AK$1:$EZ$55,Points_MP!$C32,FALSE)),"",IF(HLOOKUP(BL$1,Monitoring_MP!$AK$1:$EZ$55,Points_MP!$C32,FALSE)=$J32,$AB32,IF(HLOOKUP(BL$1,Monitoring_MP!$AK$1:$EZ$55,Points_MP!$C32,FALSE)=$L32,$AC32,IF(HLOOKUP(BL$1,Monitoring_MP!$AK$1:$EZ$55,Points_MP!$C32,FALSE)=$N32,$AD32,IF(HLOOKUP(BL$1,Monitoring_MP!$AK$1:$EZ$55,Points_MP!$C32,FALSE)=$P32,$AE32,IF(HLOOKUP(BL$1,Monitoring_MP!$AK$1:$EZ$55,Points_MP!$C32,FALSE)=$R32,$AF32,IF(HLOOKUP(BL$1,Monitoring_MP!$AK$1:$EZ$55,Points_MP!$C32,FALSE)=$T32,$AG32,IF(HLOOKUP(BL$1,Monitoring_MP!$AK$1:$EZ$55,Points_MP!$C32,FALSE)=$V32,$AH32,IF(HLOOKUP(BL$1,Monitoring_MP!$AK$1:$EZ$55,Points_MP!$C32,FALSE)=$X32,$AI32,"ERROR")))))))))</f>
        <v>0</v>
      </c>
      <c r="BM32" s="142">
        <f>IF(ISBLANK(HLOOKUP(BM$1,Monitoring_MP!$AK$1:$EZ$55,Points_MP!$C32,FALSE)),"",IF(HLOOKUP(BM$1,Monitoring_MP!$AK$1:$EZ$55,Points_MP!$C32,FALSE)=$J32,$AB32,IF(HLOOKUP(BM$1,Monitoring_MP!$AK$1:$EZ$55,Points_MP!$C32,FALSE)=$L32,$AC32,IF(HLOOKUP(BM$1,Monitoring_MP!$AK$1:$EZ$55,Points_MP!$C32,FALSE)=$N32,$AD32,IF(HLOOKUP(BM$1,Monitoring_MP!$AK$1:$EZ$55,Points_MP!$C32,FALSE)=$P32,$AE32,IF(HLOOKUP(BM$1,Monitoring_MP!$AK$1:$EZ$55,Points_MP!$C32,FALSE)=$R32,$AF32,IF(HLOOKUP(BM$1,Monitoring_MP!$AK$1:$EZ$55,Points_MP!$C32,FALSE)=$T32,$AG32,IF(HLOOKUP(BM$1,Monitoring_MP!$AK$1:$EZ$55,Points_MP!$C32,FALSE)=$V32,$AH32,IF(HLOOKUP(BM$1,Monitoring_MP!$AK$1:$EZ$55,Points_MP!$C32,FALSE)=$X32,$AI32,"ERROR")))))))))</f>
        <v>0</v>
      </c>
      <c r="BN32" s="142" t="str">
        <f>IF(ISBLANK(HLOOKUP(BN$1,Monitoring_MP!$AK$1:$EZ$55,Points_MP!$C32,FALSE)),"",IF(HLOOKUP(BN$1,Monitoring_MP!$AK$1:$EZ$55,Points_MP!$C32,FALSE)=$J32,$AB32,IF(HLOOKUP(BN$1,Monitoring_MP!$AK$1:$EZ$55,Points_MP!$C32,FALSE)=$L32,$AC32,IF(HLOOKUP(BN$1,Monitoring_MP!$AK$1:$EZ$55,Points_MP!$C32,FALSE)=$N32,$AD32,IF(HLOOKUP(BN$1,Monitoring_MP!$AK$1:$EZ$55,Points_MP!$C32,FALSE)=$P32,$AE32,IF(HLOOKUP(BN$1,Monitoring_MP!$AK$1:$EZ$55,Points_MP!$C32,FALSE)=$R32,$AF32,IF(HLOOKUP(BN$1,Monitoring_MP!$AK$1:$EZ$55,Points_MP!$C32,FALSE)=$T32,$AG32,IF(HLOOKUP(BN$1,Monitoring_MP!$AK$1:$EZ$55,Points_MP!$C32,FALSE)=$V32,$AH32,IF(HLOOKUP(BN$1,Monitoring_MP!$AK$1:$EZ$55,Points_MP!$C32,FALSE)=$X32,$AI32,"ERROR")))))))))</f>
        <v>N/A</v>
      </c>
      <c r="BO32" s="142">
        <f>IF(ISBLANK(HLOOKUP(BO$1,Monitoring_MP!$AK$1:$EZ$55,Points_MP!$C32,FALSE)),"",IF(HLOOKUP(BO$1,Monitoring_MP!$AK$1:$EZ$55,Points_MP!$C32,FALSE)=$J32,$AB32,IF(HLOOKUP(BO$1,Monitoring_MP!$AK$1:$EZ$55,Points_MP!$C32,FALSE)=$L32,$AC32,IF(HLOOKUP(BO$1,Monitoring_MP!$AK$1:$EZ$55,Points_MP!$C32,FALSE)=$N32,$AD32,IF(HLOOKUP(BO$1,Monitoring_MP!$AK$1:$EZ$55,Points_MP!$C32,FALSE)=$P32,$AE32,IF(HLOOKUP(BO$1,Monitoring_MP!$AK$1:$EZ$55,Points_MP!$C32,FALSE)=$R32,$AF32,IF(HLOOKUP(BO$1,Monitoring_MP!$AK$1:$EZ$55,Points_MP!$C32,FALSE)=$T32,$AG32,IF(HLOOKUP(BO$1,Monitoring_MP!$AK$1:$EZ$55,Points_MP!$C32,FALSE)=$V32,$AH32,IF(HLOOKUP(BO$1,Monitoring_MP!$AK$1:$EZ$55,Points_MP!$C32,FALSE)=$X32,$AI32,"ERROR")))))))))</f>
        <v>1.5</v>
      </c>
      <c r="BP32" s="142">
        <f>IF(ISBLANK(HLOOKUP(BP$1,Monitoring_MP!$AK$1:$EZ$55,Points_MP!$C32,FALSE)),"",IF(HLOOKUP(BP$1,Monitoring_MP!$AK$1:$EZ$55,Points_MP!$C32,FALSE)=$J32,$AB32,IF(HLOOKUP(BP$1,Monitoring_MP!$AK$1:$EZ$55,Points_MP!$C32,FALSE)=$L32,$AC32,IF(HLOOKUP(BP$1,Monitoring_MP!$AK$1:$EZ$55,Points_MP!$C32,FALSE)=$N32,$AD32,IF(HLOOKUP(BP$1,Monitoring_MP!$AK$1:$EZ$55,Points_MP!$C32,FALSE)=$P32,$AE32,IF(HLOOKUP(BP$1,Monitoring_MP!$AK$1:$EZ$55,Points_MP!$C32,FALSE)=$R32,$AF32,IF(HLOOKUP(BP$1,Monitoring_MP!$AK$1:$EZ$55,Points_MP!$C32,FALSE)=$T32,$AG32,IF(HLOOKUP(BP$1,Monitoring_MP!$AK$1:$EZ$55,Points_MP!$C32,FALSE)=$V32,$AH32,IF(HLOOKUP(BP$1,Monitoring_MP!$AK$1:$EZ$55,Points_MP!$C32,FALSE)=$X32,$AI32,"ERROR")))))))))</f>
        <v>0</v>
      </c>
      <c r="BQ32" s="142">
        <f>IF(ISBLANK(HLOOKUP(BQ$1,Monitoring_MP!$AK$1:$EZ$55,Points_MP!$C32,FALSE)),"",IF(HLOOKUP(BQ$1,Monitoring_MP!$AK$1:$EZ$55,Points_MP!$C32,FALSE)=$J32,$AB32,IF(HLOOKUP(BQ$1,Monitoring_MP!$AK$1:$EZ$55,Points_MP!$C32,FALSE)=$L32,$AC32,IF(HLOOKUP(BQ$1,Monitoring_MP!$AK$1:$EZ$55,Points_MP!$C32,FALSE)=$N32,$AD32,IF(HLOOKUP(BQ$1,Monitoring_MP!$AK$1:$EZ$55,Points_MP!$C32,FALSE)=$P32,$AE32,IF(HLOOKUP(BQ$1,Monitoring_MP!$AK$1:$EZ$55,Points_MP!$C32,FALSE)=$R32,$AF32,IF(HLOOKUP(BQ$1,Monitoring_MP!$AK$1:$EZ$55,Points_MP!$C32,FALSE)=$T32,$AG32,IF(HLOOKUP(BQ$1,Monitoring_MP!$AK$1:$EZ$55,Points_MP!$C32,FALSE)=$V32,$AH32,IF(HLOOKUP(BQ$1,Monitoring_MP!$AK$1:$EZ$55,Points_MP!$C32,FALSE)=$X32,$AI32,"ERROR")))))))))</f>
        <v>0</v>
      </c>
      <c r="BR32" s="142">
        <f>IF(ISBLANK(HLOOKUP(BR$1,Monitoring_MP!$AK$1:$EZ$55,Points_MP!$C32,FALSE)),"",IF(HLOOKUP(BR$1,Monitoring_MP!$AK$1:$EZ$55,Points_MP!$C32,FALSE)=$J32,$AB32,IF(HLOOKUP(BR$1,Monitoring_MP!$AK$1:$EZ$55,Points_MP!$C32,FALSE)=$L32,$AC32,IF(HLOOKUP(BR$1,Monitoring_MP!$AK$1:$EZ$55,Points_MP!$C32,FALSE)=$N32,$AD32,IF(HLOOKUP(BR$1,Monitoring_MP!$AK$1:$EZ$55,Points_MP!$C32,FALSE)=$P32,$AE32,IF(HLOOKUP(BR$1,Monitoring_MP!$AK$1:$EZ$55,Points_MP!$C32,FALSE)=$R32,$AF32,IF(HLOOKUP(BR$1,Monitoring_MP!$AK$1:$EZ$55,Points_MP!$C32,FALSE)=$T32,$AG32,IF(HLOOKUP(BR$1,Monitoring_MP!$AK$1:$EZ$55,Points_MP!$C32,FALSE)=$V32,$AH32,IF(HLOOKUP(BR$1,Monitoring_MP!$AK$1:$EZ$55,Points_MP!$C32,FALSE)=$X32,$AI32,"ERROR")))))))))</f>
        <v>0</v>
      </c>
      <c r="BS32" s="142">
        <f>IF(ISBLANK(HLOOKUP(BS$1,Monitoring_MP!$AK$1:$EZ$55,Points_MP!$C32,FALSE)),"",IF(HLOOKUP(BS$1,Monitoring_MP!$AK$1:$EZ$55,Points_MP!$C32,FALSE)=$J32,$AB32,IF(HLOOKUP(BS$1,Monitoring_MP!$AK$1:$EZ$55,Points_MP!$C32,FALSE)=$L32,$AC32,IF(HLOOKUP(BS$1,Monitoring_MP!$AK$1:$EZ$55,Points_MP!$C32,FALSE)=$N32,$AD32,IF(HLOOKUP(BS$1,Monitoring_MP!$AK$1:$EZ$55,Points_MP!$C32,FALSE)=$P32,$AE32,IF(HLOOKUP(BS$1,Monitoring_MP!$AK$1:$EZ$55,Points_MP!$C32,FALSE)=$R32,$AF32,IF(HLOOKUP(BS$1,Monitoring_MP!$AK$1:$EZ$55,Points_MP!$C32,FALSE)=$T32,$AG32,IF(HLOOKUP(BS$1,Monitoring_MP!$AK$1:$EZ$55,Points_MP!$C32,FALSE)=$V32,$AH32,IF(HLOOKUP(BS$1,Monitoring_MP!$AK$1:$EZ$55,Points_MP!$C32,FALSE)=$X32,$AI32,"ERROR")))))))))</f>
        <v>1.5</v>
      </c>
      <c r="BT32" s="142">
        <f>IF(ISBLANK(HLOOKUP(BT$1,Monitoring_MP!$AK$1:$EZ$55,Points_MP!$C32,FALSE)),"",IF(HLOOKUP(BT$1,Monitoring_MP!$AK$1:$EZ$55,Points_MP!$C32,FALSE)=$J32,$AB32,IF(HLOOKUP(BT$1,Monitoring_MP!$AK$1:$EZ$55,Points_MP!$C32,FALSE)=$L32,$AC32,IF(HLOOKUP(BT$1,Monitoring_MP!$AK$1:$EZ$55,Points_MP!$C32,FALSE)=$N32,$AD32,IF(HLOOKUP(BT$1,Monitoring_MP!$AK$1:$EZ$55,Points_MP!$C32,FALSE)=$P32,$AE32,IF(HLOOKUP(BT$1,Monitoring_MP!$AK$1:$EZ$55,Points_MP!$C32,FALSE)=$R32,$AF32,IF(HLOOKUP(BT$1,Monitoring_MP!$AK$1:$EZ$55,Points_MP!$C32,FALSE)=$T32,$AG32,IF(HLOOKUP(BT$1,Monitoring_MP!$AK$1:$EZ$55,Points_MP!$C32,FALSE)=$V32,$AH32,IF(HLOOKUP(BT$1,Monitoring_MP!$AK$1:$EZ$55,Points_MP!$C32,FALSE)=$X32,$AI32,"ERROR")))))))))</f>
        <v>1.5</v>
      </c>
      <c r="BU32" s="142">
        <f>IF(ISBLANK(HLOOKUP(BU$1,Monitoring_MP!$AK$1:$EZ$55,Points_MP!$C32,FALSE)),"",IF(HLOOKUP(BU$1,Monitoring_MP!$AK$1:$EZ$55,Points_MP!$C32,FALSE)=$J32,$AB32,IF(HLOOKUP(BU$1,Monitoring_MP!$AK$1:$EZ$55,Points_MP!$C32,FALSE)=$L32,$AC32,IF(HLOOKUP(BU$1,Monitoring_MP!$AK$1:$EZ$55,Points_MP!$C32,FALSE)=$N32,$AD32,IF(HLOOKUP(BU$1,Monitoring_MP!$AK$1:$EZ$55,Points_MP!$C32,FALSE)=$P32,$AE32,IF(HLOOKUP(BU$1,Monitoring_MP!$AK$1:$EZ$55,Points_MP!$C32,FALSE)=$R32,$AF32,IF(HLOOKUP(BU$1,Monitoring_MP!$AK$1:$EZ$55,Points_MP!$C32,FALSE)=$T32,$AG32,IF(HLOOKUP(BU$1,Monitoring_MP!$AK$1:$EZ$55,Points_MP!$C32,FALSE)=$V32,$AH32,IF(HLOOKUP(BU$1,Monitoring_MP!$AK$1:$EZ$55,Points_MP!$C32,FALSE)=$X32,$AI32,"ERROR")))))))))</f>
        <v>0</v>
      </c>
      <c r="BV32" s="142">
        <f>IF(ISBLANK(HLOOKUP(BV$1,Monitoring_MP!$AK$1:$EZ$55,Points_MP!$C32,FALSE)),"",IF(HLOOKUP(BV$1,Monitoring_MP!$AK$1:$EZ$55,Points_MP!$C32,FALSE)=$J32,$AB32,IF(HLOOKUP(BV$1,Monitoring_MP!$AK$1:$EZ$55,Points_MP!$C32,FALSE)=$L32,$AC32,IF(HLOOKUP(BV$1,Monitoring_MP!$AK$1:$EZ$55,Points_MP!$C32,FALSE)=$N32,$AD32,IF(HLOOKUP(BV$1,Monitoring_MP!$AK$1:$EZ$55,Points_MP!$C32,FALSE)=$P32,$AE32,IF(HLOOKUP(BV$1,Monitoring_MP!$AK$1:$EZ$55,Points_MP!$C32,FALSE)=$R32,$AF32,IF(HLOOKUP(BV$1,Monitoring_MP!$AK$1:$EZ$55,Points_MP!$C32,FALSE)=$T32,$AG32,IF(HLOOKUP(BV$1,Monitoring_MP!$AK$1:$EZ$55,Points_MP!$C32,FALSE)=$V32,$AH32,IF(HLOOKUP(BV$1,Monitoring_MP!$AK$1:$EZ$55,Points_MP!$C32,FALSE)=$X32,$AI32,"ERROR")))))))))</f>
        <v>0</v>
      </c>
      <c r="BW32" s="142">
        <f>IF(ISBLANK(HLOOKUP(BW$1,Monitoring_MP!$AK$1:$EZ$55,Points_MP!$C32,FALSE)),"",IF(HLOOKUP(BW$1,Monitoring_MP!$AK$1:$EZ$55,Points_MP!$C32,FALSE)=$J32,$AB32,IF(HLOOKUP(BW$1,Monitoring_MP!$AK$1:$EZ$55,Points_MP!$C32,FALSE)=$L32,$AC32,IF(HLOOKUP(BW$1,Monitoring_MP!$AK$1:$EZ$55,Points_MP!$C32,FALSE)=$N32,$AD32,IF(HLOOKUP(BW$1,Monitoring_MP!$AK$1:$EZ$55,Points_MP!$C32,FALSE)=$P32,$AE32,IF(HLOOKUP(BW$1,Monitoring_MP!$AK$1:$EZ$55,Points_MP!$C32,FALSE)=$R32,$AF32,IF(HLOOKUP(BW$1,Monitoring_MP!$AK$1:$EZ$55,Points_MP!$C32,FALSE)=$T32,$AG32,IF(HLOOKUP(BW$1,Monitoring_MP!$AK$1:$EZ$55,Points_MP!$C32,FALSE)=$V32,$AH32,IF(HLOOKUP(BW$1,Monitoring_MP!$AK$1:$EZ$55,Points_MP!$C32,FALSE)=$X32,$AI32,"ERROR")))))))))</f>
        <v>0</v>
      </c>
      <c r="BX32" s="142">
        <f>IF(ISBLANK(HLOOKUP(BX$1,Monitoring_MP!$AK$1:$EZ$55,Points_MP!$C32,FALSE)),"",IF(HLOOKUP(BX$1,Monitoring_MP!$AK$1:$EZ$55,Points_MP!$C32,FALSE)=$J32,$AB32,IF(HLOOKUP(BX$1,Monitoring_MP!$AK$1:$EZ$55,Points_MP!$C32,FALSE)=$L32,$AC32,IF(HLOOKUP(BX$1,Monitoring_MP!$AK$1:$EZ$55,Points_MP!$C32,FALSE)=$N32,$AD32,IF(HLOOKUP(BX$1,Monitoring_MP!$AK$1:$EZ$55,Points_MP!$C32,FALSE)=$P32,$AE32,IF(HLOOKUP(BX$1,Monitoring_MP!$AK$1:$EZ$55,Points_MP!$C32,FALSE)=$R32,$AF32,IF(HLOOKUP(BX$1,Monitoring_MP!$AK$1:$EZ$55,Points_MP!$C32,FALSE)=$T32,$AG32,IF(HLOOKUP(BX$1,Monitoring_MP!$AK$1:$EZ$55,Points_MP!$C32,FALSE)=$V32,$AH32,IF(HLOOKUP(BX$1,Monitoring_MP!$AK$1:$EZ$55,Points_MP!$C32,FALSE)=$X32,$AI32,"ERROR")))))))))</f>
        <v>0</v>
      </c>
      <c r="BY32" s="142">
        <f>IF(ISBLANK(HLOOKUP(BY$1,Monitoring_MP!$AK$1:$EZ$55,Points_MP!$C32,FALSE)),"",IF(HLOOKUP(BY$1,Monitoring_MP!$AK$1:$EZ$55,Points_MP!$C32,FALSE)=$J32,$AB32,IF(HLOOKUP(BY$1,Monitoring_MP!$AK$1:$EZ$55,Points_MP!$C32,FALSE)=$L32,$AC32,IF(HLOOKUP(BY$1,Monitoring_MP!$AK$1:$EZ$55,Points_MP!$C32,FALSE)=$N32,$AD32,IF(HLOOKUP(BY$1,Monitoring_MP!$AK$1:$EZ$55,Points_MP!$C32,FALSE)=$P32,$AE32,IF(HLOOKUP(BY$1,Monitoring_MP!$AK$1:$EZ$55,Points_MP!$C32,FALSE)=$R32,$AF32,IF(HLOOKUP(BY$1,Monitoring_MP!$AK$1:$EZ$55,Points_MP!$C32,FALSE)=$T32,$AG32,IF(HLOOKUP(BY$1,Monitoring_MP!$AK$1:$EZ$55,Points_MP!$C32,FALSE)=$V32,$AH32,IF(HLOOKUP(BY$1,Monitoring_MP!$AK$1:$EZ$55,Points_MP!$C32,FALSE)=$X32,$AI32,"ERROR")))))))))</f>
        <v>0</v>
      </c>
      <c r="BZ32" s="142">
        <f>IF(ISBLANK(HLOOKUP(BZ$1,Monitoring_MP!$AK$1:$EZ$55,Points_MP!$C32,FALSE)),"",IF(HLOOKUP(BZ$1,Monitoring_MP!$AK$1:$EZ$55,Points_MP!$C32,FALSE)=$J32,$AB32,IF(HLOOKUP(BZ$1,Monitoring_MP!$AK$1:$EZ$55,Points_MP!$C32,FALSE)=$L32,$AC32,IF(HLOOKUP(BZ$1,Monitoring_MP!$AK$1:$EZ$55,Points_MP!$C32,FALSE)=$N32,$AD32,IF(HLOOKUP(BZ$1,Monitoring_MP!$AK$1:$EZ$55,Points_MP!$C32,FALSE)=$P32,$AE32,IF(HLOOKUP(BZ$1,Monitoring_MP!$AK$1:$EZ$55,Points_MP!$C32,FALSE)=$R32,$AF32,IF(HLOOKUP(BZ$1,Monitoring_MP!$AK$1:$EZ$55,Points_MP!$C32,FALSE)=$T32,$AG32,IF(HLOOKUP(BZ$1,Monitoring_MP!$AK$1:$EZ$55,Points_MP!$C32,FALSE)=$V32,$AH32,IF(HLOOKUP(BZ$1,Monitoring_MP!$AK$1:$EZ$55,Points_MP!$C32,FALSE)=$X32,$AI32,"ERROR")))))))))</f>
        <v>0</v>
      </c>
      <c r="CA32" s="142">
        <f>IF(ISBLANK(HLOOKUP(CA$1,Monitoring_MP!$AK$1:$EZ$55,Points_MP!$C32,FALSE)),"",IF(HLOOKUP(CA$1,Monitoring_MP!$AK$1:$EZ$55,Points_MP!$C32,FALSE)=$J32,$AB32,IF(HLOOKUP(CA$1,Monitoring_MP!$AK$1:$EZ$55,Points_MP!$C32,FALSE)=$L32,$AC32,IF(HLOOKUP(CA$1,Monitoring_MP!$AK$1:$EZ$55,Points_MP!$C32,FALSE)=$N32,$AD32,IF(HLOOKUP(CA$1,Monitoring_MP!$AK$1:$EZ$55,Points_MP!$C32,FALSE)=$P32,$AE32,IF(HLOOKUP(CA$1,Monitoring_MP!$AK$1:$EZ$55,Points_MP!$C32,FALSE)=$R32,$AF32,IF(HLOOKUP(CA$1,Monitoring_MP!$AK$1:$EZ$55,Points_MP!$C32,FALSE)=$T32,$AG32,IF(HLOOKUP(CA$1,Monitoring_MP!$AK$1:$EZ$55,Points_MP!$C32,FALSE)=$V32,$AH32,IF(HLOOKUP(CA$1,Monitoring_MP!$AK$1:$EZ$55,Points_MP!$C32,FALSE)=$X32,$AI32,"ERROR")))))))))</f>
        <v>0</v>
      </c>
      <c r="CB32" s="142">
        <f>IF(ISBLANK(HLOOKUP(CB$1,Monitoring_MP!$AK$1:$EZ$55,Points_MP!$C32,FALSE)),"",IF(HLOOKUP(CB$1,Monitoring_MP!$AK$1:$EZ$55,Points_MP!$C32,FALSE)=$J32,$AB32,IF(HLOOKUP(CB$1,Monitoring_MP!$AK$1:$EZ$55,Points_MP!$C32,FALSE)=$L32,$AC32,IF(HLOOKUP(CB$1,Monitoring_MP!$AK$1:$EZ$55,Points_MP!$C32,FALSE)=$N32,$AD32,IF(HLOOKUP(CB$1,Monitoring_MP!$AK$1:$EZ$55,Points_MP!$C32,FALSE)=$P32,$AE32,IF(HLOOKUP(CB$1,Monitoring_MP!$AK$1:$EZ$55,Points_MP!$C32,FALSE)=$R32,$AF32,IF(HLOOKUP(CB$1,Monitoring_MP!$AK$1:$EZ$55,Points_MP!$C32,FALSE)=$T32,$AG32,IF(HLOOKUP(CB$1,Monitoring_MP!$AK$1:$EZ$55,Points_MP!$C32,FALSE)=$V32,$AH32,IF(HLOOKUP(CB$1,Monitoring_MP!$AK$1:$EZ$55,Points_MP!$C32,FALSE)=$X32,$AI32,"ERROR")))))))))</f>
        <v>0</v>
      </c>
      <c r="CC32" s="142">
        <f>IF(ISBLANK(HLOOKUP(CC$1,Monitoring_MP!$AK$1:$EZ$55,Points_MP!$C32,FALSE)),"",IF(HLOOKUP(CC$1,Monitoring_MP!$AK$1:$EZ$55,Points_MP!$C32,FALSE)=$J32,$AB32,IF(HLOOKUP(CC$1,Monitoring_MP!$AK$1:$EZ$55,Points_MP!$C32,FALSE)=$L32,$AC32,IF(HLOOKUP(CC$1,Monitoring_MP!$AK$1:$EZ$55,Points_MP!$C32,FALSE)=$N32,$AD32,IF(HLOOKUP(CC$1,Monitoring_MP!$AK$1:$EZ$55,Points_MP!$C32,FALSE)=$P32,$AE32,IF(HLOOKUP(CC$1,Monitoring_MP!$AK$1:$EZ$55,Points_MP!$C32,FALSE)=$R32,$AF32,IF(HLOOKUP(CC$1,Monitoring_MP!$AK$1:$EZ$55,Points_MP!$C32,FALSE)=$T32,$AG32,IF(HLOOKUP(CC$1,Monitoring_MP!$AK$1:$EZ$55,Points_MP!$C32,FALSE)=$V32,$AH32,IF(HLOOKUP(CC$1,Monitoring_MP!$AK$1:$EZ$55,Points_MP!$C32,FALSE)=$X32,$AI32,"ERROR")))))))))</f>
        <v>0</v>
      </c>
      <c r="CD32" s="142">
        <f>IF(ISBLANK(HLOOKUP(CD$1,Monitoring_MP!$AK$1:$EZ$55,Points_MP!$C32,FALSE)),"",IF(HLOOKUP(CD$1,Monitoring_MP!$AK$1:$EZ$55,Points_MP!$C32,FALSE)=$J32,$AB32,IF(HLOOKUP(CD$1,Monitoring_MP!$AK$1:$EZ$55,Points_MP!$C32,FALSE)=$L32,$AC32,IF(HLOOKUP(CD$1,Monitoring_MP!$AK$1:$EZ$55,Points_MP!$C32,FALSE)=$N32,$AD32,IF(HLOOKUP(CD$1,Monitoring_MP!$AK$1:$EZ$55,Points_MP!$C32,FALSE)=$P32,$AE32,IF(HLOOKUP(CD$1,Monitoring_MP!$AK$1:$EZ$55,Points_MP!$C32,FALSE)=$R32,$AF32,IF(HLOOKUP(CD$1,Monitoring_MP!$AK$1:$EZ$55,Points_MP!$C32,FALSE)=$T32,$AG32,IF(HLOOKUP(CD$1,Monitoring_MP!$AK$1:$EZ$55,Points_MP!$C32,FALSE)=$V32,$AH32,IF(HLOOKUP(CD$1,Monitoring_MP!$AK$1:$EZ$55,Points_MP!$C32,FALSE)=$X32,$AI32,"ERROR")))))))))</f>
        <v>0</v>
      </c>
      <c r="CE32" s="142">
        <f>IF(ISBLANK(HLOOKUP(CE$1,Monitoring_MP!$AK$1:$EZ$55,Points_MP!$C32,FALSE)),"",IF(HLOOKUP(CE$1,Monitoring_MP!$AK$1:$EZ$55,Points_MP!$C32,FALSE)=$J32,$AB32,IF(HLOOKUP(CE$1,Monitoring_MP!$AK$1:$EZ$55,Points_MP!$C32,FALSE)=$L32,$AC32,IF(HLOOKUP(CE$1,Monitoring_MP!$AK$1:$EZ$55,Points_MP!$C32,FALSE)=$N32,$AD32,IF(HLOOKUP(CE$1,Monitoring_MP!$AK$1:$EZ$55,Points_MP!$C32,FALSE)=$P32,$AE32,IF(HLOOKUP(CE$1,Monitoring_MP!$AK$1:$EZ$55,Points_MP!$C32,FALSE)=$R32,$AF32,IF(HLOOKUP(CE$1,Monitoring_MP!$AK$1:$EZ$55,Points_MP!$C32,FALSE)=$T32,$AG32,IF(HLOOKUP(CE$1,Monitoring_MP!$AK$1:$EZ$55,Points_MP!$C32,FALSE)=$V32,$AH32,IF(HLOOKUP(CE$1,Monitoring_MP!$AK$1:$EZ$55,Points_MP!$C32,FALSE)=$X32,$AI32,"ERROR")))))))))</f>
        <v>0</v>
      </c>
      <c r="CF32" s="142">
        <f>IF(ISBLANK(HLOOKUP(CF$1,Monitoring_MP!$AK$1:$EZ$55,Points_MP!$C32,FALSE)),"",IF(HLOOKUP(CF$1,Monitoring_MP!$AK$1:$EZ$55,Points_MP!$C32,FALSE)=$J32,$AB32,IF(HLOOKUP(CF$1,Monitoring_MP!$AK$1:$EZ$55,Points_MP!$C32,FALSE)=$L32,$AC32,IF(HLOOKUP(CF$1,Monitoring_MP!$AK$1:$EZ$55,Points_MP!$C32,FALSE)=$N32,$AD32,IF(HLOOKUP(CF$1,Monitoring_MP!$AK$1:$EZ$55,Points_MP!$C32,FALSE)=$P32,$AE32,IF(HLOOKUP(CF$1,Monitoring_MP!$AK$1:$EZ$55,Points_MP!$C32,FALSE)=$R32,$AF32,IF(HLOOKUP(CF$1,Monitoring_MP!$AK$1:$EZ$55,Points_MP!$C32,FALSE)=$T32,$AG32,IF(HLOOKUP(CF$1,Monitoring_MP!$AK$1:$EZ$55,Points_MP!$C32,FALSE)=$V32,$AH32,IF(HLOOKUP(CF$1,Monitoring_MP!$AK$1:$EZ$55,Points_MP!$C32,FALSE)=$X32,$AI32,"ERROR")))))))))</f>
        <v>0</v>
      </c>
      <c r="CG32" s="142">
        <f>IF(ISBLANK(HLOOKUP(CG$1,Monitoring_MP!$AK$1:$EZ$55,Points_MP!$C32,FALSE)),"",IF(HLOOKUP(CG$1,Monitoring_MP!$AK$1:$EZ$55,Points_MP!$C32,FALSE)=$J32,$AB32,IF(HLOOKUP(CG$1,Monitoring_MP!$AK$1:$EZ$55,Points_MP!$C32,FALSE)=$L32,$AC32,IF(HLOOKUP(CG$1,Monitoring_MP!$AK$1:$EZ$55,Points_MP!$C32,FALSE)=$N32,$AD32,IF(HLOOKUP(CG$1,Monitoring_MP!$AK$1:$EZ$55,Points_MP!$C32,FALSE)=$P32,$AE32,IF(HLOOKUP(CG$1,Monitoring_MP!$AK$1:$EZ$55,Points_MP!$C32,FALSE)=$R32,$AF32,IF(HLOOKUP(CG$1,Monitoring_MP!$AK$1:$EZ$55,Points_MP!$C32,FALSE)=$T32,$AG32,IF(HLOOKUP(CG$1,Monitoring_MP!$AK$1:$EZ$55,Points_MP!$C32,FALSE)=$V32,$AH32,IF(HLOOKUP(CG$1,Monitoring_MP!$AK$1:$EZ$55,Points_MP!$C32,FALSE)=$X32,$AI32,"ERROR")))))))))</f>
        <v>0</v>
      </c>
      <c r="CH32" s="142" t="str">
        <f>IF(ISBLANK(HLOOKUP(CH$1,Monitoring_MP!$AK$1:$EZ$55,Points_MP!$C32,FALSE)),"",IF(HLOOKUP(CH$1,Monitoring_MP!$AK$1:$EZ$55,Points_MP!$C32,FALSE)=$J32,$AB32,IF(HLOOKUP(CH$1,Monitoring_MP!$AK$1:$EZ$55,Points_MP!$C32,FALSE)=$L32,$AC32,IF(HLOOKUP(CH$1,Monitoring_MP!$AK$1:$EZ$55,Points_MP!$C32,FALSE)=$N32,$AD32,IF(HLOOKUP(CH$1,Monitoring_MP!$AK$1:$EZ$55,Points_MP!$C32,FALSE)=$P32,$AE32,IF(HLOOKUP(CH$1,Monitoring_MP!$AK$1:$EZ$55,Points_MP!$C32,FALSE)=$R32,$AF32,IF(HLOOKUP(CH$1,Monitoring_MP!$AK$1:$EZ$55,Points_MP!$C32,FALSE)=$T32,$AG32,IF(HLOOKUP(CH$1,Monitoring_MP!$AK$1:$EZ$55,Points_MP!$C32,FALSE)=$V32,$AH32,IF(HLOOKUP(CH$1,Monitoring_MP!$AK$1:$EZ$55,Points_MP!$C32,FALSE)=$X32,$AI32,"ERROR")))))))))</f>
        <v>N/A</v>
      </c>
      <c r="CI32" s="142">
        <f>IF(ISBLANK(HLOOKUP(CI$1,Monitoring_MP!$AK$1:$EZ$55,Points_MP!$C32,FALSE)),"",IF(HLOOKUP(CI$1,Monitoring_MP!$AK$1:$EZ$55,Points_MP!$C32,FALSE)=$J32,$AB32,IF(HLOOKUP(CI$1,Monitoring_MP!$AK$1:$EZ$55,Points_MP!$C32,FALSE)=$L32,$AC32,IF(HLOOKUP(CI$1,Monitoring_MP!$AK$1:$EZ$55,Points_MP!$C32,FALSE)=$N32,$AD32,IF(HLOOKUP(CI$1,Monitoring_MP!$AK$1:$EZ$55,Points_MP!$C32,FALSE)=$P32,$AE32,IF(HLOOKUP(CI$1,Monitoring_MP!$AK$1:$EZ$55,Points_MP!$C32,FALSE)=$R32,$AF32,IF(HLOOKUP(CI$1,Monitoring_MP!$AK$1:$EZ$55,Points_MP!$C32,FALSE)=$T32,$AG32,IF(HLOOKUP(CI$1,Monitoring_MP!$AK$1:$EZ$55,Points_MP!$C32,FALSE)=$V32,$AH32,IF(HLOOKUP(CI$1,Monitoring_MP!$AK$1:$EZ$55,Points_MP!$C32,FALSE)=$X32,$AI32,"ERROR")))))))))</f>
        <v>0</v>
      </c>
      <c r="CJ32" s="142">
        <f>IF(ISBLANK(HLOOKUP(CJ$1,Monitoring_MP!$AK$1:$EZ$55,Points_MP!$C32,FALSE)),"",IF(HLOOKUP(CJ$1,Monitoring_MP!$AK$1:$EZ$55,Points_MP!$C32,FALSE)=$J32,$AB32,IF(HLOOKUP(CJ$1,Monitoring_MP!$AK$1:$EZ$55,Points_MP!$C32,FALSE)=$L32,$AC32,IF(HLOOKUP(CJ$1,Monitoring_MP!$AK$1:$EZ$55,Points_MP!$C32,FALSE)=$N32,$AD32,IF(HLOOKUP(CJ$1,Monitoring_MP!$AK$1:$EZ$55,Points_MP!$C32,FALSE)=$P32,$AE32,IF(HLOOKUP(CJ$1,Monitoring_MP!$AK$1:$EZ$55,Points_MP!$C32,FALSE)=$R32,$AF32,IF(HLOOKUP(CJ$1,Monitoring_MP!$AK$1:$EZ$55,Points_MP!$C32,FALSE)=$T32,$AG32,IF(HLOOKUP(CJ$1,Monitoring_MP!$AK$1:$EZ$55,Points_MP!$C32,FALSE)=$V32,$AH32,IF(HLOOKUP(CJ$1,Monitoring_MP!$AK$1:$EZ$55,Points_MP!$C32,FALSE)=$X32,$AI32,"ERROR")))))))))</f>
        <v>1.5</v>
      </c>
      <c r="CK32" s="142">
        <f>IF(ISBLANK(HLOOKUP(CK$1,Monitoring_MP!$AK$1:$EZ$55,Points_MP!$C32,FALSE)),"",IF(HLOOKUP(CK$1,Monitoring_MP!$AK$1:$EZ$55,Points_MP!$C32,FALSE)=$J32,$AB32,IF(HLOOKUP(CK$1,Monitoring_MP!$AK$1:$EZ$55,Points_MP!$C32,FALSE)=$L32,$AC32,IF(HLOOKUP(CK$1,Monitoring_MP!$AK$1:$EZ$55,Points_MP!$C32,FALSE)=$N32,$AD32,IF(HLOOKUP(CK$1,Monitoring_MP!$AK$1:$EZ$55,Points_MP!$C32,FALSE)=$P32,$AE32,IF(HLOOKUP(CK$1,Monitoring_MP!$AK$1:$EZ$55,Points_MP!$C32,FALSE)=$R32,$AF32,IF(HLOOKUP(CK$1,Monitoring_MP!$AK$1:$EZ$55,Points_MP!$C32,FALSE)=$T32,$AG32,IF(HLOOKUP(CK$1,Monitoring_MP!$AK$1:$EZ$55,Points_MP!$C32,FALSE)=$V32,$AH32,IF(HLOOKUP(CK$1,Monitoring_MP!$AK$1:$EZ$55,Points_MP!$C32,FALSE)=$X32,$AI32,"ERROR")))))))))</f>
        <v>0</v>
      </c>
      <c r="CL32" s="142" t="str">
        <f>IF(ISBLANK(HLOOKUP(CL$1,Monitoring_MP!$AK$1:$EZ$55,Points_MP!$C32,FALSE)),"",IF(HLOOKUP(CL$1,Monitoring_MP!$AK$1:$EZ$55,Points_MP!$C32,FALSE)=$J32,$AB32,IF(HLOOKUP(CL$1,Monitoring_MP!$AK$1:$EZ$55,Points_MP!$C32,FALSE)=$L32,$AC32,IF(HLOOKUP(CL$1,Monitoring_MP!$AK$1:$EZ$55,Points_MP!$C32,FALSE)=$N32,$AD32,IF(HLOOKUP(CL$1,Monitoring_MP!$AK$1:$EZ$55,Points_MP!$C32,FALSE)=$P32,$AE32,IF(HLOOKUP(CL$1,Monitoring_MP!$AK$1:$EZ$55,Points_MP!$C32,FALSE)=$R32,$AF32,IF(HLOOKUP(CL$1,Monitoring_MP!$AK$1:$EZ$55,Points_MP!$C32,FALSE)=$T32,$AG32,IF(HLOOKUP(CL$1,Monitoring_MP!$AK$1:$EZ$55,Points_MP!$C32,FALSE)=$V32,$AH32,IF(HLOOKUP(CL$1,Monitoring_MP!$AK$1:$EZ$55,Points_MP!$C32,FALSE)=$X32,$AI32,"ERROR")))))))))</f>
        <v>N/A</v>
      </c>
      <c r="CM32" s="142">
        <f>IF(ISBLANK(HLOOKUP(CM$1,Monitoring_MP!$AK$1:$EZ$55,Points_MP!$C32,FALSE)),"",IF(HLOOKUP(CM$1,Monitoring_MP!$AK$1:$EZ$55,Points_MP!$C32,FALSE)=$J32,$AB32,IF(HLOOKUP(CM$1,Monitoring_MP!$AK$1:$EZ$55,Points_MP!$C32,FALSE)=$L32,$AC32,IF(HLOOKUP(CM$1,Monitoring_MP!$AK$1:$EZ$55,Points_MP!$C32,FALSE)=$N32,$AD32,IF(HLOOKUP(CM$1,Monitoring_MP!$AK$1:$EZ$55,Points_MP!$C32,FALSE)=$P32,$AE32,IF(HLOOKUP(CM$1,Monitoring_MP!$AK$1:$EZ$55,Points_MP!$C32,FALSE)=$R32,$AF32,IF(HLOOKUP(CM$1,Monitoring_MP!$AK$1:$EZ$55,Points_MP!$C32,FALSE)=$T32,$AG32,IF(HLOOKUP(CM$1,Monitoring_MP!$AK$1:$EZ$55,Points_MP!$C32,FALSE)=$V32,$AH32,IF(HLOOKUP(CM$1,Monitoring_MP!$AK$1:$EZ$55,Points_MP!$C32,FALSE)=$X32,$AI32,"ERROR")))))))))</f>
        <v>0</v>
      </c>
      <c r="CN32" s="142">
        <f>IF(ISBLANK(HLOOKUP(CN$1,Monitoring_MP!$AK$1:$EZ$55,Points_MP!$C32,FALSE)),"",IF(HLOOKUP(CN$1,Monitoring_MP!$AK$1:$EZ$55,Points_MP!$C32,FALSE)=$J32,$AB32,IF(HLOOKUP(CN$1,Monitoring_MP!$AK$1:$EZ$55,Points_MP!$C32,FALSE)=$L32,$AC32,IF(HLOOKUP(CN$1,Monitoring_MP!$AK$1:$EZ$55,Points_MP!$C32,FALSE)=$N32,$AD32,IF(HLOOKUP(CN$1,Monitoring_MP!$AK$1:$EZ$55,Points_MP!$C32,FALSE)=$P32,$AE32,IF(HLOOKUP(CN$1,Monitoring_MP!$AK$1:$EZ$55,Points_MP!$C32,FALSE)=$R32,$AF32,IF(HLOOKUP(CN$1,Monitoring_MP!$AK$1:$EZ$55,Points_MP!$C32,FALSE)=$T32,$AG32,IF(HLOOKUP(CN$1,Monitoring_MP!$AK$1:$EZ$55,Points_MP!$C32,FALSE)=$V32,$AH32,IF(HLOOKUP(CN$1,Monitoring_MP!$AK$1:$EZ$55,Points_MP!$C32,FALSE)=$X32,$AI32,"ERROR")))))))))</f>
        <v>0</v>
      </c>
      <c r="CO32" s="142">
        <f>IF(ISBLANK(HLOOKUP(CO$1,Monitoring_MP!$AK$1:$EZ$55,Points_MP!$C32,FALSE)),"",IF(HLOOKUP(CO$1,Monitoring_MP!$AK$1:$EZ$55,Points_MP!$C32,FALSE)=$J32,$AB32,IF(HLOOKUP(CO$1,Monitoring_MP!$AK$1:$EZ$55,Points_MP!$C32,FALSE)=$L32,$AC32,IF(HLOOKUP(CO$1,Monitoring_MP!$AK$1:$EZ$55,Points_MP!$C32,FALSE)=$N32,$AD32,IF(HLOOKUP(CO$1,Monitoring_MP!$AK$1:$EZ$55,Points_MP!$C32,FALSE)=$P32,$AE32,IF(HLOOKUP(CO$1,Monitoring_MP!$AK$1:$EZ$55,Points_MP!$C32,FALSE)=$R32,$AF32,IF(HLOOKUP(CO$1,Monitoring_MP!$AK$1:$EZ$55,Points_MP!$C32,FALSE)=$T32,$AG32,IF(HLOOKUP(CO$1,Monitoring_MP!$AK$1:$EZ$55,Points_MP!$C32,FALSE)=$V32,$AH32,IF(HLOOKUP(CO$1,Monitoring_MP!$AK$1:$EZ$55,Points_MP!$C32,FALSE)=$X32,$AI32,"ERROR")))))))))</f>
        <v>0</v>
      </c>
      <c r="CP32" s="142">
        <f>IF(ISBLANK(HLOOKUP(CP$1,Monitoring_MP!$AK$1:$EZ$55,Points_MP!$C32,FALSE)),"",IF(HLOOKUP(CP$1,Monitoring_MP!$AK$1:$EZ$55,Points_MP!$C32,FALSE)=$J32,$AB32,IF(HLOOKUP(CP$1,Monitoring_MP!$AK$1:$EZ$55,Points_MP!$C32,FALSE)=$L32,$AC32,IF(HLOOKUP(CP$1,Monitoring_MP!$AK$1:$EZ$55,Points_MP!$C32,FALSE)=$N32,$AD32,IF(HLOOKUP(CP$1,Monitoring_MP!$AK$1:$EZ$55,Points_MP!$C32,FALSE)=$P32,$AE32,IF(HLOOKUP(CP$1,Monitoring_MP!$AK$1:$EZ$55,Points_MP!$C32,FALSE)=$R32,$AF32,IF(HLOOKUP(CP$1,Monitoring_MP!$AK$1:$EZ$55,Points_MP!$C32,FALSE)=$T32,$AG32,IF(HLOOKUP(CP$1,Monitoring_MP!$AK$1:$EZ$55,Points_MP!$C32,FALSE)=$V32,$AH32,IF(HLOOKUP(CP$1,Monitoring_MP!$AK$1:$EZ$55,Points_MP!$C32,FALSE)=$X32,$AI32,"ERROR")))))))))</f>
        <v>0</v>
      </c>
      <c r="CQ32" s="142">
        <f>IF(ISBLANK(HLOOKUP(CQ$1,Monitoring_MP!$AK$1:$EZ$55,Points_MP!$C32,FALSE)),"",IF(HLOOKUP(CQ$1,Monitoring_MP!$AK$1:$EZ$55,Points_MP!$C32,FALSE)=$J32,$AB32,IF(HLOOKUP(CQ$1,Monitoring_MP!$AK$1:$EZ$55,Points_MP!$C32,FALSE)=$L32,$AC32,IF(HLOOKUP(CQ$1,Monitoring_MP!$AK$1:$EZ$55,Points_MP!$C32,FALSE)=$N32,$AD32,IF(HLOOKUP(CQ$1,Monitoring_MP!$AK$1:$EZ$55,Points_MP!$C32,FALSE)=$P32,$AE32,IF(HLOOKUP(CQ$1,Monitoring_MP!$AK$1:$EZ$55,Points_MP!$C32,FALSE)=$R32,$AF32,IF(HLOOKUP(CQ$1,Monitoring_MP!$AK$1:$EZ$55,Points_MP!$C32,FALSE)=$T32,$AG32,IF(HLOOKUP(CQ$1,Monitoring_MP!$AK$1:$EZ$55,Points_MP!$C32,FALSE)=$V32,$AH32,IF(HLOOKUP(CQ$1,Monitoring_MP!$AK$1:$EZ$55,Points_MP!$C32,FALSE)=$X32,$AI32,"ERROR")))))))))</f>
        <v>0</v>
      </c>
      <c r="CR32" s="142">
        <f>IF(ISBLANK(HLOOKUP(CR$1,Monitoring_MP!$AK$1:$EZ$55,Points_MP!$C32,FALSE)),"",IF(HLOOKUP(CR$1,Monitoring_MP!$AK$1:$EZ$55,Points_MP!$C32,FALSE)=$J32,$AB32,IF(HLOOKUP(CR$1,Monitoring_MP!$AK$1:$EZ$55,Points_MP!$C32,FALSE)=$L32,$AC32,IF(HLOOKUP(CR$1,Monitoring_MP!$AK$1:$EZ$55,Points_MP!$C32,FALSE)=$N32,$AD32,IF(HLOOKUP(CR$1,Monitoring_MP!$AK$1:$EZ$55,Points_MP!$C32,FALSE)=$P32,$AE32,IF(HLOOKUP(CR$1,Monitoring_MP!$AK$1:$EZ$55,Points_MP!$C32,FALSE)=$R32,$AF32,IF(HLOOKUP(CR$1,Monitoring_MP!$AK$1:$EZ$55,Points_MP!$C32,FALSE)=$T32,$AG32,IF(HLOOKUP(CR$1,Monitoring_MP!$AK$1:$EZ$55,Points_MP!$C32,FALSE)=$V32,$AH32,IF(HLOOKUP(CR$1,Monitoring_MP!$AK$1:$EZ$55,Points_MP!$C32,FALSE)=$X32,$AI32,"ERROR")))))))))</f>
        <v>0</v>
      </c>
    </row>
    <row r="33" spans="1:96" ht="15" customHeight="1" x14ac:dyDescent="0.35">
      <c r="A33" s="30" t="str">
        <f>IF(ISBLANK(Monitoring_MP!A33),"",Monitoring_MP!A33)</f>
        <v>Q31</v>
      </c>
      <c r="B33" s="30" t="str">
        <f>IF(ISBLANK(Monitoring_MP!B33),"",Monitoring_MP!B33)</f>
        <v>C20031</v>
      </c>
      <c r="C33" s="30">
        <f>IF(ISBLANK(Monitoring_MP!C33),"",Monitoring_MP!C33)</f>
        <v>33</v>
      </c>
      <c r="D33" s="31" t="str">
        <f>IF(ISBLANK(Monitoring_MP!D33),"",Monitoring_MP!D33)</f>
        <v>Este adoptat și publicat Regulamentul cu privire  la atribuirea terenurilor de pămînt pentru construcţia caselor individuale de locuit ?</v>
      </c>
      <c r="E33" s="31" t="str">
        <f>IF(ISBLANK(Monitoring_MP!E33),"",Monitoring_MP!E33)</f>
        <v>Is approved and published the rule on the award of land plots for construction of individual residential houses?</v>
      </c>
      <c r="F33" s="31" t="str">
        <f>IF(ISBLANK(Monitoring_MP!F33),"",Monitoring_MP!F33)</f>
        <v>prop</v>
      </c>
      <c r="G33" s="49" t="str">
        <f>IF(ISBLANK(Monitoring_MP!G33),"",Monitoring_MP!G33)</f>
        <v>prop3</v>
      </c>
      <c r="H33" s="56" t="str">
        <f>IF(ISBLANK(Monitoring_MP!H33),"",Monitoring_MP!H33)</f>
        <v>prop3k</v>
      </c>
      <c r="I33" s="49">
        <f>IF(ISBLANK(Monitoring_MP!I33),"",Monitoring_MP!I33)</f>
        <v>1</v>
      </c>
      <c r="J33" s="49" t="str">
        <f>IF(ISBLANK(Monitoring_MP!J33),"",Monitoring_MP!J33)</f>
        <v>da</v>
      </c>
      <c r="K33" s="49" t="str">
        <f>IF(ISBLANK(Monitoring_MP!K33),"",Monitoring_MP!K33)</f>
        <v>yes</v>
      </c>
      <c r="L33" s="49" t="str">
        <f>IF(ISBLANK(Monitoring_MP!L33),"",Monitoring_MP!L33)</f>
        <v>nu</v>
      </c>
      <c r="M33" s="49" t="str">
        <f>IF(ISBLANK(Monitoring_MP!M33),"",Monitoring_MP!M33)</f>
        <v>no</v>
      </c>
      <c r="N33" s="49" t="str">
        <f>IF(ISBLANK(Monitoring_MP!N33),"",Monitoring_MP!N33)</f>
        <v>partial/panou informativ</v>
      </c>
      <c r="O33" s="49" t="str">
        <f>IF(ISBLANK(Monitoring_MP!O33),"",Monitoring_MP!O33)</f>
        <v>partially/bilboard</v>
      </c>
      <c r="P33" s="49" t="str">
        <f>IF(ISBLANK(Monitoring_MP!P33),"",Monitoring_MP!P33)</f>
        <v>--------</v>
      </c>
      <c r="Q33" s="49" t="str">
        <f>IF(ISBLANK(Monitoring_MP!Q33),"",Monitoring_MP!Q33)</f>
        <v>--------</v>
      </c>
      <c r="R33" s="49" t="str">
        <f>IF(ISBLANK(Monitoring_MP!R33),"",Monitoring_MP!R33)</f>
        <v>--------</v>
      </c>
      <c r="S33" s="49" t="str">
        <f>IF(ISBLANK(Monitoring_MP!S33),"",Monitoring_MP!S33)</f>
        <v>--------</v>
      </c>
      <c r="T33" s="49" t="str">
        <f>IF(ISBLANK(Monitoring_MP!T33),"",Monitoring_MP!T33)</f>
        <v>--------</v>
      </c>
      <c r="U33" s="49" t="str">
        <f>IF(ISBLANK(Monitoring_MP!U33),"",Monitoring_MP!U33)</f>
        <v>--------</v>
      </c>
      <c r="V33" s="49" t="str">
        <f>IF(ISBLANK(Monitoring_MP!V33),"",Monitoring_MP!V33)</f>
        <v>--------</v>
      </c>
      <c r="W33" s="49" t="str">
        <f>IF(ISBLANK(Monitoring_MP!W33),"",Monitoring_MP!W33)</f>
        <v>--------</v>
      </c>
      <c r="X33" s="49" t="str">
        <f>IF(ISBLANK(Monitoring_MP!X33),"",Monitoring_MP!X33)</f>
        <v>N/A</v>
      </c>
      <c r="Y33" s="49" t="str">
        <f>IF(ISBLANK(Monitoring_MP!Y33),"",Monitoring_MP!Y33)</f>
        <v>N/A</v>
      </c>
      <c r="Z33" s="49" t="str">
        <f>IF(ISBLANK(Monitoring_MP!Z33),"",Monitoring_MP!Z33)</f>
        <v>--------</v>
      </c>
      <c r="AA33" s="79" t="str">
        <f>IF(ISBLANK(Monitoring_MP!AA33),"",Monitoring_MP!AA33)</f>
        <v>--------</v>
      </c>
      <c r="AB33" s="67">
        <f>IF(ISBLANK(Monitoring_MP!AB33),"",Monitoring_MP!AB33)</f>
        <v>1</v>
      </c>
      <c r="AC33" s="49">
        <f>IF(ISBLANK(Monitoring_MP!AC33),"",Monitoring_MP!AC33)</f>
        <v>0</v>
      </c>
      <c r="AD33" s="67">
        <f>IF(ISBLANK(Monitoring_MP!AD33),"",Monitoring_MP!AD33)</f>
        <v>0.5</v>
      </c>
      <c r="AE33" s="67" t="str">
        <f>IF(ISBLANK(Monitoring_MP!AE33),"",Monitoring_MP!AE33)</f>
        <v/>
      </c>
      <c r="AF33" s="67" t="str">
        <f>IF(ISBLANK(Monitoring_MP!AF33),"",Monitoring_MP!AF33)</f>
        <v/>
      </c>
      <c r="AG33" s="67" t="str">
        <f>IF(ISBLANK(Monitoring_MP!AG33),"",Monitoring_MP!AG33)</f>
        <v/>
      </c>
      <c r="AH33" s="67" t="str">
        <f>IF(ISBLANK(Monitoring_MP!AH33),"",Monitoring_MP!AH33)</f>
        <v/>
      </c>
      <c r="AI33" s="49" t="str">
        <f>IF(ISBLANK(Monitoring_MP!AI33),"",Monitoring_MP!AI33)</f>
        <v>N/A</v>
      </c>
      <c r="AJ33" s="49" t="str">
        <f>IF(ISBLANK(Monitoring_MP!AJ33),"",Monitoring_MP!AJ33)</f>
        <v/>
      </c>
      <c r="AK33" s="142" t="str">
        <f>IF(ISBLANK(HLOOKUP(AK$1,Monitoring_MP!$AK$1:$EZ$55,Points_MP!$C33,FALSE)),"",IF(HLOOKUP(AK$1,Monitoring_MP!$AK$1:$EZ$55,Points_MP!$C33,FALSE)=$J33,$AB33,IF(HLOOKUP(AK$1,Monitoring_MP!$AK$1:$EZ$55,Points_MP!$C33,FALSE)=$L33,$AC33,IF(HLOOKUP(AK$1,Monitoring_MP!$AK$1:$EZ$55,Points_MP!$C33,FALSE)=$N33,$AD33,IF(HLOOKUP(AK$1,Monitoring_MP!$AK$1:$EZ$55,Points_MP!$C33,FALSE)=$P33,$AE33,IF(HLOOKUP(AK$1,Monitoring_MP!$AK$1:$EZ$55,Points_MP!$C33,FALSE)=$R33,$AF33,IF(HLOOKUP(AK$1,Monitoring_MP!$AK$1:$EZ$55,Points_MP!$C33,FALSE)=$T33,$AG33,IF(HLOOKUP(AK$1,Monitoring_MP!$AK$1:$EZ$55,Points_MP!$C33,FALSE)=$V33,$AH33,IF(HLOOKUP(AK$1,Monitoring_MP!$AK$1:$EZ$55,Points_MP!$C33,FALSE)=$X33,$AI33,"ERROR")))))))))</f>
        <v>N/A</v>
      </c>
      <c r="AL33" s="142">
        <f>IF(ISBLANK(HLOOKUP(AL$1,Monitoring_MP!$AK$1:$EZ$55,Points_MP!$C33,FALSE)),"",IF(HLOOKUP(AL$1,Monitoring_MP!$AK$1:$EZ$55,Points_MP!$C33,FALSE)=$J33,$AB33,IF(HLOOKUP(AL$1,Monitoring_MP!$AK$1:$EZ$55,Points_MP!$C33,FALSE)=$L33,$AC33,IF(HLOOKUP(AL$1,Monitoring_MP!$AK$1:$EZ$55,Points_MP!$C33,FALSE)=$N33,$AD33,IF(HLOOKUP(AL$1,Monitoring_MP!$AK$1:$EZ$55,Points_MP!$C33,FALSE)=$P33,$AE33,IF(HLOOKUP(AL$1,Monitoring_MP!$AK$1:$EZ$55,Points_MP!$C33,FALSE)=$R33,$AF33,IF(HLOOKUP(AL$1,Monitoring_MP!$AK$1:$EZ$55,Points_MP!$C33,FALSE)=$T33,$AG33,IF(HLOOKUP(AL$1,Monitoring_MP!$AK$1:$EZ$55,Points_MP!$C33,FALSE)=$V33,$AH33,IF(HLOOKUP(AL$1,Monitoring_MP!$AK$1:$EZ$55,Points_MP!$C33,FALSE)=$X33,$AI33,"ERROR")))))))))</f>
        <v>1</v>
      </c>
      <c r="AM33" s="142">
        <f>IF(ISBLANK(HLOOKUP(AM$1,Monitoring_MP!$AK$1:$EZ$55,Points_MP!$C33,FALSE)),"",IF(HLOOKUP(AM$1,Monitoring_MP!$AK$1:$EZ$55,Points_MP!$C33,FALSE)=$J33,$AB33,IF(HLOOKUP(AM$1,Monitoring_MP!$AK$1:$EZ$55,Points_MP!$C33,FALSE)=$L33,$AC33,IF(HLOOKUP(AM$1,Monitoring_MP!$AK$1:$EZ$55,Points_MP!$C33,FALSE)=$N33,$AD33,IF(HLOOKUP(AM$1,Monitoring_MP!$AK$1:$EZ$55,Points_MP!$C33,FALSE)=$P33,$AE33,IF(HLOOKUP(AM$1,Monitoring_MP!$AK$1:$EZ$55,Points_MP!$C33,FALSE)=$R33,$AF33,IF(HLOOKUP(AM$1,Monitoring_MP!$AK$1:$EZ$55,Points_MP!$C33,FALSE)=$T33,$AG33,IF(HLOOKUP(AM$1,Monitoring_MP!$AK$1:$EZ$55,Points_MP!$C33,FALSE)=$V33,$AH33,IF(HLOOKUP(AM$1,Monitoring_MP!$AK$1:$EZ$55,Points_MP!$C33,FALSE)=$X33,$AI33,"ERROR")))))))))</f>
        <v>0</v>
      </c>
      <c r="AN33" s="142">
        <f>IF(ISBLANK(HLOOKUP(AN$1,Monitoring_MP!$AK$1:$EZ$55,Points_MP!$C33,FALSE)),"",IF(HLOOKUP(AN$1,Monitoring_MP!$AK$1:$EZ$55,Points_MP!$C33,FALSE)=$J33,$AB33,IF(HLOOKUP(AN$1,Monitoring_MP!$AK$1:$EZ$55,Points_MP!$C33,FALSE)=$L33,$AC33,IF(HLOOKUP(AN$1,Monitoring_MP!$AK$1:$EZ$55,Points_MP!$C33,FALSE)=$N33,$AD33,IF(HLOOKUP(AN$1,Monitoring_MP!$AK$1:$EZ$55,Points_MP!$C33,FALSE)=$P33,$AE33,IF(HLOOKUP(AN$1,Monitoring_MP!$AK$1:$EZ$55,Points_MP!$C33,FALSE)=$R33,$AF33,IF(HLOOKUP(AN$1,Monitoring_MP!$AK$1:$EZ$55,Points_MP!$C33,FALSE)=$T33,$AG33,IF(HLOOKUP(AN$1,Monitoring_MP!$AK$1:$EZ$55,Points_MP!$C33,FALSE)=$V33,$AH33,IF(HLOOKUP(AN$1,Monitoring_MP!$AK$1:$EZ$55,Points_MP!$C33,FALSE)=$X33,$AI33,"ERROR")))))))))</f>
        <v>0</v>
      </c>
      <c r="AO33" s="142">
        <f>IF(ISBLANK(HLOOKUP(AO$1,Monitoring_MP!$AK$1:$EZ$55,Points_MP!$C33,FALSE)),"",IF(HLOOKUP(AO$1,Monitoring_MP!$AK$1:$EZ$55,Points_MP!$C33,FALSE)=$J33,$AB33,IF(HLOOKUP(AO$1,Monitoring_MP!$AK$1:$EZ$55,Points_MP!$C33,FALSE)=$L33,$AC33,IF(HLOOKUP(AO$1,Monitoring_MP!$AK$1:$EZ$55,Points_MP!$C33,FALSE)=$N33,$AD33,IF(HLOOKUP(AO$1,Monitoring_MP!$AK$1:$EZ$55,Points_MP!$C33,FALSE)=$P33,$AE33,IF(HLOOKUP(AO$1,Monitoring_MP!$AK$1:$EZ$55,Points_MP!$C33,FALSE)=$R33,$AF33,IF(HLOOKUP(AO$1,Monitoring_MP!$AK$1:$EZ$55,Points_MP!$C33,FALSE)=$T33,$AG33,IF(HLOOKUP(AO$1,Monitoring_MP!$AK$1:$EZ$55,Points_MP!$C33,FALSE)=$V33,$AH33,IF(HLOOKUP(AO$1,Monitoring_MP!$AK$1:$EZ$55,Points_MP!$C33,FALSE)=$X33,$AI33,"ERROR")))))))))</f>
        <v>0</v>
      </c>
      <c r="AP33" s="142">
        <f>IF(ISBLANK(HLOOKUP(AP$1,Monitoring_MP!$AK$1:$EZ$55,Points_MP!$C33,FALSE)),"",IF(HLOOKUP(AP$1,Monitoring_MP!$AK$1:$EZ$55,Points_MP!$C33,FALSE)=$J33,$AB33,IF(HLOOKUP(AP$1,Monitoring_MP!$AK$1:$EZ$55,Points_MP!$C33,FALSE)=$L33,$AC33,IF(HLOOKUP(AP$1,Monitoring_MP!$AK$1:$EZ$55,Points_MP!$C33,FALSE)=$N33,$AD33,IF(HLOOKUP(AP$1,Monitoring_MP!$AK$1:$EZ$55,Points_MP!$C33,FALSE)=$P33,$AE33,IF(HLOOKUP(AP$1,Monitoring_MP!$AK$1:$EZ$55,Points_MP!$C33,FALSE)=$R33,$AF33,IF(HLOOKUP(AP$1,Monitoring_MP!$AK$1:$EZ$55,Points_MP!$C33,FALSE)=$T33,$AG33,IF(HLOOKUP(AP$1,Monitoring_MP!$AK$1:$EZ$55,Points_MP!$C33,FALSE)=$V33,$AH33,IF(HLOOKUP(AP$1,Monitoring_MP!$AK$1:$EZ$55,Points_MP!$C33,FALSE)=$X33,$AI33,"ERROR")))))))))</f>
        <v>1</v>
      </c>
      <c r="AQ33" s="142">
        <f>IF(ISBLANK(HLOOKUP(AQ$1,Monitoring_MP!$AK$1:$EZ$55,Points_MP!$C33,FALSE)),"",IF(HLOOKUP(AQ$1,Monitoring_MP!$AK$1:$EZ$55,Points_MP!$C33,FALSE)=$J33,$AB33,IF(HLOOKUP(AQ$1,Monitoring_MP!$AK$1:$EZ$55,Points_MP!$C33,FALSE)=$L33,$AC33,IF(HLOOKUP(AQ$1,Monitoring_MP!$AK$1:$EZ$55,Points_MP!$C33,FALSE)=$N33,$AD33,IF(HLOOKUP(AQ$1,Monitoring_MP!$AK$1:$EZ$55,Points_MP!$C33,FALSE)=$P33,$AE33,IF(HLOOKUP(AQ$1,Monitoring_MP!$AK$1:$EZ$55,Points_MP!$C33,FALSE)=$R33,$AF33,IF(HLOOKUP(AQ$1,Monitoring_MP!$AK$1:$EZ$55,Points_MP!$C33,FALSE)=$T33,$AG33,IF(HLOOKUP(AQ$1,Monitoring_MP!$AK$1:$EZ$55,Points_MP!$C33,FALSE)=$V33,$AH33,IF(HLOOKUP(AQ$1,Monitoring_MP!$AK$1:$EZ$55,Points_MP!$C33,FALSE)=$X33,$AI33,"ERROR")))))))))</f>
        <v>1</v>
      </c>
      <c r="AR33" s="142">
        <f>IF(ISBLANK(HLOOKUP(AR$1,Monitoring_MP!$AK$1:$EZ$55,Points_MP!$C33,FALSE)),"",IF(HLOOKUP(AR$1,Monitoring_MP!$AK$1:$EZ$55,Points_MP!$C33,FALSE)=$J33,$AB33,IF(HLOOKUP(AR$1,Monitoring_MP!$AK$1:$EZ$55,Points_MP!$C33,FALSE)=$L33,$AC33,IF(HLOOKUP(AR$1,Monitoring_MP!$AK$1:$EZ$55,Points_MP!$C33,FALSE)=$N33,$AD33,IF(HLOOKUP(AR$1,Monitoring_MP!$AK$1:$EZ$55,Points_MP!$C33,FALSE)=$P33,$AE33,IF(HLOOKUP(AR$1,Monitoring_MP!$AK$1:$EZ$55,Points_MP!$C33,FALSE)=$R33,$AF33,IF(HLOOKUP(AR$1,Monitoring_MP!$AK$1:$EZ$55,Points_MP!$C33,FALSE)=$T33,$AG33,IF(HLOOKUP(AR$1,Monitoring_MP!$AK$1:$EZ$55,Points_MP!$C33,FALSE)=$V33,$AH33,IF(HLOOKUP(AR$1,Monitoring_MP!$AK$1:$EZ$55,Points_MP!$C33,FALSE)=$X33,$AI33,"ERROR")))))))))</f>
        <v>1</v>
      </c>
      <c r="AS33" s="142">
        <f>IF(ISBLANK(HLOOKUP(AS$1,Monitoring_MP!$AK$1:$EZ$55,Points_MP!$C33,FALSE)),"",IF(HLOOKUP(AS$1,Monitoring_MP!$AK$1:$EZ$55,Points_MP!$C33,FALSE)=$J33,$AB33,IF(HLOOKUP(AS$1,Monitoring_MP!$AK$1:$EZ$55,Points_MP!$C33,FALSE)=$L33,$AC33,IF(HLOOKUP(AS$1,Monitoring_MP!$AK$1:$EZ$55,Points_MP!$C33,FALSE)=$N33,$AD33,IF(HLOOKUP(AS$1,Monitoring_MP!$AK$1:$EZ$55,Points_MP!$C33,FALSE)=$P33,$AE33,IF(HLOOKUP(AS$1,Monitoring_MP!$AK$1:$EZ$55,Points_MP!$C33,FALSE)=$R33,$AF33,IF(HLOOKUP(AS$1,Monitoring_MP!$AK$1:$EZ$55,Points_MP!$C33,FALSE)=$T33,$AG33,IF(HLOOKUP(AS$1,Monitoring_MP!$AK$1:$EZ$55,Points_MP!$C33,FALSE)=$V33,$AH33,IF(HLOOKUP(AS$1,Monitoring_MP!$AK$1:$EZ$55,Points_MP!$C33,FALSE)=$X33,$AI33,"ERROR")))))))))</f>
        <v>0</v>
      </c>
      <c r="AT33" s="142">
        <f>IF(ISBLANK(HLOOKUP(AT$1,Monitoring_MP!$AK$1:$EZ$55,Points_MP!$C33,FALSE)),"",IF(HLOOKUP(AT$1,Monitoring_MP!$AK$1:$EZ$55,Points_MP!$C33,FALSE)=$J33,$AB33,IF(HLOOKUP(AT$1,Monitoring_MP!$AK$1:$EZ$55,Points_MP!$C33,FALSE)=$L33,$AC33,IF(HLOOKUP(AT$1,Monitoring_MP!$AK$1:$EZ$55,Points_MP!$C33,FALSE)=$N33,$AD33,IF(HLOOKUP(AT$1,Monitoring_MP!$AK$1:$EZ$55,Points_MP!$C33,FALSE)=$P33,$AE33,IF(HLOOKUP(AT$1,Monitoring_MP!$AK$1:$EZ$55,Points_MP!$C33,FALSE)=$R33,$AF33,IF(HLOOKUP(AT$1,Monitoring_MP!$AK$1:$EZ$55,Points_MP!$C33,FALSE)=$T33,$AG33,IF(HLOOKUP(AT$1,Monitoring_MP!$AK$1:$EZ$55,Points_MP!$C33,FALSE)=$V33,$AH33,IF(HLOOKUP(AT$1,Monitoring_MP!$AK$1:$EZ$55,Points_MP!$C33,FALSE)=$X33,$AI33,"ERROR")))))))))</f>
        <v>0</v>
      </c>
      <c r="AU33" s="142">
        <f>IF(ISBLANK(HLOOKUP(AU$1,Monitoring_MP!$AK$1:$EZ$55,Points_MP!$C33,FALSE)),"",IF(HLOOKUP(AU$1,Monitoring_MP!$AK$1:$EZ$55,Points_MP!$C33,FALSE)=$J33,$AB33,IF(HLOOKUP(AU$1,Monitoring_MP!$AK$1:$EZ$55,Points_MP!$C33,FALSE)=$L33,$AC33,IF(HLOOKUP(AU$1,Monitoring_MP!$AK$1:$EZ$55,Points_MP!$C33,FALSE)=$N33,$AD33,IF(HLOOKUP(AU$1,Monitoring_MP!$AK$1:$EZ$55,Points_MP!$C33,FALSE)=$P33,$AE33,IF(HLOOKUP(AU$1,Monitoring_MP!$AK$1:$EZ$55,Points_MP!$C33,FALSE)=$R33,$AF33,IF(HLOOKUP(AU$1,Monitoring_MP!$AK$1:$EZ$55,Points_MP!$C33,FALSE)=$T33,$AG33,IF(HLOOKUP(AU$1,Monitoring_MP!$AK$1:$EZ$55,Points_MP!$C33,FALSE)=$V33,$AH33,IF(HLOOKUP(AU$1,Monitoring_MP!$AK$1:$EZ$55,Points_MP!$C33,FALSE)=$X33,$AI33,"ERROR")))))))))</f>
        <v>0</v>
      </c>
      <c r="AV33" s="142">
        <f>IF(ISBLANK(HLOOKUP(AV$1,Monitoring_MP!$AK$1:$EZ$55,Points_MP!$C33,FALSE)),"",IF(HLOOKUP(AV$1,Monitoring_MP!$AK$1:$EZ$55,Points_MP!$C33,FALSE)=$J33,$AB33,IF(HLOOKUP(AV$1,Monitoring_MP!$AK$1:$EZ$55,Points_MP!$C33,FALSE)=$L33,$AC33,IF(HLOOKUP(AV$1,Monitoring_MP!$AK$1:$EZ$55,Points_MP!$C33,FALSE)=$N33,$AD33,IF(HLOOKUP(AV$1,Monitoring_MP!$AK$1:$EZ$55,Points_MP!$C33,FALSE)=$P33,$AE33,IF(HLOOKUP(AV$1,Monitoring_MP!$AK$1:$EZ$55,Points_MP!$C33,FALSE)=$R33,$AF33,IF(HLOOKUP(AV$1,Monitoring_MP!$AK$1:$EZ$55,Points_MP!$C33,FALSE)=$T33,$AG33,IF(HLOOKUP(AV$1,Monitoring_MP!$AK$1:$EZ$55,Points_MP!$C33,FALSE)=$V33,$AH33,IF(HLOOKUP(AV$1,Monitoring_MP!$AK$1:$EZ$55,Points_MP!$C33,FALSE)=$X33,$AI33,"ERROR")))))))))</f>
        <v>0</v>
      </c>
      <c r="AW33" s="142">
        <f>IF(ISBLANK(HLOOKUP(AW$1,Monitoring_MP!$AK$1:$EZ$55,Points_MP!$C33,FALSE)),"",IF(HLOOKUP(AW$1,Monitoring_MP!$AK$1:$EZ$55,Points_MP!$C33,FALSE)=$J33,$AB33,IF(HLOOKUP(AW$1,Monitoring_MP!$AK$1:$EZ$55,Points_MP!$C33,FALSE)=$L33,$AC33,IF(HLOOKUP(AW$1,Monitoring_MP!$AK$1:$EZ$55,Points_MP!$C33,FALSE)=$N33,$AD33,IF(HLOOKUP(AW$1,Monitoring_MP!$AK$1:$EZ$55,Points_MP!$C33,FALSE)=$P33,$AE33,IF(HLOOKUP(AW$1,Monitoring_MP!$AK$1:$EZ$55,Points_MP!$C33,FALSE)=$R33,$AF33,IF(HLOOKUP(AW$1,Monitoring_MP!$AK$1:$EZ$55,Points_MP!$C33,FALSE)=$T33,$AG33,IF(HLOOKUP(AW$1,Monitoring_MP!$AK$1:$EZ$55,Points_MP!$C33,FALSE)=$V33,$AH33,IF(HLOOKUP(AW$1,Monitoring_MP!$AK$1:$EZ$55,Points_MP!$C33,FALSE)=$X33,$AI33,"ERROR")))))))))</f>
        <v>0</v>
      </c>
      <c r="AX33" s="142">
        <f>IF(ISBLANK(HLOOKUP(AX$1,Monitoring_MP!$AK$1:$EZ$55,Points_MP!$C33,FALSE)),"",IF(HLOOKUP(AX$1,Monitoring_MP!$AK$1:$EZ$55,Points_MP!$C33,FALSE)=$J33,$AB33,IF(HLOOKUP(AX$1,Monitoring_MP!$AK$1:$EZ$55,Points_MP!$C33,FALSE)=$L33,$AC33,IF(HLOOKUP(AX$1,Monitoring_MP!$AK$1:$EZ$55,Points_MP!$C33,FALSE)=$N33,$AD33,IF(HLOOKUP(AX$1,Monitoring_MP!$AK$1:$EZ$55,Points_MP!$C33,FALSE)=$P33,$AE33,IF(HLOOKUP(AX$1,Monitoring_MP!$AK$1:$EZ$55,Points_MP!$C33,FALSE)=$R33,$AF33,IF(HLOOKUP(AX$1,Monitoring_MP!$AK$1:$EZ$55,Points_MP!$C33,FALSE)=$T33,$AG33,IF(HLOOKUP(AX$1,Monitoring_MP!$AK$1:$EZ$55,Points_MP!$C33,FALSE)=$V33,$AH33,IF(HLOOKUP(AX$1,Monitoring_MP!$AK$1:$EZ$55,Points_MP!$C33,FALSE)=$X33,$AI33,"ERROR")))))))))</f>
        <v>0</v>
      </c>
      <c r="AY33" s="142">
        <f>IF(ISBLANK(HLOOKUP(AY$1,Monitoring_MP!$AK$1:$EZ$55,Points_MP!$C33,FALSE)),"",IF(HLOOKUP(AY$1,Monitoring_MP!$AK$1:$EZ$55,Points_MP!$C33,FALSE)=$J33,$AB33,IF(HLOOKUP(AY$1,Monitoring_MP!$AK$1:$EZ$55,Points_MP!$C33,FALSE)=$L33,$AC33,IF(HLOOKUP(AY$1,Monitoring_MP!$AK$1:$EZ$55,Points_MP!$C33,FALSE)=$N33,$AD33,IF(HLOOKUP(AY$1,Monitoring_MP!$AK$1:$EZ$55,Points_MP!$C33,FALSE)=$P33,$AE33,IF(HLOOKUP(AY$1,Monitoring_MP!$AK$1:$EZ$55,Points_MP!$C33,FALSE)=$R33,$AF33,IF(HLOOKUP(AY$1,Monitoring_MP!$AK$1:$EZ$55,Points_MP!$C33,FALSE)=$T33,$AG33,IF(HLOOKUP(AY$1,Monitoring_MP!$AK$1:$EZ$55,Points_MP!$C33,FALSE)=$V33,$AH33,IF(HLOOKUP(AY$1,Monitoring_MP!$AK$1:$EZ$55,Points_MP!$C33,FALSE)=$X33,$AI33,"ERROR")))))))))</f>
        <v>0</v>
      </c>
      <c r="AZ33" s="142">
        <f>IF(ISBLANK(HLOOKUP(AZ$1,Monitoring_MP!$AK$1:$EZ$55,Points_MP!$C33,FALSE)),"",IF(HLOOKUP(AZ$1,Monitoring_MP!$AK$1:$EZ$55,Points_MP!$C33,FALSE)=$J33,$AB33,IF(HLOOKUP(AZ$1,Monitoring_MP!$AK$1:$EZ$55,Points_MP!$C33,FALSE)=$L33,$AC33,IF(HLOOKUP(AZ$1,Monitoring_MP!$AK$1:$EZ$55,Points_MP!$C33,FALSE)=$N33,$AD33,IF(HLOOKUP(AZ$1,Monitoring_MP!$AK$1:$EZ$55,Points_MP!$C33,FALSE)=$P33,$AE33,IF(HLOOKUP(AZ$1,Monitoring_MP!$AK$1:$EZ$55,Points_MP!$C33,FALSE)=$R33,$AF33,IF(HLOOKUP(AZ$1,Monitoring_MP!$AK$1:$EZ$55,Points_MP!$C33,FALSE)=$T33,$AG33,IF(HLOOKUP(AZ$1,Monitoring_MP!$AK$1:$EZ$55,Points_MP!$C33,FALSE)=$V33,$AH33,IF(HLOOKUP(AZ$1,Monitoring_MP!$AK$1:$EZ$55,Points_MP!$C33,FALSE)=$X33,$AI33,"ERROR")))))))))</f>
        <v>0</v>
      </c>
      <c r="BA33" s="142">
        <f>IF(ISBLANK(HLOOKUP(BA$1,Monitoring_MP!$AK$1:$EZ$55,Points_MP!$C33,FALSE)),"",IF(HLOOKUP(BA$1,Monitoring_MP!$AK$1:$EZ$55,Points_MP!$C33,FALSE)=$J33,$AB33,IF(HLOOKUP(BA$1,Monitoring_MP!$AK$1:$EZ$55,Points_MP!$C33,FALSE)=$L33,$AC33,IF(HLOOKUP(BA$1,Monitoring_MP!$AK$1:$EZ$55,Points_MP!$C33,FALSE)=$N33,$AD33,IF(HLOOKUP(BA$1,Monitoring_MP!$AK$1:$EZ$55,Points_MP!$C33,FALSE)=$P33,$AE33,IF(HLOOKUP(BA$1,Monitoring_MP!$AK$1:$EZ$55,Points_MP!$C33,FALSE)=$R33,$AF33,IF(HLOOKUP(BA$1,Monitoring_MP!$AK$1:$EZ$55,Points_MP!$C33,FALSE)=$T33,$AG33,IF(HLOOKUP(BA$1,Monitoring_MP!$AK$1:$EZ$55,Points_MP!$C33,FALSE)=$V33,$AH33,IF(HLOOKUP(BA$1,Monitoring_MP!$AK$1:$EZ$55,Points_MP!$C33,FALSE)=$X33,$AI33,"ERROR")))))))))</f>
        <v>0</v>
      </c>
      <c r="BB33" s="142">
        <f>IF(ISBLANK(HLOOKUP(BB$1,Monitoring_MP!$AK$1:$EZ$55,Points_MP!$C33,FALSE)),"",IF(HLOOKUP(BB$1,Monitoring_MP!$AK$1:$EZ$55,Points_MP!$C33,FALSE)=$J33,$AB33,IF(HLOOKUP(BB$1,Monitoring_MP!$AK$1:$EZ$55,Points_MP!$C33,FALSE)=$L33,$AC33,IF(HLOOKUP(BB$1,Monitoring_MP!$AK$1:$EZ$55,Points_MP!$C33,FALSE)=$N33,$AD33,IF(HLOOKUP(BB$1,Monitoring_MP!$AK$1:$EZ$55,Points_MP!$C33,FALSE)=$P33,$AE33,IF(HLOOKUP(BB$1,Monitoring_MP!$AK$1:$EZ$55,Points_MP!$C33,FALSE)=$R33,$AF33,IF(HLOOKUP(BB$1,Monitoring_MP!$AK$1:$EZ$55,Points_MP!$C33,FALSE)=$T33,$AG33,IF(HLOOKUP(BB$1,Monitoring_MP!$AK$1:$EZ$55,Points_MP!$C33,FALSE)=$V33,$AH33,IF(HLOOKUP(BB$1,Monitoring_MP!$AK$1:$EZ$55,Points_MP!$C33,FALSE)=$X33,$AI33,"ERROR")))))))))</f>
        <v>0</v>
      </c>
      <c r="BC33" s="142">
        <f>IF(ISBLANK(HLOOKUP(BC$1,Monitoring_MP!$AK$1:$EZ$55,Points_MP!$C33,FALSE)),"",IF(HLOOKUP(BC$1,Monitoring_MP!$AK$1:$EZ$55,Points_MP!$C33,FALSE)=$J33,$AB33,IF(HLOOKUP(BC$1,Monitoring_MP!$AK$1:$EZ$55,Points_MP!$C33,FALSE)=$L33,$AC33,IF(HLOOKUP(BC$1,Monitoring_MP!$AK$1:$EZ$55,Points_MP!$C33,FALSE)=$N33,$AD33,IF(HLOOKUP(BC$1,Monitoring_MP!$AK$1:$EZ$55,Points_MP!$C33,FALSE)=$P33,$AE33,IF(HLOOKUP(BC$1,Monitoring_MP!$AK$1:$EZ$55,Points_MP!$C33,FALSE)=$R33,$AF33,IF(HLOOKUP(BC$1,Monitoring_MP!$AK$1:$EZ$55,Points_MP!$C33,FALSE)=$T33,$AG33,IF(HLOOKUP(BC$1,Monitoring_MP!$AK$1:$EZ$55,Points_MP!$C33,FALSE)=$V33,$AH33,IF(HLOOKUP(BC$1,Monitoring_MP!$AK$1:$EZ$55,Points_MP!$C33,FALSE)=$X33,$AI33,"ERROR")))))))))</f>
        <v>1</v>
      </c>
      <c r="BD33" s="142">
        <f>IF(ISBLANK(HLOOKUP(BD$1,Monitoring_MP!$AK$1:$EZ$55,Points_MP!$C33,FALSE)),"",IF(HLOOKUP(BD$1,Monitoring_MP!$AK$1:$EZ$55,Points_MP!$C33,FALSE)=$J33,$AB33,IF(HLOOKUP(BD$1,Monitoring_MP!$AK$1:$EZ$55,Points_MP!$C33,FALSE)=$L33,$AC33,IF(HLOOKUP(BD$1,Monitoring_MP!$AK$1:$EZ$55,Points_MP!$C33,FALSE)=$N33,$AD33,IF(HLOOKUP(BD$1,Monitoring_MP!$AK$1:$EZ$55,Points_MP!$C33,FALSE)=$P33,$AE33,IF(HLOOKUP(BD$1,Monitoring_MP!$AK$1:$EZ$55,Points_MP!$C33,FALSE)=$R33,$AF33,IF(HLOOKUP(BD$1,Monitoring_MP!$AK$1:$EZ$55,Points_MP!$C33,FALSE)=$T33,$AG33,IF(HLOOKUP(BD$1,Monitoring_MP!$AK$1:$EZ$55,Points_MP!$C33,FALSE)=$V33,$AH33,IF(HLOOKUP(BD$1,Monitoring_MP!$AK$1:$EZ$55,Points_MP!$C33,FALSE)=$X33,$AI33,"ERROR")))))))))</f>
        <v>0</v>
      </c>
      <c r="BE33" s="142">
        <f>IF(ISBLANK(HLOOKUP(BE$1,Monitoring_MP!$AK$1:$EZ$55,Points_MP!$C33,FALSE)),"",IF(HLOOKUP(BE$1,Monitoring_MP!$AK$1:$EZ$55,Points_MP!$C33,FALSE)=$J33,$AB33,IF(HLOOKUP(BE$1,Monitoring_MP!$AK$1:$EZ$55,Points_MP!$C33,FALSE)=$L33,$AC33,IF(HLOOKUP(BE$1,Monitoring_MP!$AK$1:$EZ$55,Points_MP!$C33,FALSE)=$N33,$AD33,IF(HLOOKUP(BE$1,Monitoring_MP!$AK$1:$EZ$55,Points_MP!$C33,FALSE)=$P33,$AE33,IF(HLOOKUP(BE$1,Monitoring_MP!$AK$1:$EZ$55,Points_MP!$C33,FALSE)=$R33,$AF33,IF(HLOOKUP(BE$1,Monitoring_MP!$AK$1:$EZ$55,Points_MP!$C33,FALSE)=$T33,$AG33,IF(HLOOKUP(BE$1,Monitoring_MP!$AK$1:$EZ$55,Points_MP!$C33,FALSE)=$V33,$AH33,IF(HLOOKUP(BE$1,Monitoring_MP!$AK$1:$EZ$55,Points_MP!$C33,FALSE)=$X33,$AI33,"ERROR")))))))))</f>
        <v>0</v>
      </c>
      <c r="BF33" s="142">
        <f>IF(ISBLANK(HLOOKUP(BF$1,Monitoring_MP!$AK$1:$EZ$55,Points_MP!$C33,FALSE)),"",IF(HLOOKUP(BF$1,Monitoring_MP!$AK$1:$EZ$55,Points_MP!$C33,FALSE)=$J33,$AB33,IF(HLOOKUP(BF$1,Monitoring_MP!$AK$1:$EZ$55,Points_MP!$C33,FALSE)=$L33,$AC33,IF(HLOOKUP(BF$1,Monitoring_MP!$AK$1:$EZ$55,Points_MP!$C33,FALSE)=$N33,$AD33,IF(HLOOKUP(BF$1,Monitoring_MP!$AK$1:$EZ$55,Points_MP!$C33,FALSE)=$P33,$AE33,IF(HLOOKUP(BF$1,Monitoring_MP!$AK$1:$EZ$55,Points_MP!$C33,FALSE)=$R33,$AF33,IF(HLOOKUP(BF$1,Monitoring_MP!$AK$1:$EZ$55,Points_MP!$C33,FALSE)=$T33,$AG33,IF(HLOOKUP(BF$1,Monitoring_MP!$AK$1:$EZ$55,Points_MP!$C33,FALSE)=$V33,$AH33,IF(HLOOKUP(BF$1,Monitoring_MP!$AK$1:$EZ$55,Points_MP!$C33,FALSE)=$X33,$AI33,"ERROR")))))))))</f>
        <v>1</v>
      </c>
      <c r="BG33" s="142">
        <f>IF(ISBLANK(HLOOKUP(BG$1,Monitoring_MP!$AK$1:$EZ$55,Points_MP!$C33,FALSE)),"",IF(HLOOKUP(BG$1,Monitoring_MP!$AK$1:$EZ$55,Points_MP!$C33,FALSE)=$J33,$AB33,IF(HLOOKUP(BG$1,Monitoring_MP!$AK$1:$EZ$55,Points_MP!$C33,FALSE)=$L33,$AC33,IF(HLOOKUP(BG$1,Monitoring_MP!$AK$1:$EZ$55,Points_MP!$C33,FALSE)=$N33,$AD33,IF(HLOOKUP(BG$1,Monitoring_MP!$AK$1:$EZ$55,Points_MP!$C33,FALSE)=$P33,$AE33,IF(HLOOKUP(BG$1,Monitoring_MP!$AK$1:$EZ$55,Points_MP!$C33,FALSE)=$R33,$AF33,IF(HLOOKUP(BG$1,Monitoring_MP!$AK$1:$EZ$55,Points_MP!$C33,FALSE)=$T33,$AG33,IF(HLOOKUP(BG$1,Monitoring_MP!$AK$1:$EZ$55,Points_MP!$C33,FALSE)=$V33,$AH33,IF(HLOOKUP(BG$1,Monitoring_MP!$AK$1:$EZ$55,Points_MP!$C33,FALSE)=$X33,$AI33,"ERROR")))))))))</f>
        <v>1</v>
      </c>
      <c r="BH33" s="142">
        <f>IF(ISBLANK(HLOOKUP(BH$1,Monitoring_MP!$AK$1:$EZ$55,Points_MP!$C33,FALSE)),"",IF(HLOOKUP(BH$1,Monitoring_MP!$AK$1:$EZ$55,Points_MP!$C33,FALSE)=$J33,$AB33,IF(HLOOKUP(BH$1,Monitoring_MP!$AK$1:$EZ$55,Points_MP!$C33,FALSE)=$L33,$AC33,IF(HLOOKUP(BH$1,Monitoring_MP!$AK$1:$EZ$55,Points_MP!$C33,FALSE)=$N33,$AD33,IF(HLOOKUP(BH$1,Monitoring_MP!$AK$1:$EZ$55,Points_MP!$C33,FALSE)=$P33,$AE33,IF(HLOOKUP(BH$1,Monitoring_MP!$AK$1:$EZ$55,Points_MP!$C33,FALSE)=$R33,$AF33,IF(HLOOKUP(BH$1,Monitoring_MP!$AK$1:$EZ$55,Points_MP!$C33,FALSE)=$T33,$AG33,IF(HLOOKUP(BH$1,Monitoring_MP!$AK$1:$EZ$55,Points_MP!$C33,FALSE)=$V33,$AH33,IF(HLOOKUP(BH$1,Monitoring_MP!$AK$1:$EZ$55,Points_MP!$C33,FALSE)=$X33,$AI33,"ERROR")))))))))</f>
        <v>0</v>
      </c>
      <c r="BI33" s="142">
        <f>IF(ISBLANK(HLOOKUP(BI$1,Monitoring_MP!$AK$1:$EZ$55,Points_MP!$C33,FALSE)),"",IF(HLOOKUP(BI$1,Monitoring_MP!$AK$1:$EZ$55,Points_MP!$C33,FALSE)=$J33,$AB33,IF(HLOOKUP(BI$1,Monitoring_MP!$AK$1:$EZ$55,Points_MP!$C33,FALSE)=$L33,$AC33,IF(HLOOKUP(BI$1,Monitoring_MP!$AK$1:$EZ$55,Points_MP!$C33,FALSE)=$N33,$AD33,IF(HLOOKUP(BI$1,Monitoring_MP!$AK$1:$EZ$55,Points_MP!$C33,FALSE)=$P33,$AE33,IF(HLOOKUP(BI$1,Monitoring_MP!$AK$1:$EZ$55,Points_MP!$C33,FALSE)=$R33,$AF33,IF(HLOOKUP(BI$1,Monitoring_MP!$AK$1:$EZ$55,Points_MP!$C33,FALSE)=$T33,$AG33,IF(HLOOKUP(BI$1,Monitoring_MP!$AK$1:$EZ$55,Points_MP!$C33,FALSE)=$V33,$AH33,IF(HLOOKUP(BI$1,Monitoring_MP!$AK$1:$EZ$55,Points_MP!$C33,FALSE)=$X33,$AI33,"ERROR")))))))))</f>
        <v>0</v>
      </c>
      <c r="BJ33" s="142">
        <f>IF(ISBLANK(HLOOKUP(BJ$1,Monitoring_MP!$AK$1:$EZ$55,Points_MP!$C33,FALSE)),"",IF(HLOOKUP(BJ$1,Monitoring_MP!$AK$1:$EZ$55,Points_MP!$C33,FALSE)=$J33,$AB33,IF(HLOOKUP(BJ$1,Monitoring_MP!$AK$1:$EZ$55,Points_MP!$C33,FALSE)=$L33,$AC33,IF(HLOOKUP(BJ$1,Monitoring_MP!$AK$1:$EZ$55,Points_MP!$C33,FALSE)=$N33,$AD33,IF(HLOOKUP(BJ$1,Monitoring_MP!$AK$1:$EZ$55,Points_MP!$C33,FALSE)=$P33,$AE33,IF(HLOOKUP(BJ$1,Monitoring_MP!$AK$1:$EZ$55,Points_MP!$C33,FALSE)=$R33,$AF33,IF(HLOOKUP(BJ$1,Monitoring_MP!$AK$1:$EZ$55,Points_MP!$C33,FALSE)=$T33,$AG33,IF(HLOOKUP(BJ$1,Monitoring_MP!$AK$1:$EZ$55,Points_MP!$C33,FALSE)=$V33,$AH33,IF(HLOOKUP(BJ$1,Monitoring_MP!$AK$1:$EZ$55,Points_MP!$C33,FALSE)=$X33,$AI33,"ERROR")))))))))</f>
        <v>0</v>
      </c>
      <c r="BK33" s="142">
        <f>IF(ISBLANK(HLOOKUP(BK$1,Monitoring_MP!$AK$1:$EZ$55,Points_MP!$C33,FALSE)),"",IF(HLOOKUP(BK$1,Monitoring_MP!$AK$1:$EZ$55,Points_MP!$C33,FALSE)=$J33,$AB33,IF(HLOOKUP(BK$1,Monitoring_MP!$AK$1:$EZ$55,Points_MP!$C33,FALSE)=$L33,$AC33,IF(HLOOKUP(BK$1,Monitoring_MP!$AK$1:$EZ$55,Points_MP!$C33,FALSE)=$N33,$AD33,IF(HLOOKUP(BK$1,Monitoring_MP!$AK$1:$EZ$55,Points_MP!$C33,FALSE)=$P33,$AE33,IF(HLOOKUP(BK$1,Monitoring_MP!$AK$1:$EZ$55,Points_MP!$C33,FALSE)=$R33,$AF33,IF(HLOOKUP(BK$1,Monitoring_MP!$AK$1:$EZ$55,Points_MP!$C33,FALSE)=$T33,$AG33,IF(HLOOKUP(BK$1,Monitoring_MP!$AK$1:$EZ$55,Points_MP!$C33,FALSE)=$V33,$AH33,IF(HLOOKUP(BK$1,Monitoring_MP!$AK$1:$EZ$55,Points_MP!$C33,FALSE)=$X33,$AI33,"ERROR")))))))))</f>
        <v>0</v>
      </c>
      <c r="BL33" s="142">
        <f>IF(ISBLANK(HLOOKUP(BL$1,Monitoring_MP!$AK$1:$EZ$55,Points_MP!$C33,FALSE)),"",IF(HLOOKUP(BL$1,Monitoring_MP!$AK$1:$EZ$55,Points_MP!$C33,FALSE)=$J33,$AB33,IF(HLOOKUP(BL$1,Monitoring_MP!$AK$1:$EZ$55,Points_MP!$C33,FALSE)=$L33,$AC33,IF(HLOOKUP(BL$1,Monitoring_MP!$AK$1:$EZ$55,Points_MP!$C33,FALSE)=$N33,$AD33,IF(HLOOKUP(BL$1,Monitoring_MP!$AK$1:$EZ$55,Points_MP!$C33,FALSE)=$P33,$AE33,IF(HLOOKUP(BL$1,Monitoring_MP!$AK$1:$EZ$55,Points_MP!$C33,FALSE)=$R33,$AF33,IF(HLOOKUP(BL$1,Monitoring_MP!$AK$1:$EZ$55,Points_MP!$C33,FALSE)=$T33,$AG33,IF(HLOOKUP(BL$1,Monitoring_MP!$AK$1:$EZ$55,Points_MP!$C33,FALSE)=$V33,$AH33,IF(HLOOKUP(BL$1,Monitoring_MP!$AK$1:$EZ$55,Points_MP!$C33,FALSE)=$X33,$AI33,"ERROR")))))))))</f>
        <v>0.5</v>
      </c>
      <c r="BM33" s="142">
        <f>IF(ISBLANK(HLOOKUP(BM$1,Monitoring_MP!$AK$1:$EZ$55,Points_MP!$C33,FALSE)),"",IF(HLOOKUP(BM$1,Monitoring_MP!$AK$1:$EZ$55,Points_MP!$C33,FALSE)=$J33,$AB33,IF(HLOOKUP(BM$1,Monitoring_MP!$AK$1:$EZ$55,Points_MP!$C33,FALSE)=$L33,$AC33,IF(HLOOKUP(BM$1,Monitoring_MP!$AK$1:$EZ$55,Points_MP!$C33,FALSE)=$N33,$AD33,IF(HLOOKUP(BM$1,Monitoring_MP!$AK$1:$EZ$55,Points_MP!$C33,FALSE)=$P33,$AE33,IF(HLOOKUP(BM$1,Monitoring_MP!$AK$1:$EZ$55,Points_MP!$C33,FALSE)=$R33,$AF33,IF(HLOOKUP(BM$1,Monitoring_MP!$AK$1:$EZ$55,Points_MP!$C33,FALSE)=$T33,$AG33,IF(HLOOKUP(BM$1,Monitoring_MP!$AK$1:$EZ$55,Points_MP!$C33,FALSE)=$V33,$AH33,IF(HLOOKUP(BM$1,Monitoring_MP!$AK$1:$EZ$55,Points_MP!$C33,FALSE)=$X33,$AI33,"ERROR")))))))))</f>
        <v>0</v>
      </c>
      <c r="BN33" s="142">
        <f>IF(ISBLANK(HLOOKUP(BN$1,Monitoring_MP!$AK$1:$EZ$55,Points_MP!$C33,FALSE)),"",IF(HLOOKUP(BN$1,Monitoring_MP!$AK$1:$EZ$55,Points_MP!$C33,FALSE)=$J33,$AB33,IF(HLOOKUP(BN$1,Monitoring_MP!$AK$1:$EZ$55,Points_MP!$C33,FALSE)=$L33,$AC33,IF(HLOOKUP(BN$1,Monitoring_MP!$AK$1:$EZ$55,Points_MP!$C33,FALSE)=$N33,$AD33,IF(HLOOKUP(BN$1,Monitoring_MP!$AK$1:$EZ$55,Points_MP!$C33,FALSE)=$P33,$AE33,IF(HLOOKUP(BN$1,Monitoring_MP!$AK$1:$EZ$55,Points_MP!$C33,FALSE)=$R33,$AF33,IF(HLOOKUP(BN$1,Monitoring_MP!$AK$1:$EZ$55,Points_MP!$C33,FALSE)=$T33,$AG33,IF(HLOOKUP(BN$1,Monitoring_MP!$AK$1:$EZ$55,Points_MP!$C33,FALSE)=$V33,$AH33,IF(HLOOKUP(BN$1,Monitoring_MP!$AK$1:$EZ$55,Points_MP!$C33,FALSE)=$X33,$AI33,"ERROR")))))))))</f>
        <v>0.5</v>
      </c>
      <c r="BO33" s="142">
        <f>IF(ISBLANK(HLOOKUP(BO$1,Monitoring_MP!$AK$1:$EZ$55,Points_MP!$C33,FALSE)),"",IF(HLOOKUP(BO$1,Monitoring_MP!$AK$1:$EZ$55,Points_MP!$C33,FALSE)=$J33,$AB33,IF(HLOOKUP(BO$1,Monitoring_MP!$AK$1:$EZ$55,Points_MP!$C33,FALSE)=$L33,$AC33,IF(HLOOKUP(BO$1,Monitoring_MP!$AK$1:$EZ$55,Points_MP!$C33,FALSE)=$N33,$AD33,IF(HLOOKUP(BO$1,Monitoring_MP!$AK$1:$EZ$55,Points_MP!$C33,FALSE)=$P33,$AE33,IF(HLOOKUP(BO$1,Monitoring_MP!$AK$1:$EZ$55,Points_MP!$C33,FALSE)=$R33,$AF33,IF(HLOOKUP(BO$1,Monitoring_MP!$AK$1:$EZ$55,Points_MP!$C33,FALSE)=$T33,$AG33,IF(HLOOKUP(BO$1,Monitoring_MP!$AK$1:$EZ$55,Points_MP!$C33,FALSE)=$V33,$AH33,IF(HLOOKUP(BO$1,Monitoring_MP!$AK$1:$EZ$55,Points_MP!$C33,FALSE)=$X33,$AI33,"ERROR")))))))))</f>
        <v>0</v>
      </c>
      <c r="BP33" s="142">
        <f>IF(ISBLANK(HLOOKUP(BP$1,Monitoring_MP!$AK$1:$EZ$55,Points_MP!$C33,FALSE)),"",IF(HLOOKUP(BP$1,Monitoring_MP!$AK$1:$EZ$55,Points_MP!$C33,FALSE)=$J33,$AB33,IF(HLOOKUP(BP$1,Monitoring_MP!$AK$1:$EZ$55,Points_MP!$C33,FALSE)=$L33,$AC33,IF(HLOOKUP(BP$1,Monitoring_MP!$AK$1:$EZ$55,Points_MP!$C33,FALSE)=$N33,$AD33,IF(HLOOKUP(BP$1,Monitoring_MP!$AK$1:$EZ$55,Points_MP!$C33,FALSE)=$P33,$AE33,IF(HLOOKUP(BP$1,Monitoring_MP!$AK$1:$EZ$55,Points_MP!$C33,FALSE)=$R33,$AF33,IF(HLOOKUP(BP$1,Monitoring_MP!$AK$1:$EZ$55,Points_MP!$C33,FALSE)=$T33,$AG33,IF(HLOOKUP(BP$1,Monitoring_MP!$AK$1:$EZ$55,Points_MP!$C33,FALSE)=$V33,$AH33,IF(HLOOKUP(BP$1,Monitoring_MP!$AK$1:$EZ$55,Points_MP!$C33,FALSE)=$X33,$AI33,"ERROR")))))))))</f>
        <v>0</v>
      </c>
      <c r="BQ33" s="142">
        <f>IF(ISBLANK(HLOOKUP(BQ$1,Monitoring_MP!$AK$1:$EZ$55,Points_MP!$C33,FALSE)),"",IF(HLOOKUP(BQ$1,Monitoring_MP!$AK$1:$EZ$55,Points_MP!$C33,FALSE)=$J33,$AB33,IF(HLOOKUP(BQ$1,Monitoring_MP!$AK$1:$EZ$55,Points_MP!$C33,FALSE)=$L33,$AC33,IF(HLOOKUP(BQ$1,Monitoring_MP!$AK$1:$EZ$55,Points_MP!$C33,FALSE)=$N33,$AD33,IF(HLOOKUP(BQ$1,Monitoring_MP!$AK$1:$EZ$55,Points_MP!$C33,FALSE)=$P33,$AE33,IF(HLOOKUP(BQ$1,Monitoring_MP!$AK$1:$EZ$55,Points_MP!$C33,FALSE)=$R33,$AF33,IF(HLOOKUP(BQ$1,Monitoring_MP!$AK$1:$EZ$55,Points_MP!$C33,FALSE)=$T33,$AG33,IF(HLOOKUP(BQ$1,Monitoring_MP!$AK$1:$EZ$55,Points_MP!$C33,FALSE)=$V33,$AH33,IF(HLOOKUP(BQ$1,Monitoring_MP!$AK$1:$EZ$55,Points_MP!$C33,FALSE)=$X33,$AI33,"ERROR")))))))))</f>
        <v>0</v>
      </c>
      <c r="BR33" s="142">
        <f>IF(ISBLANK(HLOOKUP(BR$1,Monitoring_MP!$AK$1:$EZ$55,Points_MP!$C33,FALSE)),"",IF(HLOOKUP(BR$1,Monitoring_MP!$AK$1:$EZ$55,Points_MP!$C33,FALSE)=$J33,$AB33,IF(HLOOKUP(BR$1,Monitoring_MP!$AK$1:$EZ$55,Points_MP!$C33,FALSE)=$L33,$AC33,IF(HLOOKUP(BR$1,Monitoring_MP!$AK$1:$EZ$55,Points_MP!$C33,FALSE)=$N33,$AD33,IF(HLOOKUP(BR$1,Monitoring_MP!$AK$1:$EZ$55,Points_MP!$C33,FALSE)=$P33,$AE33,IF(HLOOKUP(BR$1,Monitoring_MP!$AK$1:$EZ$55,Points_MP!$C33,FALSE)=$R33,$AF33,IF(HLOOKUP(BR$1,Monitoring_MP!$AK$1:$EZ$55,Points_MP!$C33,FALSE)=$T33,$AG33,IF(HLOOKUP(BR$1,Monitoring_MP!$AK$1:$EZ$55,Points_MP!$C33,FALSE)=$V33,$AH33,IF(HLOOKUP(BR$1,Monitoring_MP!$AK$1:$EZ$55,Points_MP!$C33,FALSE)=$X33,$AI33,"ERROR")))))))))</f>
        <v>0</v>
      </c>
      <c r="BS33" s="142">
        <f>IF(ISBLANK(HLOOKUP(BS$1,Monitoring_MP!$AK$1:$EZ$55,Points_MP!$C33,FALSE)),"",IF(HLOOKUP(BS$1,Monitoring_MP!$AK$1:$EZ$55,Points_MP!$C33,FALSE)=$J33,$AB33,IF(HLOOKUP(BS$1,Monitoring_MP!$AK$1:$EZ$55,Points_MP!$C33,FALSE)=$L33,$AC33,IF(HLOOKUP(BS$1,Monitoring_MP!$AK$1:$EZ$55,Points_MP!$C33,FALSE)=$N33,$AD33,IF(HLOOKUP(BS$1,Monitoring_MP!$AK$1:$EZ$55,Points_MP!$C33,FALSE)=$P33,$AE33,IF(HLOOKUP(BS$1,Monitoring_MP!$AK$1:$EZ$55,Points_MP!$C33,FALSE)=$R33,$AF33,IF(HLOOKUP(BS$1,Monitoring_MP!$AK$1:$EZ$55,Points_MP!$C33,FALSE)=$T33,$AG33,IF(HLOOKUP(BS$1,Monitoring_MP!$AK$1:$EZ$55,Points_MP!$C33,FALSE)=$V33,$AH33,IF(HLOOKUP(BS$1,Monitoring_MP!$AK$1:$EZ$55,Points_MP!$C33,FALSE)=$X33,$AI33,"ERROR")))))))))</f>
        <v>0.5</v>
      </c>
      <c r="BT33" s="142">
        <f>IF(ISBLANK(HLOOKUP(BT$1,Monitoring_MP!$AK$1:$EZ$55,Points_MP!$C33,FALSE)),"",IF(HLOOKUP(BT$1,Monitoring_MP!$AK$1:$EZ$55,Points_MP!$C33,FALSE)=$J33,$AB33,IF(HLOOKUP(BT$1,Monitoring_MP!$AK$1:$EZ$55,Points_MP!$C33,FALSE)=$L33,$AC33,IF(HLOOKUP(BT$1,Monitoring_MP!$AK$1:$EZ$55,Points_MP!$C33,FALSE)=$N33,$AD33,IF(HLOOKUP(BT$1,Monitoring_MP!$AK$1:$EZ$55,Points_MP!$C33,FALSE)=$P33,$AE33,IF(HLOOKUP(BT$1,Monitoring_MP!$AK$1:$EZ$55,Points_MP!$C33,FALSE)=$R33,$AF33,IF(HLOOKUP(BT$1,Monitoring_MP!$AK$1:$EZ$55,Points_MP!$C33,FALSE)=$T33,$AG33,IF(HLOOKUP(BT$1,Monitoring_MP!$AK$1:$EZ$55,Points_MP!$C33,FALSE)=$V33,$AH33,IF(HLOOKUP(BT$1,Monitoring_MP!$AK$1:$EZ$55,Points_MP!$C33,FALSE)=$X33,$AI33,"ERROR")))))))))</f>
        <v>0</v>
      </c>
      <c r="BU33" s="142">
        <f>IF(ISBLANK(HLOOKUP(BU$1,Monitoring_MP!$AK$1:$EZ$55,Points_MP!$C33,FALSE)),"",IF(HLOOKUP(BU$1,Monitoring_MP!$AK$1:$EZ$55,Points_MP!$C33,FALSE)=$J33,$AB33,IF(HLOOKUP(BU$1,Monitoring_MP!$AK$1:$EZ$55,Points_MP!$C33,FALSE)=$L33,$AC33,IF(HLOOKUP(BU$1,Monitoring_MP!$AK$1:$EZ$55,Points_MP!$C33,FALSE)=$N33,$AD33,IF(HLOOKUP(BU$1,Monitoring_MP!$AK$1:$EZ$55,Points_MP!$C33,FALSE)=$P33,$AE33,IF(HLOOKUP(BU$1,Monitoring_MP!$AK$1:$EZ$55,Points_MP!$C33,FALSE)=$R33,$AF33,IF(HLOOKUP(BU$1,Monitoring_MP!$AK$1:$EZ$55,Points_MP!$C33,FALSE)=$T33,$AG33,IF(HLOOKUP(BU$1,Monitoring_MP!$AK$1:$EZ$55,Points_MP!$C33,FALSE)=$V33,$AH33,IF(HLOOKUP(BU$1,Monitoring_MP!$AK$1:$EZ$55,Points_MP!$C33,FALSE)=$X33,$AI33,"ERROR")))))))))</f>
        <v>0</v>
      </c>
      <c r="BV33" s="142">
        <f>IF(ISBLANK(HLOOKUP(BV$1,Monitoring_MP!$AK$1:$EZ$55,Points_MP!$C33,FALSE)),"",IF(HLOOKUP(BV$1,Monitoring_MP!$AK$1:$EZ$55,Points_MP!$C33,FALSE)=$J33,$AB33,IF(HLOOKUP(BV$1,Monitoring_MP!$AK$1:$EZ$55,Points_MP!$C33,FALSE)=$L33,$AC33,IF(HLOOKUP(BV$1,Monitoring_MP!$AK$1:$EZ$55,Points_MP!$C33,FALSE)=$N33,$AD33,IF(HLOOKUP(BV$1,Monitoring_MP!$AK$1:$EZ$55,Points_MP!$C33,FALSE)=$P33,$AE33,IF(HLOOKUP(BV$1,Monitoring_MP!$AK$1:$EZ$55,Points_MP!$C33,FALSE)=$R33,$AF33,IF(HLOOKUP(BV$1,Monitoring_MP!$AK$1:$EZ$55,Points_MP!$C33,FALSE)=$T33,$AG33,IF(HLOOKUP(BV$1,Monitoring_MP!$AK$1:$EZ$55,Points_MP!$C33,FALSE)=$V33,$AH33,IF(HLOOKUP(BV$1,Monitoring_MP!$AK$1:$EZ$55,Points_MP!$C33,FALSE)=$X33,$AI33,"ERROR")))))))))</f>
        <v>1</v>
      </c>
      <c r="BW33" s="142">
        <f>IF(ISBLANK(HLOOKUP(BW$1,Monitoring_MP!$AK$1:$EZ$55,Points_MP!$C33,FALSE)),"",IF(HLOOKUP(BW$1,Monitoring_MP!$AK$1:$EZ$55,Points_MP!$C33,FALSE)=$J33,$AB33,IF(HLOOKUP(BW$1,Monitoring_MP!$AK$1:$EZ$55,Points_MP!$C33,FALSE)=$L33,$AC33,IF(HLOOKUP(BW$1,Monitoring_MP!$AK$1:$EZ$55,Points_MP!$C33,FALSE)=$N33,$AD33,IF(HLOOKUP(BW$1,Monitoring_MP!$AK$1:$EZ$55,Points_MP!$C33,FALSE)=$P33,$AE33,IF(HLOOKUP(BW$1,Monitoring_MP!$AK$1:$EZ$55,Points_MP!$C33,FALSE)=$R33,$AF33,IF(HLOOKUP(BW$1,Monitoring_MP!$AK$1:$EZ$55,Points_MP!$C33,FALSE)=$T33,$AG33,IF(HLOOKUP(BW$1,Monitoring_MP!$AK$1:$EZ$55,Points_MP!$C33,FALSE)=$V33,$AH33,IF(HLOOKUP(BW$1,Monitoring_MP!$AK$1:$EZ$55,Points_MP!$C33,FALSE)=$X33,$AI33,"ERROR")))))))))</f>
        <v>0</v>
      </c>
      <c r="BX33" s="142">
        <f>IF(ISBLANK(HLOOKUP(BX$1,Monitoring_MP!$AK$1:$EZ$55,Points_MP!$C33,FALSE)),"",IF(HLOOKUP(BX$1,Monitoring_MP!$AK$1:$EZ$55,Points_MP!$C33,FALSE)=$J33,$AB33,IF(HLOOKUP(BX$1,Monitoring_MP!$AK$1:$EZ$55,Points_MP!$C33,FALSE)=$L33,$AC33,IF(HLOOKUP(BX$1,Monitoring_MP!$AK$1:$EZ$55,Points_MP!$C33,FALSE)=$N33,$AD33,IF(HLOOKUP(BX$1,Monitoring_MP!$AK$1:$EZ$55,Points_MP!$C33,FALSE)=$P33,$AE33,IF(HLOOKUP(BX$1,Monitoring_MP!$AK$1:$EZ$55,Points_MP!$C33,FALSE)=$R33,$AF33,IF(HLOOKUP(BX$1,Monitoring_MP!$AK$1:$EZ$55,Points_MP!$C33,FALSE)=$T33,$AG33,IF(HLOOKUP(BX$1,Monitoring_MP!$AK$1:$EZ$55,Points_MP!$C33,FALSE)=$V33,$AH33,IF(HLOOKUP(BX$1,Monitoring_MP!$AK$1:$EZ$55,Points_MP!$C33,FALSE)=$X33,$AI33,"ERROR")))))))))</f>
        <v>0</v>
      </c>
      <c r="BY33" s="142">
        <f>IF(ISBLANK(HLOOKUP(BY$1,Monitoring_MP!$AK$1:$EZ$55,Points_MP!$C33,FALSE)),"",IF(HLOOKUP(BY$1,Monitoring_MP!$AK$1:$EZ$55,Points_MP!$C33,FALSE)=$J33,$AB33,IF(HLOOKUP(BY$1,Monitoring_MP!$AK$1:$EZ$55,Points_MP!$C33,FALSE)=$L33,$AC33,IF(HLOOKUP(BY$1,Monitoring_MP!$AK$1:$EZ$55,Points_MP!$C33,FALSE)=$N33,$AD33,IF(HLOOKUP(BY$1,Monitoring_MP!$AK$1:$EZ$55,Points_MP!$C33,FALSE)=$P33,$AE33,IF(HLOOKUP(BY$1,Monitoring_MP!$AK$1:$EZ$55,Points_MP!$C33,FALSE)=$R33,$AF33,IF(HLOOKUP(BY$1,Monitoring_MP!$AK$1:$EZ$55,Points_MP!$C33,FALSE)=$T33,$AG33,IF(HLOOKUP(BY$1,Monitoring_MP!$AK$1:$EZ$55,Points_MP!$C33,FALSE)=$V33,$AH33,IF(HLOOKUP(BY$1,Monitoring_MP!$AK$1:$EZ$55,Points_MP!$C33,FALSE)=$X33,$AI33,"ERROR")))))))))</f>
        <v>1</v>
      </c>
      <c r="BZ33" s="142">
        <f>IF(ISBLANK(HLOOKUP(BZ$1,Monitoring_MP!$AK$1:$EZ$55,Points_MP!$C33,FALSE)),"",IF(HLOOKUP(BZ$1,Monitoring_MP!$AK$1:$EZ$55,Points_MP!$C33,FALSE)=$J33,$AB33,IF(HLOOKUP(BZ$1,Monitoring_MP!$AK$1:$EZ$55,Points_MP!$C33,FALSE)=$L33,$AC33,IF(HLOOKUP(BZ$1,Monitoring_MP!$AK$1:$EZ$55,Points_MP!$C33,FALSE)=$N33,$AD33,IF(HLOOKUP(BZ$1,Monitoring_MP!$AK$1:$EZ$55,Points_MP!$C33,FALSE)=$P33,$AE33,IF(HLOOKUP(BZ$1,Monitoring_MP!$AK$1:$EZ$55,Points_MP!$C33,FALSE)=$R33,$AF33,IF(HLOOKUP(BZ$1,Monitoring_MP!$AK$1:$EZ$55,Points_MP!$C33,FALSE)=$T33,$AG33,IF(HLOOKUP(BZ$1,Monitoring_MP!$AK$1:$EZ$55,Points_MP!$C33,FALSE)=$V33,$AH33,IF(HLOOKUP(BZ$1,Monitoring_MP!$AK$1:$EZ$55,Points_MP!$C33,FALSE)=$X33,$AI33,"ERROR")))))))))</f>
        <v>0</v>
      </c>
      <c r="CA33" s="142">
        <f>IF(ISBLANK(HLOOKUP(CA$1,Monitoring_MP!$AK$1:$EZ$55,Points_MP!$C33,FALSE)),"",IF(HLOOKUP(CA$1,Monitoring_MP!$AK$1:$EZ$55,Points_MP!$C33,FALSE)=$J33,$AB33,IF(HLOOKUP(CA$1,Monitoring_MP!$AK$1:$EZ$55,Points_MP!$C33,FALSE)=$L33,$AC33,IF(HLOOKUP(CA$1,Monitoring_MP!$AK$1:$EZ$55,Points_MP!$C33,FALSE)=$N33,$AD33,IF(HLOOKUP(CA$1,Monitoring_MP!$AK$1:$EZ$55,Points_MP!$C33,FALSE)=$P33,$AE33,IF(HLOOKUP(CA$1,Monitoring_MP!$AK$1:$EZ$55,Points_MP!$C33,FALSE)=$R33,$AF33,IF(HLOOKUP(CA$1,Monitoring_MP!$AK$1:$EZ$55,Points_MP!$C33,FALSE)=$T33,$AG33,IF(HLOOKUP(CA$1,Monitoring_MP!$AK$1:$EZ$55,Points_MP!$C33,FALSE)=$V33,$AH33,IF(HLOOKUP(CA$1,Monitoring_MP!$AK$1:$EZ$55,Points_MP!$C33,FALSE)=$X33,$AI33,"ERROR")))))))))</f>
        <v>0</v>
      </c>
      <c r="CB33" s="142">
        <f>IF(ISBLANK(HLOOKUP(CB$1,Monitoring_MP!$AK$1:$EZ$55,Points_MP!$C33,FALSE)),"",IF(HLOOKUP(CB$1,Monitoring_MP!$AK$1:$EZ$55,Points_MP!$C33,FALSE)=$J33,$AB33,IF(HLOOKUP(CB$1,Monitoring_MP!$AK$1:$EZ$55,Points_MP!$C33,FALSE)=$L33,$AC33,IF(HLOOKUP(CB$1,Monitoring_MP!$AK$1:$EZ$55,Points_MP!$C33,FALSE)=$N33,$AD33,IF(HLOOKUP(CB$1,Monitoring_MP!$AK$1:$EZ$55,Points_MP!$C33,FALSE)=$P33,$AE33,IF(HLOOKUP(CB$1,Monitoring_MP!$AK$1:$EZ$55,Points_MP!$C33,FALSE)=$R33,$AF33,IF(HLOOKUP(CB$1,Monitoring_MP!$AK$1:$EZ$55,Points_MP!$C33,FALSE)=$T33,$AG33,IF(HLOOKUP(CB$1,Monitoring_MP!$AK$1:$EZ$55,Points_MP!$C33,FALSE)=$V33,$AH33,IF(HLOOKUP(CB$1,Monitoring_MP!$AK$1:$EZ$55,Points_MP!$C33,FALSE)=$X33,$AI33,"ERROR")))))))))</f>
        <v>0</v>
      </c>
      <c r="CC33" s="142">
        <f>IF(ISBLANK(HLOOKUP(CC$1,Monitoring_MP!$AK$1:$EZ$55,Points_MP!$C33,FALSE)),"",IF(HLOOKUP(CC$1,Monitoring_MP!$AK$1:$EZ$55,Points_MP!$C33,FALSE)=$J33,$AB33,IF(HLOOKUP(CC$1,Monitoring_MP!$AK$1:$EZ$55,Points_MP!$C33,FALSE)=$L33,$AC33,IF(HLOOKUP(CC$1,Monitoring_MP!$AK$1:$EZ$55,Points_MP!$C33,FALSE)=$N33,$AD33,IF(HLOOKUP(CC$1,Monitoring_MP!$AK$1:$EZ$55,Points_MP!$C33,FALSE)=$P33,$AE33,IF(HLOOKUP(CC$1,Monitoring_MP!$AK$1:$EZ$55,Points_MP!$C33,FALSE)=$R33,$AF33,IF(HLOOKUP(CC$1,Monitoring_MP!$AK$1:$EZ$55,Points_MP!$C33,FALSE)=$T33,$AG33,IF(HLOOKUP(CC$1,Monitoring_MP!$AK$1:$EZ$55,Points_MP!$C33,FALSE)=$V33,$AH33,IF(HLOOKUP(CC$1,Monitoring_MP!$AK$1:$EZ$55,Points_MP!$C33,FALSE)=$X33,$AI33,"ERROR")))))))))</f>
        <v>0</v>
      </c>
      <c r="CD33" s="142">
        <f>IF(ISBLANK(HLOOKUP(CD$1,Monitoring_MP!$AK$1:$EZ$55,Points_MP!$C33,FALSE)),"",IF(HLOOKUP(CD$1,Monitoring_MP!$AK$1:$EZ$55,Points_MP!$C33,FALSE)=$J33,$AB33,IF(HLOOKUP(CD$1,Monitoring_MP!$AK$1:$EZ$55,Points_MP!$C33,FALSE)=$L33,$AC33,IF(HLOOKUP(CD$1,Monitoring_MP!$AK$1:$EZ$55,Points_MP!$C33,FALSE)=$N33,$AD33,IF(HLOOKUP(CD$1,Monitoring_MP!$AK$1:$EZ$55,Points_MP!$C33,FALSE)=$P33,$AE33,IF(HLOOKUP(CD$1,Monitoring_MP!$AK$1:$EZ$55,Points_MP!$C33,FALSE)=$R33,$AF33,IF(HLOOKUP(CD$1,Monitoring_MP!$AK$1:$EZ$55,Points_MP!$C33,FALSE)=$T33,$AG33,IF(HLOOKUP(CD$1,Monitoring_MP!$AK$1:$EZ$55,Points_MP!$C33,FALSE)=$V33,$AH33,IF(HLOOKUP(CD$1,Monitoring_MP!$AK$1:$EZ$55,Points_MP!$C33,FALSE)=$X33,$AI33,"ERROR")))))))))</f>
        <v>0</v>
      </c>
      <c r="CE33" s="142">
        <f>IF(ISBLANK(HLOOKUP(CE$1,Monitoring_MP!$AK$1:$EZ$55,Points_MP!$C33,FALSE)),"",IF(HLOOKUP(CE$1,Monitoring_MP!$AK$1:$EZ$55,Points_MP!$C33,FALSE)=$J33,$AB33,IF(HLOOKUP(CE$1,Monitoring_MP!$AK$1:$EZ$55,Points_MP!$C33,FALSE)=$L33,$AC33,IF(HLOOKUP(CE$1,Monitoring_MP!$AK$1:$EZ$55,Points_MP!$C33,FALSE)=$N33,$AD33,IF(HLOOKUP(CE$1,Monitoring_MP!$AK$1:$EZ$55,Points_MP!$C33,FALSE)=$P33,$AE33,IF(HLOOKUP(CE$1,Monitoring_MP!$AK$1:$EZ$55,Points_MP!$C33,FALSE)=$R33,$AF33,IF(HLOOKUP(CE$1,Monitoring_MP!$AK$1:$EZ$55,Points_MP!$C33,FALSE)=$T33,$AG33,IF(HLOOKUP(CE$1,Monitoring_MP!$AK$1:$EZ$55,Points_MP!$C33,FALSE)=$V33,$AH33,IF(HLOOKUP(CE$1,Monitoring_MP!$AK$1:$EZ$55,Points_MP!$C33,FALSE)=$X33,$AI33,"ERROR")))))))))</f>
        <v>0</v>
      </c>
      <c r="CF33" s="142">
        <f>IF(ISBLANK(HLOOKUP(CF$1,Monitoring_MP!$AK$1:$EZ$55,Points_MP!$C33,FALSE)),"",IF(HLOOKUP(CF$1,Monitoring_MP!$AK$1:$EZ$55,Points_MP!$C33,FALSE)=$J33,$AB33,IF(HLOOKUP(CF$1,Monitoring_MP!$AK$1:$EZ$55,Points_MP!$C33,FALSE)=$L33,$AC33,IF(HLOOKUP(CF$1,Monitoring_MP!$AK$1:$EZ$55,Points_MP!$C33,FALSE)=$N33,$AD33,IF(HLOOKUP(CF$1,Monitoring_MP!$AK$1:$EZ$55,Points_MP!$C33,FALSE)=$P33,$AE33,IF(HLOOKUP(CF$1,Monitoring_MP!$AK$1:$EZ$55,Points_MP!$C33,FALSE)=$R33,$AF33,IF(HLOOKUP(CF$1,Monitoring_MP!$AK$1:$EZ$55,Points_MP!$C33,FALSE)=$T33,$AG33,IF(HLOOKUP(CF$1,Monitoring_MP!$AK$1:$EZ$55,Points_MP!$C33,FALSE)=$V33,$AH33,IF(HLOOKUP(CF$1,Monitoring_MP!$AK$1:$EZ$55,Points_MP!$C33,FALSE)=$X33,$AI33,"ERROR")))))))))</f>
        <v>0.5</v>
      </c>
      <c r="CG33" s="142">
        <f>IF(ISBLANK(HLOOKUP(CG$1,Monitoring_MP!$AK$1:$EZ$55,Points_MP!$C33,FALSE)),"",IF(HLOOKUP(CG$1,Monitoring_MP!$AK$1:$EZ$55,Points_MP!$C33,FALSE)=$J33,$AB33,IF(HLOOKUP(CG$1,Monitoring_MP!$AK$1:$EZ$55,Points_MP!$C33,FALSE)=$L33,$AC33,IF(HLOOKUP(CG$1,Monitoring_MP!$AK$1:$EZ$55,Points_MP!$C33,FALSE)=$N33,$AD33,IF(HLOOKUP(CG$1,Monitoring_MP!$AK$1:$EZ$55,Points_MP!$C33,FALSE)=$P33,$AE33,IF(HLOOKUP(CG$1,Monitoring_MP!$AK$1:$EZ$55,Points_MP!$C33,FALSE)=$R33,$AF33,IF(HLOOKUP(CG$1,Monitoring_MP!$AK$1:$EZ$55,Points_MP!$C33,FALSE)=$T33,$AG33,IF(HLOOKUP(CG$1,Monitoring_MP!$AK$1:$EZ$55,Points_MP!$C33,FALSE)=$V33,$AH33,IF(HLOOKUP(CG$1,Monitoring_MP!$AK$1:$EZ$55,Points_MP!$C33,FALSE)=$X33,$AI33,"ERROR")))))))))</f>
        <v>0</v>
      </c>
      <c r="CH33" s="142">
        <f>IF(ISBLANK(HLOOKUP(CH$1,Monitoring_MP!$AK$1:$EZ$55,Points_MP!$C33,FALSE)),"",IF(HLOOKUP(CH$1,Monitoring_MP!$AK$1:$EZ$55,Points_MP!$C33,FALSE)=$J33,$AB33,IF(HLOOKUP(CH$1,Monitoring_MP!$AK$1:$EZ$55,Points_MP!$C33,FALSE)=$L33,$AC33,IF(HLOOKUP(CH$1,Monitoring_MP!$AK$1:$EZ$55,Points_MP!$C33,FALSE)=$N33,$AD33,IF(HLOOKUP(CH$1,Monitoring_MP!$AK$1:$EZ$55,Points_MP!$C33,FALSE)=$P33,$AE33,IF(HLOOKUP(CH$1,Monitoring_MP!$AK$1:$EZ$55,Points_MP!$C33,FALSE)=$R33,$AF33,IF(HLOOKUP(CH$1,Monitoring_MP!$AK$1:$EZ$55,Points_MP!$C33,FALSE)=$T33,$AG33,IF(HLOOKUP(CH$1,Monitoring_MP!$AK$1:$EZ$55,Points_MP!$C33,FALSE)=$V33,$AH33,IF(HLOOKUP(CH$1,Monitoring_MP!$AK$1:$EZ$55,Points_MP!$C33,FALSE)=$X33,$AI33,"ERROR")))))))))</f>
        <v>0</v>
      </c>
      <c r="CI33" s="142">
        <f>IF(ISBLANK(HLOOKUP(CI$1,Monitoring_MP!$AK$1:$EZ$55,Points_MP!$C33,FALSE)),"",IF(HLOOKUP(CI$1,Monitoring_MP!$AK$1:$EZ$55,Points_MP!$C33,FALSE)=$J33,$AB33,IF(HLOOKUP(CI$1,Monitoring_MP!$AK$1:$EZ$55,Points_MP!$C33,FALSE)=$L33,$AC33,IF(HLOOKUP(CI$1,Monitoring_MP!$AK$1:$EZ$55,Points_MP!$C33,FALSE)=$N33,$AD33,IF(HLOOKUP(CI$1,Monitoring_MP!$AK$1:$EZ$55,Points_MP!$C33,FALSE)=$P33,$AE33,IF(HLOOKUP(CI$1,Monitoring_MP!$AK$1:$EZ$55,Points_MP!$C33,FALSE)=$R33,$AF33,IF(HLOOKUP(CI$1,Monitoring_MP!$AK$1:$EZ$55,Points_MP!$C33,FALSE)=$T33,$AG33,IF(HLOOKUP(CI$1,Monitoring_MP!$AK$1:$EZ$55,Points_MP!$C33,FALSE)=$V33,$AH33,IF(HLOOKUP(CI$1,Monitoring_MP!$AK$1:$EZ$55,Points_MP!$C33,FALSE)=$X33,$AI33,"ERROR")))))))))</f>
        <v>0</v>
      </c>
      <c r="CJ33" s="142">
        <f>IF(ISBLANK(HLOOKUP(CJ$1,Monitoring_MP!$AK$1:$EZ$55,Points_MP!$C33,FALSE)),"",IF(HLOOKUP(CJ$1,Monitoring_MP!$AK$1:$EZ$55,Points_MP!$C33,FALSE)=$J33,$AB33,IF(HLOOKUP(CJ$1,Monitoring_MP!$AK$1:$EZ$55,Points_MP!$C33,FALSE)=$L33,$AC33,IF(HLOOKUP(CJ$1,Monitoring_MP!$AK$1:$EZ$55,Points_MP!$C33,FALSE)=$N33,$AD33,IF(HLOOKUP(CJ$1,Monitoring_MP!$AK$1:$EZ$55,Points_MP!$C33,FALSE)=$P33,$AE33,IF(HLOOKUP(CJ$1,Monitoring_MP!$AK$1:$EZ$55,Points_MP!$C33,FALSE)=$R33,$AF33,IF(HLOOKUP(CJ$1,Monitoring_MP!$AK$1:$EZ$55,Points_MP!$C33,FALSE)=$T33,$AG33,IF(HLOOKUP(CJ$1,Monitoring_MP!$AK$1:$EZ$55,Points_MP!$C33,FALSE)=$V33,$AH33,IF(HLOOKUP(CJ$1,Monitoring_MP!$AK$1:$EZ$55,Points_MP!$C33,FALSE)=$X33,$AI33,"ERROR")))))))))</f>
        <v>0</v>
      </c>
      <c r="CK33" s="142">
        <f>IF(ISBLANK(HLOOKUP(CK$1,Monitoring_MP!$AK$1:$EZ$55,Points_MP!$C33,FALSE)),"",IF(HLOOKUP(CK$1,Monitoring_MP!$AK$1:$EZ$55,Points_MP!$C33,FALSE)=$J33,$AB33,IF(HLOOKUP(CK$1,Monitoring_MP!$AK$1:$EZ$55,Points_MP!$C33,FALSE)=$L33,$AC33,IF(HLOOKUP(CK$1,Monitoring_MP!$AK$1:$EZ$55,Points_MP!$C33,FALSE)=$N33,$AD33,IF(HLOOKUP(CK$1,Monitoring_MP!$AK$1:$EZ$55,Points_MP!$C33,FALSE)=$P33,$AE33,IF(HLOOKUP(CK$1,Monitoring_MP!$AK$1:$EZ$55,Points_MP!$C33,FALSE)=$R33,$AF33,IF(HLOOKUP(CK$1,Monitoring_MP!$AK$1:$EZ$55,Points_MP!$C33,FALSE)=$T33,$AG33,IF(HLOOKUP(CK$1,Monitoring_MP!$AK$1:$EZ$55,Points_MP!$C33,FALSE)=$V33,$AH33,IF(HLOOKUP(CK$1,Monitoring_MP!$AK$1:$EZ$55,Points_MP!$C33,FALSE)=$X33,$AI33,"ERROR")))))))))</f>
        <v>0</v>
      </c>
      <c r="CL33" s="142">
        <f>IF(ISBLANK(HLOOKUP(CL$1,Monitoring_MP!$AK$1:$EZ$55,Points_MP!$C33,FALSE)),"",IF(HLOOKUP(CL$1,Monitoring_MP!$AK$1:$EZ$55,Points_MP!$C33,FALSE)=$J33,$AB33,IF(HLOOKUP(CL$1,Monitoring_MP!$AK$1:$EZ$55,Points_MP!$C33,FALSE)=$L33,$AC33,IF(HLOOKUP(CL$1,Monitoring_MP!$AK$1:$EZ$55,Points_MP!$C33,FALSE)=$N33,$AD33,IF(HLOOKUP(CL$1,Monitoring_MP!$AK$1:$EZ$55,Points_MP!$C33,FALSE)=$P33,$AE33,IF(HLOOKUP(CL$1,Monitoring_MP!$AK$1:$EZ$55,Points_MP!$C33,FALSE)=$R33,$AF33,IF(HLOOKUP(CL$1,Monitoring_MP!$AK$1:$EZ$55,Points_MP!$C33,FALSE)=$T33,$AG33,IF(HLOOKUP(CL$1,Monitoring_MP!$AK$1:$EZ$55,Points_MP!$C33,FALSE)=$V33,$AH33,IF(HLOOKUP(CL$1,Monitoring_MP!$AK$1:$EZ$55,Points_MP!$C33,FALSE)=$X33,$AI33,"ERROR")))))))))</f>
        <v>0</v>
      </c>
      <c r="CM33" s="142">
        <f>IF(ISBLANK(HLOOKUP(CM$1,Monitoring_MP!$AK$1:$EZ$55,Points_MP!$C33,FALSE)),"",IF(HLOOKUP(CM$1,Monitoring_MP!$AK$1:$EZ$55,Points_MP!$C33,FALSE)=$J33,$AB33,IF(HLOOKUP(CM$1,Monitoring_MP!$AK$1:$EZ$55,Points_MP!$C33,FALSE)=$L33,$AC33,IF(HLOOKUP(CM$1,Monitoring_MP!$AK$1:$EZ$55,Points_MP!$C33,FALSE)=$N33,$AD33,IF(HLOOKUP(CM$1,Monitoring_MP!$AK$1:$EZ$55,Points_MP!$C33,FALSE)=$P33,$AE33,IF(HLOOKUP(CM$1,Monitoring_MP!$AK$1:$EZ$55,Points_MP!$C33,FALSE)=$R33,$AF33,IF(HLOOKUP(CM$1,Monitoring_MP!$AK$1:$EZ$55,Points_MP!$C33,FALSE)=$T33,$AG33,IF(HLOOKUP(CM$1,Monitoring_MP!$AK$1:$EZ$55,Points_MP!$C33,FALSE)=$V33,$AH33,IF(HLOOKUP(CM$1,Monitoring_MP!$AK$1:$EZ$55,Points_MP!$C33,FALSE)=$X33,$AI33,"ERROR")))))))))</f>
        <v>0</v>
      </c>
      <c r="CN33" s="142">
        <f>IF(ISBLANK(HLOOKUP(CN$1,Monitoring_MP!$AK$1:$EZ$55,Points_MP!$C33,FALSE)),"",IF(HLOOKUP(CN$1,Monitoring_MP!$AK$1:$EZ$55,Points_MP!$C33,FALSE)=$J33,$AB33,IF(HLOOKUP(CN$1,Monitoring_MP!$AK$1:$EZ$55,Points_MP!$C33,FALSE)=$L33,$AC33,IF(HLOOKUP(CN$1,Monitoring_MP!$AK$1:$EZ$55,Points_MP!$C33,FALSE)=$N33,$AD33,IF(HLOOKUP(CN$1,Monitoring_MP!$AK$1:$EZ$55,Points_MP!$C33,FALSE)=$P33,$AE33,IF(HLOOKUP(CN$1,Monitoring_MP!$AK$1:$EZ$55,Points_MP!$C33,FALSE)=$R33,$AF33,IF(HLOOKUP(CN$1,Monitoring_MP!$AK$1:$EZ$55,Points_MP!$C33,FALSE)=$T33,$AG33,IF(HLOOKUP(CN$1,Monitoring_MP!$AK$1:$EZ$55,Points_MP!$C33,FALSE)=$V33,$AH33,IF(HLOOKUP(CN$1,Monitoring_MP!$AK$1:$EZ$55,Points_MP!$C33,FALSE)=$X33,$AI33,"ERROR")))))))))</f>
        <v>0</v>
      </c>
      <c r="CO33" s="142">
        <f>IF(ISBLANK(HLOOKUP(CO$1,Monitoring_MP!$AK$1:$EZ$55,Points_MP!$C33,FALSE)),"",IF(HLOOKUP(CO$1,Monitoring_MP!$AK$1:$EZ$55,Points_MP!$C33,FALSE)=$J33,$AB33,IF(HLOOKUP(CO$1,Monitoring_MP!$AK$1:$EZ$55,Points_MP!$C33,FALSE)=$L33,$AC33,IF(HLOOKUP(CO$1,Monitoring_MP!$AK$1:$EZ$55,Points_MP!$C33,FALSE)=$N33,$AD33,IF(HLOOKUP(CO$1,Monitoring_MP!$AK$1:$EZ$55,Points_MP!$C33,FALSE)=$P33,$AE33,IF(HLOOKUP(CO$1,Monitoring_MP!$AK$1:$EZ$55,Points_MP!$C33,FALSE)=$R33,$AF33,IF(HLOOKUP(CO$1,Monitoring_MP!$AK$1:$EZ$55,Points_MP!$C33,FALSE)=$T33,$AG33,IF(HLOOKUP(CO$1,Monitoring_MP!$AK$1:$EZ$55,Points_MP!$C33,FALSE)=$V33,$AH33,IF(HLOOKUP(CO$1,Monitoring_MP!$AK$1:$EZ$55,Points_MP!$C33,FALSE)=$X33,$AI33,"ERROR")))))))))</f>
        <v>0</v>
      </c>
      <c r="CP33" s="142">
        <f>IF(ISBLANK(HLOOKUP(CP$1,Monitoring_MP!$AK$1:$EZ$55,Points_MP!$C33,FALSE)),"",IF(HLOOKUP(CP$1,Monitoring_MP!$AK$1:$EZ$55,Points_MP!$C33,FALSE)=$J33,$AB33,IF(HLOOKUP(CP$1,Monitoring_MP!$AK$1:$EZ$55,Points_MP!$C33,FALSE)=$L33,$AC33,IF(HLOOKUP(CP$1,Monitoring_MP!$AK$1:$EZ$55,Points_MP!$C33,FALSE)=$N33,$AD33,IF(HLOOKUP(CP$1,Monitoring_MP!$AK$1:$EZ$55,Points_MP!$C33,FALSE)=$P33,$AE33,IF(HLOOKUP(CP$1,Monitoring_MP!$AK$1:$EZ$55,Points_MP!$C33,FALSE)=$R33,$AF33,IF(HLOOKUP(CP$1,Monitoring_MP!$AK$1:$EZ$55,Points_MP!$C33,FALSE)=$T33,$AG33,IF(HLOOKUP(CP$1,Monitoring_MP!$AK$1:$EZ$55,Points_MP!$C33,FALSE)=$V33,$AH33,IF(HLOOKUP(CP$1,Monitoring_MP!$AK$1:$EZ$55,Points_MP!$C33,FALSE)=$X33,$AI33,"ERROR")))))))))</f>
        <v>0</v>
      </c>
      <c r="CQ33" s="142">
        <f>IF(ISBLANK(HLOOKUP(CQ$1,Monitoring_MP!$AK$1:$EZ$55,Points_MP!$C33,FALSE)),"",IF(HLOOKUP(CQ$1,Monitoring_MP!$AK$1:$EZ$55,Points_MP!$C33,FALSE)=$J33,$AB33,IF(HLOOKUP(CQ$1,Monitoring_MP!$AK$1:$EZ$55,Points_MP!$C33,FALSE)=$L33,$AC33,IF(HLOOKUP(CQ$1,Monitoring_MP!$AK$1:$EZ$55,Points_MP!$C33,FALSE)=$N33,$AD33,IF(HLOOKUP(CQ$1,Monitoring_MP!$AK$1:$EZ$55,Points_MP!$C33,FALSE)=$P33,$AE33,IF(HLOOKUP(CQ$1,Monitoring_MP!$AK$1:$EZ$55,Points_MP!$C33,FALSE)=$R33,$AF33,IF(HLOOKUP(CQ$1,Monitoring_MP!$AK$1:$EZ$55,Points_MP!$C33,FALSE)=$T33,$AG33,IF(HLOOKUP(CQ$1,Monitoring_MP!$AK$1:$EZ$55,Points_MP!$C33,FALSE)=$V33,$AH33,IF(HLOOKUP(CQ$1,Monitoring_MP!$AK$1:$EZ$55,Points_MP!$C33,FALSE)=$X33,$AI33,"ERROR")))))))))</f>
        <v>0</v>
      </c>
      <c r="CR33" s="142">
        <f>IF(ISBLANK(HLOOKUP(CR$1,Monitoring_MP!$AK$1:$EZ$55,Points_MP!$C33,FALSE)),"",IF(HLOOKUP(CR$1,Monitoring_MP!$AK$1:$EZ$55,Points_MP!$C33,FALSE)=$J33,$AB33,IF(HLOOKUP(CR$1,Monitoring_MP!$AK$1:$EZ$55,Points_MP!$C33,FALSE)=$L33,$AC33,IF(HLOOKUP(CR$1,Monitoring_MP!$AK$1:$EZ$55,Points_MP!$C33,FALSE)=$N33,$AD33,IF(HLOOKUP(CR$1,Monitoring_MP!$AK$1:$EZ$55,Points_MP!$C33,FALSE)=$P33,$AE33,IF(HLOOKUP(CR$1,Monitoring_MP!$AK$1:$EZ$55,Points_MP!$C33,FALSE)=$R33,$AF33,IF(HLOOKUP(CR$1,Monitoring_MP!$AK$1:$EZ$55,Points_MP!$C33,FALSE)=$T33,$AG33,IF(HLOOKUP(CR$1,Monitoring_MP!$AK$1:$EZ$55,Points_MP!$C33,FALSE)=$V33,$AH33,IF(HLOOKUP(CR$1,Monitoring_MP!$AK$1:$EZ$55,Points_MP!$C33,FALSE)=$X33,$AI33,"ERROR")))))))))</f>
        <v>0</v>
      </c>
    </row>
    <row r="34" spans="1:96" ht="15" customHeight="1" x14ac:dyDescent="0.35">
      <c r="A34" s="30" t="str">
        <f>IF(ISBLANK(Monitoring_MP!A34),"",Monitoring_MP!A34)</f>
        <v>Q32</v>
      </c>
      <c r="B34" s="30" t="str">
        <f>IF(ISBLANK(Monitoring_MP!B34),"",Monitoring_MP!B34)</f>
        <v>C20032</v>
      </c>
      <c r="C34" s="30">
        <f>IF(ISBLANK(Monitoring_MP!C34),"",Monitoring_MP!C34)</f>
        <v>34</v>
      </c>
      <c r="D34" s="31" t="str">
        <f>IF(ISBLANK(Monitoring_MP!D34),"",Monitoring_MP!D34)</f>
        <v>Este publicată lista persoanelor ce stau în rînd pentru îmbunătățirea condițiilor de trai/ atribuirea terenurilor de pămînt pentru construcţia caselor individuale de locuit ?</v>
      </c>
      <c r="E34" s="31" t="str">
        <f>IF(ISBLANK(Monitoring_MP!E34),"",Monitoring_MP!E34)</f>
        <v>Is published the list of people standing in line for improvement of living conditions / assignment of land plots for construction of individual residential houses?</v>
      </c>
      <c r="F34" s="31" t="str">
        <f>IF(ISBLANK(Monitoring_MP!F34),"",Monitoring_MP!F34)</f>
        <v>prop</v>
      </c>
      <c r="G34" s="49" t="str">
        <f>IF(ISBLANK(Monitoring_MP!G34),"",Monitoring_MP!G34)</f>
        <v>prop4</v>
      </c>
      <c r="H34" s="56" t="str">
        <f>IF(ISBLANK(Monitoring_MP!H34),"",Monitoring_MP!H34)</f>
        <v>prop4k</v>
      </c>
      <c r="I34" s="49">
        <f>IF(ISBLANK(Monitoring_MP!I34),"",Monitoring_MP!I34)</f>
        <v>1</v>
      </c>
      <c r="J34" s="49" t="str">
        <f>IF(ISBLANK(Monitoring_MP!J34),"",Monitoring_MP!J34)</f>
        <v>da</v>
      </c>
      <c r="K34" s="49" t="str">
        <f>IF(ISBLANK(Monitoring_MP!K34),"",Monitoring_MP!K34)</f>
        <v>yes</v>
      </c>
      <c r="L34" s="49" t="str">
        <f>IF(ISBLANK(Monitoring_MP!L34),"",Monitoring_MP!L34)</f>
        <v>nu</v>
      </c>
      <c r="M34" s="49" t="str">
        <f>IF(ISBLANK(Monitoring_MP!M34),"",Monitoring_MP!M34)</f>
        <v>no</v>
      </c>
      <c r="N34" s="49" t="str">
        <f>IF(ISBLANK(Monitoring_MP!N34),"",Monitoring_MP!N34)</f>
        <v>partial/panou informativ</v>
      </c>
      <c r="O34" s="49" t="str">
        <f>IF(ISBLANK(Monitoring_MP!O34),"",Monitoring_MP!O34)</f>
        <v>partially/bilboard</v>
      </c>
      <c r="P34" s="88" t="str">
        <f>IF(ISBLANK(Monitoring_MP!P34),"",Monitoring_MP!P34)</f>
        <v>--------</v>
      </c>
      <c r="Q34" s="88" t="str">
        <f>IF(ISBLANK(Monitoring_MP!Q34),"",Monitoring_MP!Q34)</f>
        <v>--------</v>
      </c>
      <c r="R34" s="88" t="str">
        <f>IF(ISBLANK(Monitoring_MP!R34),"",Monitoring_MP!R34)</f>
        <v>--------</v>
      </c>
      <c r="S34" s="88" t="str">
        <f>IF(ISBLANK(Monitoring_MP!S34),"",Monitoring_MP!S34)</f>
        <v>--------</v>
      </c>
      <c r="T34" s="88" t="str">
        <f>IF(ISBLANK(Monitoring_MP!T34),"",Monitoring_MP!T34)</f>
        <v>--------</v>
      </c>
      <c r="U34" s="88" t="str">
        <f>IF(ISBLANK(Monitoring_MP!U34),"",Monitoring_MP!U34)</f>
        <v>--------</v>
      </c>
      <c r="V34" s="88" t="str">
        <f>IF(ISBLANK(Monitoring_MP!V34),"",Monitoring_MP!V34)</f>
        <v>--------</v>
      </c>
      <c r="W34" s="88" t="str">
        <f>IF(ISBLANK(Monitoring_MP!W34),"",Monitoring_MP!W34)</f>
        <v>--------</v>
      </c>
      <c r="X34" s="49" t="str">
        <f>IF(ISBLANK(Monitoring_MP!X34),"",Monitoring_MP!X34)</f>
        <v>N/A</v>
      </c>
      <c r="Y34" s="49" t="str">
        <f>IF(ISBLANK(Monitoring_MP!Y34),"",Monitoring_MP!Y34)</f>
        <v>N/A</v>
      </c>
      <c r="Z34" s="49" t="str">
        <f>IF(ISBLANK(Monitoring_MP!Z34),"",Monitoring_MP!Z34)</f>
        <v>--------</v>
      </c>
      <c r="AA34" s="79" t="str">
        <f>IF(ISBLANK(Monitoring_MP!AA34),"",Monitoring_MP!AA34)</f>
        <v>--------</v>
      </c>
      <c r="AB34" s="67">
        <f>IF(ISBLANK(Monitoring_MP!AB34),"",Monitoring_MP!AB34)</f>
        <v>1</v>
      </c>
      <c r="AC34" s="49">
        <f>IF(ISBLANK(Monitoring_MP!AC34),"",Monitoring_MP!AC34)</f>
        <v>0</v>
      </c>
      <c r="AD34" s="67">
        <f>IF(ISBLANK(Monitoring_MP!AD34),"",Monitoring_MP!AD34)</f>
        <v>0.5</v>
      </c>
      <c r="AE34" s="67" t="str">
        <f>IF(ISBLANK(Monitoring_MP!AE34),"",Monitoring_MP!AE34)</f>
        <v/>
      </c>
      <c r="AF34" s="67" t="str">
        <f>IF(ISBLANK(Monitoring_MP!AF34),"",Monitoring_MP!AF34)</f>
        <v/>
      </c>
      <c r="AG34" s="67" t="str">
        <f>IF(ISBLANK(Monitoring_MP!AG34),"",Monitoring_MP!AG34)</f>
        <v/>
      </c>
      <c r="AH34" s="67" t="str">
        <f>IF(ISBLANK(Monitoring_MP!AH34),"",Monitoring_MP!AH34)</f>
        <v/>
      </c>
      <c r="AI34" s="49" t="str">
        <f>IF(ISBLANK(Monitoring_MP!AI34),"",Monitoring_MP!AI34)</f>
        <v>N/A</v>
      </c>
      <c r="AJ34" s="49" t="str">
        <f>IF(ISBLANK(Monitoring_MP!AJ34),"",Monitoring_MP!AJ34)</f>
        <v/>
      </c>
      <c r="AK34" s="142" t="str">
        <f>IF(ISBLANK(HLOOKUP(AK$1,Monitoring_MP!$AK$1:$EZ$55,Points_MP!$C34,FALSE)),"",IF(HLOOKUP(AK$1,Monitoring_MP!$AK$1:$EZ$55,Points_MP!$C34,FALSE)=$J34,$AB34,IF(HLOOKUP(AK$1,Monitoring_MP!$AK$1:$EZ$55,Points_MP!$C34,FALSE)=$L34,$AC34,IF(HLOOKUP(AK$1,Monitoring_MP!$AK$1:$EZ$55,Points_MP!$C34,FALSE)=$N34,$AD34,IF(HLOOKUP(AK$1,Monitoring_MP!$AK$1:$EZ$55,Points_MP!$C34,FALSE)=$P34,$AE34,IF(HLOOKUP(AK$1,Monitoring_MP!$AK$1:$EZ$55,Points_MP!$C34,FALSE)=$R34,$AF34,IF(HLOOKUP(AK$1,Monitoring_MP!$AK$1:$EZ$55,Points_MP!$C34,FALSE)=$T34,$AG34,IF(HLOOKUP(AK$1,Monitoring_MP!$AK$1:$EZ$55,Points_MP!$C34,FALSE)=$V34,$AH34,IF(HLOOKUP(AK$1,Monitoring_MP!$AK$1:$EZ$55,Points_MP!$C34,FALSE)=$X34,$AI34,"ERROR")))))))))</f>
        <v>N/A</v>
      </c>
      <c r="AL34" s="142">
        <f>IF(ISBLANK(HLOOKUP(AL$1,Monitoring_MP!$AK$1:$EZ$55,Points_MP!$C34,FALSE)),"",IF(HLOOKUP(AL$1,Monitoring_MP!$AK$1:$EZ$55,Points_MP!$C34,FALSE)=$J34,$AB34,IF(HLOOKUP(AL$1,Monitoring_MP!$AK$1:$EZ$55,Points_MP!$C34,FALSE)=$L34,$AC34,IF(HLOOKUP(AL$1,Monitoring_MP!$AK$1:$EZ$55,Points_MP!$C34,FALSE)=$N34,$AD34,IF(HLOOKUP(AL$1,Monitoring_MP!$AK$1:$EZ$55,Points_MP!$C34,FALSE)=$P34,$AE34,IF(HLOOKUP(AL$1,Monitoring_MP!$AK$1:$EZ$55,Points_MP!$C34,FALSE)=$R34,$AF34,IF(HLOOKUP(AL$1,Monitoring_MP!$AK$1:$EZ$55,Points_MP!$C34,FALSE)=$T34,$AG34,IF(HLOOKUP(AL$1,Monitoring_MP!$AK$1:$EZ$55,Points_MP!$C34,FALSE)=$V34,$AH34,IF(HLOOKUP(AL$1,Monitoring_MP!$AK$1:$EZ$55,Points_MP!$C34,FALSE)=$X34,$AI34,"ERROR")))))))))</f>
        <v>0</v>
      </c>
      <c r="AM34" s="142">
        <f>IF(ISBLANK(HLOOKUP(AM$1,Monitoring_MP!$AK$1:$EZ$55,Points_MP!$C34,FALSE)),"",IF(HLOOKUP(AM$1,Monitoring_MP!$AK$1:$EZ$55,Points_MP!$C34,FALSE)=$J34,$AB34,IF(HLOOKUP(AM$1,Monitoring_MP!$AK$1:$EZ$55,Points_MP!$C34,FALSE)=$L34,$AC34,IF(HLOOKUP(AM$1,Monitoring_MP!$AK$1:$EZ$55,Points_MP!$C34,FALSE)=$N34,$AD34,IF(HLOOKUP(AM$1,Monitoring_MP!$AK$1:$EZ$55,Points_MP!$C34,FALSE)=$P34,$AE34,IF(HLOOKUP(AM$1,Monitoring_MP!$AK$1:$EZ$55,Points_MP!$C34,FALSE)=$R34,$AF34,IF(HLOOKUP(AM$1,Monitoring_MP!$AK$1:$EZ$55,Points_MP!$C34,FALSE)=$T34,$AG34,IF(HLOOKUP(AM$1,Monitoring_MP!$AK$1:$EZ$55,Points_MP!$C34,FALSE)=$V34,$AH34,IF(HLOOKUP(AM$1,Monitoring_MP!$AK$1:$EZ$55,Points_MP!$C34,FALSE)=$X34,$AI34,"ERROR")))))))))</f>
        <v>0</v>
      </c>
      <c r="AN34" s="142">
        <f>IF(ISBLANK(HLOOKUP(AN$1,Monitoring_MP!$AK$1:$EZ$55,Points_MP!$C34,FALSE)),"",IF(HLOOKUP(AN$1,Monitoring_MP!$AK$1:$EZ$55,Points_MP!$C34,FALSE)=$J34,$AB34,IF(HLOOKUP(AN$1,Monitoring_MP!$AK$1:$EZ$55,Points_MP!$C34,FALSE)=$L34,$AC34,IF(HLOOKUP(AN$1,Monitoring_MP!$AK$1:$EZ$55,Points_MP!$C34,FALSE)=$N34,$AD34,IF(HLOOKUP(AN$1,Monitoring_MP!$AK$1:$EZ$55,Points_MP!$C34,FALSE)=$P34,$AE34,IF(HLOOKUP(AN$1,Monitoring_MP!$AK$1:$EZ$55,Points_MP!$C34,FALSE)=$R34,$AF34,IF(HLOOKUP(AN$1,Monitoring_MP!$AK$1:$EZ$55,Points_MP!$C34,FALSE)=$T34,$AG34,IF(HLOOKUP(AN$1,Monitoring_MP!$AK$1:$EZ$55,Points_MP!$C34,FALSE)=$V34,$AH34,IF(HLOOKUP(AN$1,Monitoring_MP!$AK$1:$EZ$55,Points_MP!$C34,FALSE)=$X34,$AI34,"ERROR")))))))))</f>
        <v>0</v>
      </c>
      <c r="AO34" s="142">
        <f>IF(ISBLANK(HLOOKUP(AO$1,Monitoring_MP!$AK$1:$EZ$55,Points_MP!$C34,FALSE)),"",IF(HLOOKUP(AO$1,Monitoring_MP!$AK$1:$EZ$55,Points_MP!$C34,FALSE)=$J34,$AB34,IF(HLOOKUP(AO$1,Monitoring_MP!$AK$1:$EZ$55,Points_MP!$C34,FALSE)=$L34,$AC34,IF(HLOOKUP(AO$1,Monitoring_MP!$AK$1:$EZ$55,Points_MP!$C34,FALSE)=$N34,$AD34,IF(HLOOKUP(AO$1,Monitoring_MP!$AK$1:$EZ$55,Points_MP!$C34,FALSE)=$P34,$AE34,IF(HLOOKUP(AO$1,Monitoring_MP!$AK$1:$EZ$55,Points_MP!$C34,FALSE)=$R34,$AF34,IF(HLOOKUP(AO$1,Monitoring_MP!$AK$1:$EZ$55,Points_MP!$C34,FALSE)=$T34,$AG34,IF(HLOOKUP(AO$1,Monitoring_MP!$AK$1:$EZ$55,Points_MP!$C34,FALSE)=$V34,$AH34,IF(HLOOKUP(AO$1,Monitoring_MP!$AK$1:$EZ$55,Points_MP!$C34,FALSE)=$X34,$AI34,"ERROR")))))))))</f>
        <v>0</v>
      </c>
      <c r="AP34" s="142">
        <f>IF(ISBLANK(HLOOKUP(AP$1,Monitoring_MP!$AK$1:$EZ$55,Points_MP!$C34,FALSE)),"",IF(HLOOKUP(AP$1,Monitoring_MP!$AK$1:$EZ$55,Points_MP!$C34,FALSE)=$J34,$AB34,IF(HLOOKUP(AP$1,Monitoring_MP!$AK$1:$EZ$55,Points_MP!$C34,FALSE)=$L34,$AC34,IF(HLOOKUP(AP$1,Monitoring_MP!$AK$1:$EZ$55,Points_MP!$C34,FALSE)=$N34,$AD34,IF(HLOOKUP(AP$1,Monitoring_MP!$AK$1:$EZ$55,Points_MP!$C34,FALSE)=$P34,$AE34,IF(HLOOKUP(AP$1,Monitoring_MP!$AK$1:$EZ$55,Points_MP!$C34,FALSE)=$R34,$AF34,IF(HLOOKUP(AP$1,Monitoring_MP!$AK$1:$EZ$55,Points_MP!$C34,FALSE)=$T34,$AG34,IF(HLOOKUP(AP$1,Monitoring_MP!$AK$1:$EZ$55,Points_MP!$C34,FALSE)=$V34,$AH34,IF(HLOOKUP(AP$1,Monitoring_MP!$AK$1:$EZ$55,Points_MP!$C34,FALSE)=$X34,$AI34,"ERROR")))))))))</f>
        <v>0</v>
      </c>
      <c r="AQ34" s="142">
        <f>IF(ISBLANK(HLOOKUP(AQ$1,Monitoring_MP!$AK$1:$EZ$55,Points_MP!$C34,FALSE)),"",IF(HLOOKUP(AQ$1,Monitoring_MP!$AK$1:$EZ$55,Points_MP!$C34,FALSE)=$J34,$AB34,IF(HLOOKUP(AQ$1,Monitoring_MP!$AK$1:$EZ$55,Points_MP!$C34,FALSE)=$L34,$AC34,IF(HLOOKUP(AQ$1,Monitoring_MP!$AK$1:$EZ$55,Points_MP!$C34,FALSE)=$N34,$AD34,IF(HLOOKUP(AQ$1,Monitoring_MP!$AK$1:$EZ$55,Points_MP!$C34,FALSE)=$P34,$AE34,IF(HLOOKUP(AQ$1,Monitoring_MP!$AK$1:$EZ$55,Points_MP!$C34,FALSE)=$R34,$AF34,IF(HLOOKUP(AQ$1,Monitoring_MP!$AK$1:$EZ$55,Points_MP!$C34,FALSE)=$T34,$AG34,IF(HLOOKUP(AQ$1,Monitoring_MP!$AK$1:$EZ$55,Points_MP!$C34,FALSE)=$V34,$AH34,IF(HLOOKUP(AQ$1,Monitoring_MP!$AK$1:$EZ$55,Points_MP!$C34,FALSE)=$X34,$AI34,"ERROR")))))))))</f>
        <v>0</v>
      </c>
      <c r="AR34" s="142">
        <f>IF(ISBLANK(HLOOKUP(AR$1,Monitoring_MP!$AK$1:$EZ$55,Points_MP!$C34,FALSE)),"",IF(HLOOKUP(AR$1,Monitoring_MP!$AK$1:$EZ$55,Points_MP!$C34,FALSE)=$J34,$AB34,IF(HLOOKUP(AR$1,Monitoring_MP!$AK$1:$EZ$55,Points_MP!$C34,FALSE)=$L34,$AC34,IF(HLOOKUP(AR$1,Monitoring_MP!$AK$1:$EZ$55,Points_MP!$C34,FALSE)=$N34,$AD34,IF(HLOOKUP(AR$1,Monitoring_MP!$AK$1:$EZ$55,Points_MP!$C34,FALSE)=$P34,$AE34,IF(HLOOKUP(AR$1,Monitoring_MP!$AK$1:$EZ$55,Points_MP!$C34,FALSE)=$R34,$AF34,IF(HLOOKUP(AR$1,Monitoring_MP!$AK$1:$EZ$55,Points_MP!$C34,FALSE)=$T34,$AG34,IF(HLOOKUP(AR$1,Monitoring_MP!$AK$1:$EZ$55,Points_MP!$C34,FALSE)=$V34,$AH34,IF(HLOOKUP(AR$1,Monitoring_MP!$AK$1:$EZ$55,Points_MP!$C34,FALSE)=$X34,$AI34,"ERROR")))))))))</f>
        <v>0</v>
      </c>
      <c r="AS34" s="142">
        <f>IF(ISBLANK(HLOOKUP(AS$1,Monitoring_MP!$AK$1:$EZ$55,Points_MP!$C34,FALSE)),"",IF(HLOOKUP(AS$1,Monitoring_MP!$AK$1:$EZ$55,Points_MP!$C34,FALSE)=$J34,$AB34,IF(HLOOKUP(AS$1,Monitoring_MP!$AK$1:$EZ$55,Points_MP!$C34,FALSE)=$L34,$AC34,IF(HLOOKUP(AS$1,Monitoring_MP!$AK$1:$EZ$55,Points_MP!$C34,FALSE)=$N34,$AD34,IF(HLOOKUP(AS$1,Monitoring_MP!$AK$1:$EZ$55,Points_MP!$C34,FALSE)=$P34,$AE34,IF(HLOOKUP(AS$1,Monitoring_MP!$AK$1:$EZ$55,Points_MP!$C34,FALSE)=$R34,$AF34,IF(HLOOKUP(AS$1,Monitoring_MP!$AK$1:$EZ$55,Points_MP!$C34,FALSE)=$T34,$AG34,IF(HLOOKUP(AS$1,Monitoring_MP!$AK$1:$EZ$55,Points_MP!$C34,FALSE)=$V34,$AH34,IF(HLOOKUP(AS$1,Monitoring_MP!$AK$1:$EZ$55,Points_MP!$C34,FALSE)=$X34,$AI34,"ERROR")))))))))</f>
        <v>0</v>
      </c>
      <c r="AT34" s="142">
        <f>IF(ISBLANK(HLOOKUP(AT$1,Monitoring_MP!$AK$1:$EZ$55,Points_MP!$C34,FALSE)),"",IF(HLOOKUP(AT$1,Monitoring_MP!$AK$1:$EZ$55,Points_MP!$C34,FALSE)=$J34,$AB34,IF(HLOOKUP(AT$1,Monitoring_MP!$AK$1:$EZ$55,Points_MP!$C34,FALSE)=$L34,$AC34,IF(HLOOKUP(AT$1,Monitoring_MP!$AK$1:$EZ$55,Points_MP!$C34,FALSE)=$N34,$AD34,IF(HLOOKUP(AT$1,Monitoring_MP!$AK$1:$EZ$55,Points_MP!$C34,FALSE)=$P34,$AE34,IF(HLOOKUP(AT$1,Monitoring_MP!$AK$1:$EZ$55,Points_MP!$C34,FALSE)=$R34,$AF34,IF(HLOOKUP(AT$1,Monitoring_MP!$AK$1:$EZ$55,Points_MP!$C34,FALSE)=$T34,$AG34,IF(HLOOKUP(AT$1,Monitoring_MP!$AK$1:$EZ$55,Points_MP!$C34,FALSE)=$V34,$AH34,IF(HLOOKUP(AT$1,Monitoring_MP!$AK$1:$EZ$55,Points_MP!$C34,FALSE)=$X34,$AI34,"ERROR")))))))))</f>
        <v>0</v>
      </c>
      <c r="AU34" s="142">
        <f>IF(ISBLANK(HLOOKUP(AU$1,Monitoring_MP!$AK$1:$EZ$55,Points_MP!$C34,FALSE)),"",IF(HLOOKUP(AU$1,Monitoring_MP!$AK$1:$EZ$55,Points_MP!$C34,FALSE)=$J34,$AB34,IF(HLOOKUP(AU$1,Monitoring_MP!$AK$1:$EZ$55,Points_MP!$C34,FALSE)=$L34,$AC34,IF(HLOOKUP(AU$1,Monitoring_MP!$AK$1:$EZ$55,Points_MP!$C34,FALSE)=$N34,$AD34,IF(HLOOKUP(AU$1,Monitoring_MP!$AK$1:$EZ$55,Points_MP!$C34,FALSE)=$P34,$AE34,IF(HLOOKUP(AU$1,Monitoring_MP!$AK$1:$EZ$55,Points_MP!$C34,FALSE)=$R34,$AF34,IF(HLOOKUP(AU$1,Monitoring_MP!$AK$1:$EZ$55,Points_MP!$C34,FALSE)=$T34,$AG34,IF(HLOOKUP(AU$1,Monitoring_MP!$AK$1:$EZ$55,Points_MP!$C34,FALSE)=$V34,$AH34,IF(HLOOKUP(AU$1,Monitoring_MP!$AK$1:$EZ$55,Points_MP!$C34,FALSE)=$X34,$AI34,"ERROR")))))))))</f>
        <v>0</v>
      </c>
      <c r="AV34" s="142">
        <f>IF(ISBLANK(HLOOKUP(AV$1,Monitoring_MP!$AK$1:$EZ$55,Points_MP!$C34,FALSE)),"",IF(HLOOKUP(AV$1,Monitoring_MP!$AK$1:$EZ$55,Points_MP!$C34,FALSE)=$J34,$AB34,IF(HLOOKUP(AV$1,Monitoring_MP!$AK$1:$EZ$55,Points_MP!$C34,FALSE)=$L34,$AC34,IF(HLOOKUP(AV$1,Monitoring_MP!$AK$1:$EZ$55,Points_MP!$C34,FALSE)=$N34,$AD34,IF(HLOOKUP(AV$1,Monitoring_MP!$AK$1:$EZ$55,Points_MP!$C34,FALSE)=$P34,$AE34,IF(HLOOKUP(AV$1,Monitoring_MP!$AK$1:$EZ$55,Points_MP!$C34,FALSE)=$R34,$AF34,IF(HLOOKUP(AV$1,Monitoring_MP!$AK$1:$EZ$55,Points_MP!$C34,FALSE)=$T34,$AG34,IF(HLOOKUP(AV$1,Monitoring_MP!$AK$1:$EZ$55,Points_MP!$C34,FALSE)=$V34,$AH34,IF(HLOOKUP(AV$1,Monitoring_MP!$AK$1:$EZ$55,Points_MP!$C34,FALSE)=$X34,$AI34,"ERROR")))))))))</f>
        <v>0</v>
      </c>
      <c r="AW34" s="142">
        <f>IF(ISBLANK(HLOOKUP(AW$1,Monitoring_MP!$AK$1:$EZ$55,Points_MP!$C34,FALSE)),"",IF(HLOOKUP(AW$1,Monitoring_MP!$AK$1:$EZ$55,Points_MP!$C34,FALSE)=$J34,$AB34,IF(HLOOKUP(AW$1,Monitoring_MP!$AK$1:$EZ$55,Points_MP!$C34,FALSE)=$L34,$AC34,IF(HLOOKUP(AW$1,Monitoring_MP!$AK$1:$EZ$55,Points_MP!$C34,FALSE)=$N34,$AD34,IF(HLOOKUP(AW$1,Monitoring_MP!$AK$1:$EZ$55,Points_MP!$C34,FALSE)=$P34,$AE34,IF(HLOOKUP(AW$1,Monitoring_MP!$AK$1:$EZ$55,Points_MP!$C34,FALSE)=$R34,$AF34,IF(HLOOKUP(AW$1,Monitoring_MP!$AK$1:$EZ$55,Points_MP!$C34,FALSE)=$T34,$AG34,IF(HLOOKUP(AW$1,Monitoring_MP!$AK$1:$EZ$55,Points_MP!$C34,FALSE)=$V34,$AH34,IF(HLOOKUP(AW$1,Monitoring_MP!$AK$1:$EZ$55,Points_MP!$C34,FALSE)=$X34,$AI34,"ERROR")))))))))</f>
        <v>0</v>
      </c>
      <c r="AX34" s="142">
        <f>IF(ISBLANK(HLOOKUP(AX$1,Monitoring_MP!$AK$1:$EZ$55,Points_MP!$C34,FALSE)),"",IF(HLOOKUP(AX$1,Monitoring_MP!$AK$1:$EZ$55,Points_MP!$C34,FALSE)=$J34,$AB34,IF(HLOOKUP(AX$1,Monitoring_MP!$AK$1:$EZ$55,Points_MP!$C34,FALSE)=$L34,$AC34,IF(HLOOKUP(AX$1,Monitoring_MP!$AK$1:$EZ$55,Points_MP!$C34,FALSE)=$N34,$AD34,IF(HLOOKUP(AX$1,Monitoring_MP!$AK$1:$EZ$55,Points_MP!$C34,FALSE)=$P34,$AE34,IF(HLOOKUP(AX$1,Monitoring_MP!$AK$1:$EZ$55,Points_MP!$C34,FALSE)=$R34,$AF34,IF(HLOOKUP(AX$1,Monitoring_MP!$AK$1:$EZ$55,Points_MP!$C34,FALSE)=$T34,$AG34,IF(HLOOKUP(AX$1,Monitoring_MP!$AK$1:$EZ$55,Points_MP!$C34,FALSE)=$V34,$AH34,IF(HLOOKUP(AX$1,Monitoring_MP!$AK$1:$EZ$55,Points_MP!$C34,FALSE)=$X34,$AI34,"ERROR")))))))))</f>
        <v>0</v>
      </c>
      <c r="AY34" s="142">
        <f>IF(ISBLANK(HLOOKUP(AY$1,Monitoring_MP!$AK$1:$EZ$55,Points_MP!$C34,FALSE)),"",IF(HLOOKUP(AY$1,Monitoring_MP!$AK$1:$EZ$55,Points_MP!$C34,FALSE)=$J34,$AB34,IF(HLOOKUP(AY$1,Monitoring_MP!$AK$1:$EZ$55,Points_MP!$C34,FALSE)=$L34,$AC34,IF(HLOOKUP(AY$1,Monitoring_MP!$AK$1:$EZ$55,Points_MP!$C34,FALSE)=$N34,$AD34,IF(HLOOKUP(AY$1,Monitoring_MP!$AK$1:$EZ$55,Points_MP!$C34,FALSE)=$P34,$AE34,IF(HLOOKUP(AY$1,Monitoring_MP!$AK$1:$EZ$55,Points_MP!$C34,FALSE)=$R34,$AF34,IF(HLOOKUP(AY$1,Monitoring_MP!$AK$1:$EZ$55,Points_MP!$C34,FALSE)=$T34,$AG34,IF(HLOOKUP(AY$1,Monitoring_MP!$AK$1:$EZ$55,Points_MP!$C34,FALSE)=$V34,$AH34,IF(HLOOKUP(AY$1,Monitoring_MP!$AK$1:$EZ$55,Points_MP!$C34,FALSE)=$X34,$AI34,"ERROR")))))))))</f>
        <v>0</v>
      </c>
      <c r="AZ34" s="142">
        <f>IF(ISBLANK(HLOOKUP(AZ$1,Monitoring_MP!$AK$1:$EZ$55,Points_MP!$C34,FALSE)),"",IF(HLOOKUP(AZ$1,Monitoring_MP!$AK$1:$EZ$55,Points_MP!$C34,FALSE)=$J34,$AB34,IF(HLOOKUP(AZ$1,Monitoring_MP!$AK$1:$EZ$55,Points_MP!$C34,FALSE)=$L34,$AC34,IF(HLOOKUP(AZ$1,Monitoring_MP!$AK$1:$EZ$55,Points_MP!$C34,FALSE)=$N34,$AD34,IF(HLOOKUP(AZ$1,Monitoring_MP!$AK$1:$EZ$55,Points_MP!$C34,FALSE)=$P34,$AE34,IF(HLOOKUP(AZ$1,Monitoring_MP!$AK$1:$EZ$55,Points_MP!$C34,FALSE)=$R34,$AF34,IF(HLOOKUP(AZ$1,Monitoring_MP!$AK$1:$EZ$55,Points_MP!$C34,FALSE)=$T34,$AG34,IF(HLOOKUP(AZ$1,Monitoring_MP!$AK$1:$EZ$55,Points_MP!$C34,FALSE)=$V34,$AH34,IF(HLOOKUP(AZ$1,Monitoring_MP!$AK$1:$EZ$55,Points_MP!$C34,FALSE)=$X34,$AI34,"ERROR")))))))))</f>
        <v>0</v>
      </c>
      <c r="BA34" s="142">
        <f>IF(ISBLANK(HLOOKUP(BA$1,Monitoring_MP!$AK$1:$EZ$55,Points_MP!$C34,FALSE)),"",IF(HLOOKUP(BA$1,Monitoring_MP!$AK$1:$EZ$55,Points_MP!$C34,FALSE)=$J34,$AB34,IF(HLOOKUP(BA$1,Monitoring_MP!$AK$1:$EZ$55,Points_MP!$C34,FALSE)=$L34,$AC34,IF(HLOOKUP(BA$1,Monitoring_MP!$AK$1:$EZ$55,Points_MP!$C34,FALSE)=$N34,$AD34,IF(HLOOKUP(BA$1,Monitoring_MP!$AK$1:$EZ$55,Points_MP!$C34,FALSE)=$P34,$AE34,IF(HLOOKUP(BA$1,Monitoring_MP!$AK$1:$EZ$55,Points_MP!$C34,FALSE)=$R34,$AF34,IF(HLOOKUP(BA$1,Monitoring_MP!$AK$1:$EZ$55,Points_MP!$C34,FALSE)=$T34,$AG34,IF(HLOOKUP(BA$1,Monitoring_MP!$AK$1:$EZ$55,Points_MP!$C34,FALSE)=$V34,$AH34,IF(HLOOKUP(BA$1,Monitoring_MP!$AK$1:$EZ$55,Points_MP!$C34,FALSE)=$X34,$AI34,"ERROR")))))))))</f>
        <v>0</v>
      </c>
      <c r="BB34" s="142">
        <f>IF(ISBLANK(HLOOKUP(BB$1,Monitoring_MP!$AK$1:$EZ$55,Points_MP!$C34,FALSE)),"",IF(HLOOKUP(BB$1,Monitoring_MP!$AK$1:$EZ$55,Points_MP!$C34,FALSE)=$J34,$AB34,IF(HLOOKUP(BB$1,Monitoring_MP!$AK$1:$EZ$55,Points_MP!$C34,FALSE)=$L34,$AC34,IF(HLOOKUP(BB$1,Monitoring_MP!$AK$1:$EZ$55,Points_MP!$C34,FALSE)=$N34,$AD34,IF(HLOOKUP(BB$1,Monitoring_MP!$AK$1:$EZ$55,Points_MP!$C34,FALSE)=$P34,$AE34,IF(HLOOKUP(BB$1,Monitoring_MP!$AK$1:$EZ$55,Points_MP!$C34,FALSE)=$R34,$AF34,IF(HLOOKUP(BB$1,Monitoring_MP!$AK$1:$EZ$55,Points_MP!$C34,FALSE)=$T34,$AG34,IF(HLOOKUP(BB$1,Monitoring_MP!$AK$1:$EZ$55,Points_MP!$C34,FALSE)=$V34,$AH34,IF(HLOOKUP(BB$1,Monitoring_MP!$AK$1:$EZ$55,Points_MP!$C34,FALSE)=$X34,$AI34,"ERROR")))))))))</f>
        <v>0</v>
      </c>
      <c r="BC34" s="142">
        <f>IF(ISBLANK(HLOOKUP(BC$1,Monitoring_MP!$AK$1:$EZ$55,Points_MP!$C34,FALSE)),"",IF(HLOOKUP(BC$1,Monitoring_MP!$AK$1:$EZ$55,Points_MP!$C34,FALSE)=$J34,$AB34,IF(HLOOKUP(BC$1,Monitoring_MP!$AK$1:$EZ$55,Points_MP!$C34,FALSE)=$L34,$AC34,IF(HLOOKUP(BC$1,Monitoring_MP!$AK$1:$EZ$55,Points_MP!$C34,FALSE)=$N34,$AD34,IF(HLOOKUP(BC$1,Monitoring_MP!$AK$1:$EZ$55,Points_MP!$C34,FALSE)=$P34,$AE34,IF(HLOOKUP(BC$1,Monitoring_MP!$AK$1:$EZ$55,Points_MP!$C34,FALSE)=$R34,$AF34,IF(HLOOKUP(BC$1,Monitoring_MP!$AK$1:$EZ$55,Points_MP!$C34,FALSE)=$T34,$AG34,IF(HLOOKUP(BC$1,Monitoring_MP!$AK$1:$EZ$55,Points_MP!$C34,FALSE)=$V34,$AH34,IF(HLOOKUP(BC$1,Monitoring_MP!$AK$1:$EZ$55,Points_MP!$C34,FALSE)=$X34,$AI34,"ERROR")))))))))</f>
        <v>0</v>
      </c>
      <c r="BD34" s="142">
        <f>IF(ISBLANK(HLOOKUP(BD$1,Monitoring_MP!$AK$1:$EZ$55,Points_MP!$C34,FALSE)),"",IF(HLOOKUP(BD$1,Monitoring_MP!$AK$1:$EZ$55,Points_MP!$C34,FALSE)=$J34,$AB34,IF(HLOOKUP(BD$1,Monitoring_MP!$AK$1:$EZ$55,Points_MP!$C34,FALSE)=$L34,$AC34,IF(HLOOKUP(BD$1,Monitoring_MP!$AK$1:$EZ$55,Points_MP!$C34,FALSE)=$N34,$AD34,IF(HLOOKUP(BD$1,Monitoring_MP!$AK$1:$EZ$55,Points_MP!$C34,FALSE)=$P34,$AE34,IF(HLOOKUP(BD$1,Monitoring_MP!$AK$1:$EZ$55,Points_MP!$C34,FALSE)=$R34,$AF34,IF(HLOOKUP(BD$1,Monitoring_MP!$AK$1:$EZ$55,Points_MP!$C34,FALSE)=$T34,$AG34,IF(HLOOKUP(BD$1,Monitoring_MP!$AK$1:$EZ$55,Points_MP!$C34,FALSE)=$V34,$AH34,IF(HLOOKUP(BD$1,Monitoring_MP!$AK$1:$EZ$55,Points_MP!$C34,FALSE)=$X34,$AI34,"ERROR")))))))))</f>
        <v>0</v>
      </c>
      <c r="BE34" s="142">
        <f>IF(ISBLANK(HLOOKUP(BE$1,Monitoring_MP!$AK$1:$EZ$55,Points_MP!$C34,FALSE)),"",IF(HLOOKUP(BE$1,Monitoring_MP!$AK$1:$EZ$55,Points_MP!$C34,FALSE)=$J34,$AB34,IF(HLOOKUP(BE$1,Monitoring_MP!$AK$1:$EZ$55,Points_MP!$C34,FALSE)=$L34,$AC34,IF(HLOOKUP(BE$1,Monitoring_MP!$AK$1:$EZ$55,Points_MP!$C34,FALSE)=$N34,$AD34,IF(HLOOKUP(BE$1,Monitoring_MP!$AK$1:$EZ$55,Points_MP!$C34,FALSE)=$P34,$AE34,IF(HLOOKUP(BE$1,Monitoring_MP!$AK$1:$EZ$55,Points_MP!$C34,FALSE)=$R34,$AF34,IF(HLOOKUP(BE$1,Monitoring_MP!$AK$1:$EZ$55,Points_MP!$C34,FALSE)=$T34,$AG34,IF(HLOOKUP(BE$1,Monitoring_MP!$AK$1:$EZ$55,Points_MP!$C34,FALSE)=$V34,$AH34,IF(HLOOKUP(BE$1,Monitoring_MP!$AK$1:$EZ$55,Points_MP!$C34,FALSE)=$X34,$AI34,"ERROR")))))))))</f>
        <v>0</v>
      </c>
      <c r="BF34" s="142">
        <f>IF(ISBLANK(HLOOKUP(BF$1,Monitoring_MP!$AK$1:$EZ$55,Points_MP!$C34,FALSE)),"",IF(HLOOKUP(BF$1,Monitoring_MP!$AK$1:$EZ$55,Points_MP!$C34,FALSE)=$J34,$AB34,IF(HLOOKUP(BF$1,Monitoring_MP!$AK$1:$EZ$55,Points_MP!$C34,FALSE)=$L34,$AC34,IF(HLOOKUP(BF$1,Monitoring_MP!$AK$1:$EZ$55,Points_MP!$C34,FALSE)=$N34,$AD34,IF(HLOOKUP(BF$1,Monitoring_MP!$AK$1:$EZ$55,Points_MP!$C34,FALSE)=$P34,$AE34,IF(HLOOKUP(BF$1,Monitoring_MP!$AK$1:$EZ$55,Points_MP!$C34,FALSE)=$R34,$AF34,IF(HLOOKUP(BF$1,Monitoring_MP!$AK$1:$EZ$55,Points_MP!$C34,FALSE)=$T34,$AG34,IF(HLOOKUP(BF$1,Monitoring_MP!$AK$1:$EZ$55,Points_MP!$C34,FALSE)=$V34,$AH34,IF(HLOOKUP(BF$1,Monitoring_MP!$AK$1:$EZ$55,Points_MP!$C34,FALSE)=$X34,$AI34,"ERROR")))))))))</f>
        <v>0</v>
      </c>
      <c r="BG34" s="142">
        <f>IF(ISBLANK(HLOOKUP(BG$1,Monitoring_MP!$AK$1:$EZ$55,Points_MP!$C34,FALSE)),"",IF(HLOOKUP(BG$1,Monitoring_MP!$AK$1:$EZ$55,Points_MP!$C34,FALSE)=$J34,$AB34,IF(HLOOKUP(BG$1,Monitoring_MP!$AK$1:$EZ$55,Points_MP!$C34,FALSE)=$L34,$AC34,IF(HLOOKUP(BG$1,Monitoring_MP!$AK$1:$EZ$55,Points_MP!$C34,FALSE)=$N34,$AD34,IF(HLOOKUP(BG$1,Monitoring_MP!$AK$1:$EZ$55,Points_MP!$C34,FALSE)=$P34,$AE34,IF(HLOOKUP(BG$1,Monitoring_MP!$AK$1:$EZ$55,Points_MP!$C34,FALSE)=$R34,$AF34,IF(HLOOKUP(BG$1,Monitoring_MP!$AK$1:$EZ$55,Points_MP!$C34,FALSE)=$T34,$AG34,IF(HLOOKUP(BG$1,Monitoring_MP!$AK$1:$EZ$55,Points_MP!$C34,FALSE)=$V34,$AH34,IF(HLOOKUP(BG$1,Monitoring_MP!$AK$1:$EZ$55,Points_MP!$C34,FALSE)=$X34,$AI34,"ERROR")))))))))</f>
        <v>0</v>
      </c>
      <c r="BH34" s="142">
        <f>IF(ISBLANK(HLOOKUP(BH$1,Monitoring_MP!$AK$1:$EZ$55,Points_MP!$C34,FALSE)),"",IF(HLOOKUP(BH$1,Monitoring_MP!$AK$1:$EZ$55,Points_MP!$C34,FALSE)=$J34,$AB34,IF(HLOOKUP(BH$1,Monitoring_MP!$AK$1:$EZ$55,Points_MP!$C34,FALSE)=$L34,$AC34,IF(HLOOKUP(BH$1,Monitoring_MP!$AK$1:$EZ$55,Points_MP!$C34,FALSE)=$N34,$AD34,IF(HLOOKUP(BH$1,Monitoring_MP!$AK$1:$EZ$55,Points_MP!$C34,FALSE)=$P34,$AE34,IF(HLOOKUP(BH$1,Monitoring_MP!$AK$1:$EZ$55,Points_MP!$C34,FALSE)=$R34,$AF34,IF(HLOOKUP(BH$1,Monitoring_MP!$AK$1:$EZ$55,Points_MP!$C34,FALSE)=$T34,$AG34,IF(HLOOKUP(BH$1,Monitoring_MP!$AK$1:$EZ$55,Points_MP!$C34,FALSE)=$V34,$AH34,IF(HLOOKUP(BH$1,Monitoring_MP!$AK$1:$EZ$55,Points_MP!$C34,FALSE)=$X34,$AI34,"ERROR")))))))))</f>
        <v>0</v>
      </c>
      <c r="BI34" s="142">
        <f>IF(ISBLANK(HLOOKUP(BI$1,Monitoring_MP!$AK$1:$EZ$55,Points_MP!$C34,FALSE)),"",IF(HLOOKUP(BI$1,Monitoring_MP!$AK$1:$EZ$55,Points_MP!$C34,FALSE)=$J34,$AB34,IF(HLOOKUP(BI$1,Monitoring_MP!$AK$1:$EZ$55,Points_MP!$C34,FALSE)=$L34,$AC34,IF(HLOOKUP(BI$1,Monitoring_MP!$AK$1:$EZ$55,Points_MP!$C34,FALSE)=$N34,$AD34,IF(HLOOKUP(BI$1,Monitoring_MP!$AK$1:$EZ$55,Points_MP!$C34,FALSE)=$P34,$AE34,IF(HLOOKUP(BI$1,Monitoring_MP!$AK$1:$EZ$55,Points_MP!$C34,FALSE)=$R34,$AF34,IF(HLOOKUP(BI$1,Monitoring_MP!$AK$1:$EZ$55,Points_MP!$C34,FALSE)=$T34,$AG34,IF(HLOOKUP(BI$1,Monitoring_MP!$AK$1:$EZ$55,Points_MP!$C34,FALSE)=$V34,$AH34,IF(HLOOKUP(BI$1,Monitoring_MP!$AK$1:$EZ$55,Points_MP!$C34,FALSE)=$X34,$AI34,"ERROR")))))))))</f>
        <v>0</v>
      </c>
      <c r="BJ34" s="142">
        <f>IF(ISBLANK(HLOOKUP(BJ$1,Monitoring_MP!$AK$1:$EZ$55,Points_MP!$C34,FALSE)),"",IF(HLOOKUP(BJ$1,Monitoring_MP!$AK$1:$EZ$55,Points_MP!$C34,FALSE)=$J34,$AB34,IF(HLOOKUP(BJ$1,Monitoring_MP!$AK$1:$EZ$55,Points_MP!$C34,FALSE)=$L34,$AC34,IF(HLOOKUP(BJ$1,Monitoring_MP!$AK$1:$EZ$55,Points_MP!$C34,FALSE)=$N34,$AD34,IF(HLOOKUP(BJ$1,Monitoring_MP!$AK$1:$EZ$55,Points_MP!$C34,FALSE)=$P34,$AE34,IF(HLOOKUP(BJ$1,Monitoring_MP!$AK$1:$EZ$55,Points_MP!$C34,FALSE)=$R34,$AF34,IF(HLOOKUP(BJ$1,Monitoring_MP!$AK$1:$EZ$55,Points_MP!$C34,FALSE)=$T34,$AG34,IF(HLOOKUP(BJ$1,Monitoring_MP!$AK$1:$EZ$55,Points_MP!$C34,FALSE)=$V34,$AH34,IF(HLOOKUP(BJ$1,Monitoring_MP!$AK$1:$EZ$55,Points_MP!$C34,FALSE)=$X34,$AI34,"ERROR")))))))))</f>
        <v>0</v>
      </c>
      <c r="BK34" s="142">
        <f>IF(ISBLANK(HLOOKUP(BK$1,Monitoring_MP!$AK$1:$EZ$55,Points_MP!$C34,FALSE)),"",IF(HLOOKUP(BK$1,Monitoring_MP!$AK$1:$EZ$55,Points_MP!$C34,FALSE)=$J34,$AB34,IF(HLOOKUP(BK$1,Monitoring_MP!$AK$1:$EZ$55,Points_MP!$C34,FALSE)=$L34,$AC34,IF(HLOOKUP(BK$1,Monitoring_MP!$AK$1:$EZ$55,Points_MP!$C34,FALSE)=$N34,$AD34,IF(HLOOKUP(BK$1,Monitoring_MP!$AK$1:$EZ$55,Points_MP!$C34,FALSE)=$P34,$AE34,IF(HLOOKUP(BK$1,Monitoring_MP!$AK$1:$EZ$55,Points_MP!$C34,FALSE)=$R34,$AF34,IF(HLOOKUP(BK$1,Monitoring_MP!$AK$1:$EZ$55,Points_MP!$C34,FALSE)=$T34,$AG34,IF(HLOOKUP(BK$1,Monitoring_MP!$AK$1:$EZ$55,Points_MP!$C34,FALSE)=$V34,$AH34,IF(HLOOKUP(BK$1,Monitoring_MP!$AK$1:$EZ$55,Points_MP!$C34,FALSE)=$X34,$AI34,"ERROR")))))))))</f>
        <v>0</v>
      </c>
      <c r="BL34" s="142">
        <f>IF(ISBLANK(HLOOKUP(BL$1,Monitoring_MP!$AK$1:$EZ$55,Points_MP!$C34,FALSE)),"",IF(HLOOKUP(BL$1,Monitoring_MP!$AK$1:$EZ$55,Points_MP!$C34,FALSE)=$J34,$AB34,IF(HLOOKUP(BL$1,Monitoring_MP!$AK$1:$EZ$55,Points_MP!$C34,FALSE)=$L34,$AC34,IF(HLOOKUP(BL$1,Monitoring_MP!$AK$1:$EZ$55,Points_MP!$C34,FALSE)=$N34,$AD34,IF(HLOOKUP(BL$1,Monitoring_MP!$AK$1:$EZ$55,Points_MP!$C34,FALSE)=$P34,$AE34,IF(HLOOKUP(BL$1,Monitoring_MP!$AK$1:$EZ$55,Points_MP!$C34,FALSE)=$R34,$AF34,IF(HLOOKUP(BL$1,Monitoring_MP!$AK$1:$EZ$55,Points_MP!$C34,FALSE)=$T34,$AG34,IF(HLOOKUP(BL$1,Monitoring_MP!$AK$1:$EZ$55,Points_MP!$C34,FALSE)=$V34,$AH34,IF(HLOOKUP(BL$1,Monitoring_MP!$AK$1:$EZ$55,Points_MP!$C34,FALSE)=$X34,$AI34,"ERROR")))))))))</f>
        <v>0</v>
      </c>
      <c r="BM34" s="142">
        <f>IF(ISBLANK(HLOOKUP(BM$1,Monitoring_MP!$AK$1:$EZ$55,Points_MP!$C34,FALSE)),"",IF(HLOOKUP(BM$1,Monitoring_MP!$AK$1:$EZ$55,Points_MP!$C34,FALSE)=$J34,$AB34,IF(HLOOKUP(BM$1,Monitoring_MP!$AK$1:$EZ$55,Points_MP!$C34,FALSE)=$L34,$AC34,IF(HLOOKUP(BM$1,Monitoring_MP!$AK$1:$EZ$55,Points_MP!$C34,FALSE)=$N34,$AD34,IF(HLOOKUP(BM$1,Monitoring_MP!$AK$1:$EZ$55,Points_MP!$C34,FALSE)=$P34,$AE34,IF(HLOOKUP(BM$1,Monitoring_MP!$AK$1:$EZ$55,Points_MP!$C34,FALSE)=$R34,$AF34,IF(HLOOKUP(BM$1,Monitoring_MP!$AK$1:$EZ$55,Points_MP!$C34,FALSE)=$T34,$AG34,IF(HLOOKUP(BM$1,Monitoring_MP!$AK$1:$EZ$55,Points_MP!$C34,FALSE)=$V34,$AH34,IF(HLOOKUP(BM$1,Monitoring_MP!$AK$1:$EZ$55,Points_MP!$C34,FALSE)=$X34,$AI34,"ERROR")))))))))</f>
        <v>0</v>
      </c>
      <c r="BN34" s="142">
        <f>IF(ISBLANK(HLOOKUP(BN$1,Monitoring_MP!$AK$1:$EZ$55,Points_MP!$C34,FALSE)),"",IF(HLOOKUP(BN$1,Monitoring_MP!$AK$1:$EZ$55,Points_MP!$C34,FALSE)=$J34,$AB34,IF(HLOOKUP(BN$1,Monitoring_MP!$AK$1:$EZ$55,Points_MP!$C34,FALSE)=$L34,$AC34,IF(HLOOKUP(BN$1,Monitoring_MP!$AK$1:$EZ$55,Points_MP!$C34,FALSE)=$N34,$AD34,IF(HLOOKUP(BN$1,Monitoring_MP!$AK$1:$EZ$55,Points_MP!$C34,FALSE)=$P34,$AE34,IF(HLOOKUP(BN$1,Monitoring_MP!$AK$1:$EZ$55,Points_MP!$C34,FALSE)=$R34,$AF34,IF(HLOOKUP(BN$1,Monitoring_MP!$AK$1:$EZ$55,Points_MP!$C34,FALSE)=$T34,$AG34,IF(HLOOKUP(BN$1,Monitoring_MP!$AK$1:$EZ$55,Points_MP!$C34,FALSE)=$V34,$AH34,IF(HLOOKUP(BN$1,Monitoring_MP!$AK$1:$EZ$55,Points_MP!$C34,FALSE)=$X34,$AI34,"ERROR")))))))))</f>
        <v>0</v>
      </c>
      <c r="BO34" s="142">
        <f>IF(ISBLANK(HLOOKUP(BO$1,Monitoring_MP!$AK$1:$EZ$55,Points_MP!$C34,FALSE)),"",IF(HLOOKUP(BO$1,Monitoring_MP!$AK$1:$EZ$55,Points_MP!$C34,FALSE)=$J34,$AB34,IF(HLOOKUP(BO$1,Monitoring_MP!$AK$1:$EZ$55,Points_MP!$C34,FALSE)=$L34,$AC34,IF(HLOOKUP(BO$1,Monitoring_MP!$AK$1:$EZ$55,Points_MP!$C34,FALSE)=$N34,$AD34,IF(HLOOKUP(BO$1,Monitoring_MP!$AK$1:$EZ$55,Points_MP!$C34,FALSE)=$P34,$AE34,IF(HLOOKUP(BO$1,Monitoring_MP!$AK$1:$EZ$55,Points_MP!$C34,FALSE)=$R34,$AF34,IF(HLOOKUP(BO$1,Monitoring_MP!$AK$1:$EZ$55,Points_MP!$C34,FALSE)=$T34,$AG34,IF(HLOOKUP(BO$1,Monitoring_MP!$AK$1:$EZ$55,Points_MP!$C34,FALSE)=$V34,$AH34,IF(HLOOKUP(BO$1,Monitoring_MP!$AK$1:$EZ$55,Points_MP!$C34,FALSE)=$X34,$AI34,"ERROR")))))))))</f>
        <v>0</v>
      </c>
      <c r="BP34" s="142">
        <f>IF(ISBLANK(HLOOKUP(BP$1,Monitoring_MP!$AK$1:$EZ$55,Points_MP!$C34,FALSE)),"",IF(HLOOKUP(BP$1,Monitoring_MP!$AK$1:$EZ$55,Points_MP!$C34,FALSE)=$J34,$AB34,IF(HLOOKUP(BP$1,Monitoring_MP!$AK$1:$EZ$55,Points_MP!$C34,FALSE)=$L34,$AC34,IF(HLOOKUP(BP$1,Monitoring_MP!$AK$1:$EZ$55,Points_MP!$C34,FALSE)=$N34,$AD34,IF(HLOOKUP(BP$1,Monitoring_MP!$AK$1:$EZ$55,Points_MP!$C34,FALSE)=$P34,$AE34,IF(HLOOKUP(BP$1,Monitoring_MP!$AK$1:$EZ$55,Points_MP!$C34,FALSE)=$R34,$AF34,IF(HLOOKUP(BP$1,Monitoring_MP!$AK$1:$EZ$55,Points_MP!$C34,FALSE)=$T34,$AG34,IF(HLOOKUP(BP$1,Monitoring_MP!$AK$1:$EZ$55,Points_MP!$C34,FALSE)=$V34,$AH34,IF(HLOOKUP(BP$1,Monitoring_MP!$AK$1:$EZ$55,Points_MP!$C34,FALSE)=$X34,$AI34,"ERROR")))))))))</f>
        <v>0</v>
      </c>
      <c r="BQ34" s="142">
        <f>IF(ISBLANK(HLOOKUP(BQ$1,Monitoring_MP!$AK$1:$EZ$55,Points_MP!$C34,FALSE)),"",IF(HLOOKUP(BQ$1,Monitoring_MP!$AK$1:$EZ$55,Points_MP!$C34,FALSE)=$J34,$AB34,IF(HLOOKUP(BQ$1,Monitoring_MP!$AK$1:$EZ$55,Points_MP!$C34,FALSE)=$L34,$AC34,IF(HLOOKUP(BQ$1,Monitoring_MP!$AK$1:$EZ$55,Points_MP!$C34,FALSE)=$N34,$AD34,IF(HLOOKUP(BQ$1,Monitoring_MP!$AK$1:$EZ$55,Points_MP!$C34,FALSE)=$P34,$AE34,IF(HLOOKUP(BQ$1,Monitoring_MP!$AK$1:$EZ$55,Points_MP!$C34,FALSE)=$R34,$AF34,IF(HLOOKUP(BQ$1,Monitoring_MP!$AK$1:$EZ$55,Points_MP!$C34,FALSE)=$T34,$AG34,IF(HLOOKUP(BQ$1,Monitoring_MP!$AK$1:$EZ$55,Points_MP!$C34,FALSE)=$V34,$AH34,IF(HLOOKUP(BQ$1,Monitoring_MP!$AK$1:$EZ$55,Points_MP!$C34,FALSE)=$X34,$AI34,"ERROR")))))))))</f>
        <v>0</v>
      </c>
      <c r="BR34" s="142">
        <f>IF(ISBLANK(HLOOKUP(BR$1,Monitoring_MP!$AK$1:$EZ$55,Points_MP!$C34,FALSE)),"",IF(HLOOKUP(BR$1,Monitoring_MP!$AK$1:$EZ$55,Points_MP!$C34,FALSE)=$J34,$AB34,IF(HLOOKUP(BR$1,Monitoring_MP!$AK$1:$EZ$55,Points_MP!$C34,FALSE)=$L34,$AC34,IF(HLOOKUP(BR$1,Monitoring_MP!$AK$1:$EZ$55,Points_MP!$C34,FALSE)=$N34,$AD34,IF(HLOOKUP(BR$1,Monitoring_MP!$AK$1:$EZ$55,Points_MP!$C34,FALSE)=$P34,$AE34,IF(HLOOKUP(BR$1,Monitoring_MP!$AK$1:$EZ$55,Points_MP!$C34,FALSE)=$R34,$AF34,IF(HLOOKUP(BR$1,Monitoring_MP!$AK$1:$EZ$55,Points_MP!$C34,FALSE)=$T34,$AG34,IF(HLOOKUP(BR$1,Monitoring_MP!$AK$1:$EZ$55,Points_MP!$C34,FALSE)=$V34,$AH34,IF(HLOOKUP(BR$1,Monitoring_MP!$AK$1:$EZ$55,Points_MP!$C34,FALSE)=$X34,$AI34,"ERROR")))))))))</f>
        <v>0</v>
      </c>
      <c r="BS34" s="142">
        <f>IF(ISBLANK(HLOOKUP(BS$1,Monitoring_MP!$AK$1:$EZ$55,Points_MP!$C34,FALSE)),"",IF(HLOOKUP(BS$1,Monitoring_MP!$AK$1:$EZ$55,Points_MP!$C34,FALSE)=$J34,$AB34,IF(HLOOKUP(BS$1,Monitoring_MP!$AK$1:$EZ$55,Points_MP!$C34,FALSE)=$L34,$AC34,IF(HLOOKUP(BS$1,Monitoring_MP!$AK$1:$EZ$55,Points_MP!$C34,FALSE)=$N34,$AD34,IF(HLOOKUP(BS$1,Monitoring_MP!$AK$1:$EZ$55,Points_MP!$C34,FALSE)=$P34,$AE34,IF(HLOOKUP(BS$1,Monitoring_MP!$AK$1:$EZ$55,Points_MP!$C34,FALSE)=$R34,$AF34,IF(HLOOKUP(BS$1,Monitoring_MP!$AK$1:$EZ$55,Points_MP!$C34,FALSE)=$T34,$AG34,IF(HLOOKUP(BS$1,Monitoring_MP!$AK$1:$EZ$55,Points_MP!$C34,FALSE)=$V34,$AH34,IF(HLOOKUP(BS$1,Monitoring_MP!$AK$1:$EZ$55,Points_MP!$C34,FALSE)=$X34,$AI34,"ERROR")))))))))</f>
        <v>0</v>
      </c>
      <c r="BT34" s="142">
        <f>IF(ISBLANK(HLOOKUP(BT$1,Monitoring_MP!$AK$1:$EZ$55,Points_MP!$C34,FALSE)),"",IF(HLOOKUP(BT$1,Monitoring_MP!$AK$1:$EZ$55,Points_MP!$C34,FALSE)=$J34,$AB34,IF(HLOOKUP(BT$1,Monitoring_MP!$AK$1:$EZ$55,Points_MP!$C34,FALSE)=$L34,$AC34,IF(HLOOKUP(BT$1,Monitoring_MP!$AK$1:$EZ$55,Points_MP!$C34,FALSE)=$N34,$AD34,IF(HLOOKUP(BT$1,Monitoring_MP!$AK$1:$EZ$55,Points_MP!$C34,FALSE)=$P34,$AE34,IF(HLOOKUP(BT$1,Monitoring_MP!$AK$1:$EZ$55,Points_MP!$C34,FALSE)=$R34,$AF34,IF(HLOOKUP(BT$1,Monitoring_MP!$AK$1:$EZ$55,Points_MP!$C34,FALSE)=$T34,$AG34,IF(HLOOKUP(BT$1,Monitoring_MP!$AK$1:$EZ$55,Points_MP!$C34,FALSE)=$V34,$AH34,IF(HLOOKUP(BT$1,Monitoring_MP!$AK$1:$EZ$55,Points_MP!$C34,FALSE)=$X34,$AI34,"ERROR")))))))))</f>
        <v>0</v>
      </c>
      <c r="BU34" s="142">
        <f>IF(ISBLANK(HLOOKUP(BU$1,Monitoring_MP!$AK$1:$EZ$55,Points_MP!$C34,FALSE)),"",IF(HLOOKUP(BU$1,Monitoring_MP!$AK$1:$EZ$55,Points_MP!$C34,FALSE)=$J34,$AB34,IF(HLOOKUP(BU$1,Monitoring_MP!$AK$1:$EZ$55,Points_MP!$C34,FALSE)=$L34,$AC34,IF(HLOOKUP(BU$1,Monitoring_MP!$AK$1:$EZ$55,Points_MP!$C34,FALSE)=$N34,$AD34,IF(HLOOKUP(BU$1,Monitoring_MP!$AK$1:$EZ$55,Points_MP!$C34,FALSE)=$P34,$AE34,IF(HLOOKUP(BU$1,Monitoring_MP!$AK$1:$EZ$55,Points_MP!$C34,FALSE)=$R34,$AF34,IF(HLOOKUP(BU$1,Monitoring_MP!$AK$1:$EZ$55,Points_MP!$C34,FALSE)=$T34,$AG34,IF(HLOOKUP(BU$1,Monitoring_MP!$AK$1:$EZ$55,Points_MP!$C34,FALSE)=$V34,$AH34,IF(HLOOKUP(BU$1,Monitoring_MP!$AK$1:$EZ$55,Points_MP!$C34,FALSE)=$X34,$AI34,"ERROR")))))))))</f>
        <v>0</v>
      </c>
      <c r="BV34" s="142">
        <f>IF(ISBLANK(HLOOKUP(BV$1,Monitoring_MP!$AK$1:$EZ$55,Points_MP!$C34,FALSE)),"",IF(HLOOKUP(BV$1,Monitoring_MP!$AK$1:$EZ$55,Points_MP!$C34,FALSE)=$J34,$AB34,IF(HLOOKUP(BV$1,Monitoring_MP!$AK$1:$EZ$55,Points_MP!$C34,FALSE)=$L34,$AC34,IF(HLOOKUP(BV$1,Monitoring_MP!$AK$1:$EZ$55,Points_MP!$C34,FALSE)=$N34,$AD34,IF(HLOOKUP(BV$1,Monitoring_MP!$AK$1:$EZ$55,Points_MP!$C34,FALSE)=$P34,$AE34,IF(HLOOKUP(BV$1,Monitoring_MP!$AK$1:$EZ$55,Points_MP!$C34,FALSE)=$R34,$AF34,IF(HLOOKUP(BV$1,Monitoring_MP!$AK$1:$EZ$55,Points_MP!$C34,FALSE)=$T34,$AG34,IF(HLOOKUP(BV$1,Monitoring_MP!$AK$1:$EZ$55,Points_MP!$C34,FALSE)=$V34,$AH34,IF(HLOOKUP(BV$1,Monitoring_MP!$AK$1:$EZ$55,Points_MP!$C34,FALSE)=$X34,$AI34,"ERROR")))))))))</f>
        <v>0</v>
      </c>
      <c r="BW34" s="142">
        <f>IF(ISBLANK(HLOOKUP(BW$1,Monitoring_MP!$AK$1:$EZ$55,Points_MP!$C34,FALSE)),"",IF(HLOOKUP(BW$1,Monitoring_MP!$AK$1:$EZ$55,Points_MP!$C34,FALSE)=$J34,$AB34,IF(HLOOKUP(BW$1,Monitoring_MP!$AK$1:$EZ$55,Points_MP!$C34,FALSE)=$L34,$AC34,IF(HLOOKUP(BW$1,Monitoring_MP!$AK$1:$EZ$55,Points_MP!$C34,FALSE)=$N34,$AD34,IF(HLOOKUP(BW$1,Monitoring_MP!$AK$1:$EZ$55,Points_MP!$C34,FALSE)=$P34,$AE34,IF(HLOOKUP(BW$1,Monitoring_MP!$AK$1:$EZ$55,Points_MP!$C34,FALSE)=$R34,$AF34,IF(HLOOKUP(BW$1,Monitoring_MP!$AK$1:$EZ$55,Points_MP!$C34,FALSE)=$T34,$AG34,IF(HLOOKUP(BW$1,Monitoring_MP!$AK$1:$EZ$55,Points_MP!$C34,FALSE)=$V34,$AH34,IF(HLOOKUP(BW$1,Monitoring_MP!$AK$1:$EZ$55,Points_MP!$C34,FALSE)=$X34,$AI34,"ERROR")))))))))</f>
        <v>0</v>
      </c>
      <c r="BX34" s="142">
        <f>IF(ISBLANK(HLOOKUP(BX$1,Monitoring_MP!$AK$1:$EZ$55,Points_MP!$C34,FALSE)),"",IF(HLOOKUP(BX$1,Monitoring_MP!$AK$1:$EZ$55,Points_MP!$C34,FALSE)=$J34,$AB34,IF(HLOOKUP(BX$1,Monitoring_MP!$AK$1:$EZ$55,Points_MP!$C34,FALSE)=$L34,$AC34,IF(HLOOKUP(BX$1,Monitoring_MP!$AK$1:$EZ$55,Points_MP!$C34,FALSE)=$N34,$AD34,IF(HLOOKUP(BX$1,Monitoring_MP!$AK$1:$EZ$55,Points_MP!$C34,FALSE)=$P34,$AE34,IF(HLOOKUP(BX$1,Monitoring_MP!$AK$1:$EZ$55,Points_MP!$C34,FALSE)=$R34,$AF34,IF(HLOOKUP(BX$1,Monitoring_MP!$AK$1:$EZ$55,Points_MP!$C34,FALSE)=$T34,$AG34,IF(HLOOKUP(BX$1,Monitoring_MP!$AK$1:$EZ$55,Points_MP!$C34,FALSE)=$V34,$AH34,IF(HLOOKUP(BX$1,Monitoring_MP!$AK$1:$EZ$55,Points_MP!$C34,FALSE)=$X34,$AI34,"ERROR")))))))))</f>
        <v>0</v>
      </c>
      <c r="BY34" s="142">
        <f>IF(ISBLANK(HLOOKUP(BY$1,Monitoring_MP!$AK$1:$EZ$55,Points_MP!$C34,FALSE)),"",IF(HLOOKUP(BY$1,Monitoring_MP!$AK$1:$EZ$55,Points_MP!$C34,FALSE)=$J34,$AB34,IF(HLOOKUP(BY$1,Monitoring_MP!$AK$1:$EZ$55,Points_MP!$C34,FALSE)=$L34,$AC34,IF(HLOOKUP(BY$1,Monitoring_MP!$AK$1:$EZ$55,Points_MP!$C34,FALSE)=$N34,$AD34,IF(HLOOKUP(BY$1,Monitoring_MP!$AK$1:$EZ$55,Points_MP!$C34,FALSE)=$P34,$AE34,IF(HLOOKUP(BY$1,Monitoring_MP!$AK$1:$EZ$55,Points_MP!$C34,FALSE)=$R34,$AF34,IF(HLOOKUP(BY$1,Monitoring_MP!$AK$1:$EZ$55,Points_MP!$C34,FALSE)=$T34,$AG34,IF(HLOOKUP(BY$1,Monitoring_MP!$AK$1:$EZ$55,Points_MP!$C34,FALSE)=$V34,$AH34,IF(HLOOKUP(BY$1,Monitoring_MP!$AK$1:$EZ$55,Points_MP!$C34,FALSE)=$X34,$AI34,"ERROR")))))))))</f>
        <v>0.5</v>
      </c>
      <c r="BZ34" s="142">
        <f>IF(ISBLANK(HLOOKUP(BZ$1,Monitoring_MP!$AK$1:$EZ$55,Points_MP!$C34,FALSE)),"",IF(HLOOKUP(BZ$1,Monitoring_MP!$AK$1:$EZ$55,Points_MP!$C34,FALSE)=$J34,$AB34,IF(HLOOKUP(BZ$1,Monitoring_MP!$AK$1:$EZ$55,Points_MP!$C34,FALSE)=$L34,$AC34,IF(HLOOKUP(BZ$1,Monitoring_MP!$AK$1:$EZ$55,Points_MP!$C34,FALSE)=$N34,$AD34,IF(HLOOKUP(BZ$1,Monitoring_MP!$AK$1:$EZ$55,Points_MP!$C34,FALSE)=$P34,$AE34,IF(HLOOKUP(BZ$1,Monitoring_MP!$AK$1:$EZ$55,Points_MP!$C34,FALSE)=$R34,$AF34,IF(HLOOKUP(BZ$1,Monitoring_MP!$AK$1:$EZ$55,Points_MP!$C34,FALSE)=$T34,$AG34,IF(HLOOKUP(BZ$1,Monitoring_MP!$AK$1:$EZ$55,Points_MP!$C34,FALSE)=$V34,$AH34,IF(HLOOKUP(BZ$1,Monitoring_MP!$AK$1:$EZ$55,Points_MP!$C34,FALSE)=$X34,$AI34,"ERROR")))))))))</f>
        <v>0</v>
      </c>
      <c r="CA34" s="142">
        <f>IF(ISBLANK(HLOOKUP(CA$1,Monitoring_MP!$AK$1:$EZ$55,Points_MP!$C34,FALSE)),"",IF(HLOOKUP(CA$1,Monitoring_MP!$AK$1:$EZ$55,Points_MP!$C34,FALSE)=$J34,$AB34,IF(HLOOKUP(CA$1,Monitoring_MP!$AK$1:$EZ$55,Points_MP!$C34,FALSE)=$L34,$AC34,IF(HLOOKUP(CA$1,Monitoring_MP!$AK$1:$EZ$55,Points_MP!$C34,FALSE)=$N34,$AD34,IF(HLOOKUP(CA$1,Monitoring_MP!$AK$1:$EZ$55,Points_MP!$C34,FALSE)=$P34,$AE34,IF(HLOOKUP(CA$1,Monitoring_MP!$AK$1:$EZ$55,Points_MP!$C34,FALSE)=$R34,$AF34,IF(HLOOKUP(CA$1,Monitoring_MP!$AK$1:$EZ$55,Points_MP!$C34,FALSE)=$T34,$AG34,IF(HLOOKUP(CA$1,Monitoring_MP!$AK$1:$EZ$55,Points_MP!$C34,FALSE)=$V34,$AH34,IF(HLOOKUP(CA$1,Monitoring_MP!$AK$1:$EZ$55,Points_MP!$C34,FALSE)=$X34,$AI34,"ERROR")))))))))</f>
        <v>0</v>
      </c>
      <c r="CB34" s="142">
        <f>IF(ISBLANK(HLOOKUP(CB$1,Monitoring_MP!$AK$1:$EZ$55,Points_MP!$C34,FALSE)),"",IF(HLOOKUP(CB$1,Monitoring_MP!$AK$1:$EZ$55,Points_MP!$C34,FALSE)=$J34,$AB34,IF(HLOOKUP(CB$1,Monitoring_MP!$AK$1:$EZ$55,Points_MP!$C34,FALSE)=$L34,$AC34,IF(HLOOKUP(CB$1,Monitoring_MP!$AK$1:$EZ$55,Points_MP!$C34,FALSE)=$N34,$AD34,IF(HLOOKUP(CB$1,Monitoring_MP!$AK$1:$EZ$55,Points_MP!$C34,FALSE)=$P34,$AE34,IF(HLOOKUP(CB$1,Monitoring_MP!$AK$1:$EZ$55,Points_MP!$C34,FALSE)=$R34,$AF34,IF(HLOOKUP(CB$1,Monitoring_MP!$AK$1:$EZ$55,Points_MP!$C34,FALSE)=$T34,$AG34,IF(HLOOKUP(CB$1,Monitoring_MP!$AK$1:$EZ$55,Points_MP!$C34,FALSE)=$V34,$AH34,IF(HLOOKUP(CB$1,Monitoring_MP!$AK$1:$EZ$55,Points_MP!$C34,FALSE)=$X34,$AI34,"ERROR")))))))))</f>
        <v>0</v>
      </c>
      <c r="CC34" s="142">
        <f>IF(ISBLANK(HLOOKUP(CC$1,Monitoring_MP!$AK$1:$EZ$55,Points_MP!$C34,FALSE)),"",IF(HLOOKUP(CC$1,Monitoring_MP!$AK$1:$EZ$55,Points_MP!$C34,FALSE)=$J34,$AB34,IF(HLOOKUP(CC$1,Monitoring_MP!$AK$1:$EZ$55,Points_MP!$C34,FALSE)=$L34,$AC34,IF(HLOOKUP(CC$1,Monitoring_MP!$AK$1:$EZ$55,Points_MP!$C34,FALSE)=$N34,$AD34,IF(HLOOKUP(CC$1,Monitoring_MP!$AK$1:$EZ$55,Points_MP!$C34,FALSE)=$P34,$AE34,IF(HLOOKUP(CC$1,Monitoring_MP!$AK$1:$EZ$55,Points_MP!$C34,FALSE)=$R34,$AF34,IF(HLOOKUP(CC$1,Monitoring_MP!$AK$1:$EZ$55,Points_MP!$C34,FALSE)=$T34,$AG34,IF(HLOOKUP(CC$1,Monitoring_MP!$AK$1:$EZ$55,Points_MP!$C34,FALSE)=$V34,$AH34,IF(HLOOKUP(CC$1,Monitoring_MP!$AK$1:$EZ$55,Points_MP!$C34,FALSE)=$X34,$AI34,"ERROR")))))))))</f>
        <v>0</v>
      </c>
      <c r="CD34" s="142">
        <f>IF(ISBLANK(HLOOKUP(CD$1,Monitoring_MP!$AK$1:$EZ$55,Points_MP!$C34,FALSE)),"",IF(HLOOKUP(CD$1,Monitoring_MP!$AK$1:$EZ$55,Points_MP!$C34,FALSE)=$J34,$AB34,IF(HLOOKUP(CD$1,Monitoring_MP!$AK$1:$EZ$55,Points_MP!$C34,FALSE)=$L34,$AC34,IF(HLOOKUP(CD$1,Monitoring_MP!$AK$1:$EZ$55,Points_MP!$C34,FALSE)=$N34,$AD34,IF(HLOOKUP(CD$1,Monitoring_MP!$AK$1:$EZ$55,Points_MP!$C34,FALSE)=$P34,$AE34,IF(HLOOKUP(CD$1,Monitoring_MP!$AK$1:$EZ$55,Points_MP!$C34,FALSE)=$R34,$AF34,IF(HLOOKUP(CD$1,Monitoring_MP!$AK$1:$EZ$55,Points_MP!$C34,FALSE)=$T34,$AG34,IF(HLOOKUP(CD$1,Monitoring_MP!$AK$1:$EZ$55,Points_MP!$C34,FALSE)=$V34,$AH34,IF(HLOOKUP(CD$1,Monitoring_MP!$AK$1:$EZ$55,Points_MP!$C34,FALSE)=$X34,$AI34,"ERROR")))))))))</f>
        <v>0</v>
      </c>
      <c r="CE34" s="142">
        <f>IF(ISBLANK(HLOOKUP(CE$1,Monitoring_MP!$AK$1:$EZ$55,Points_MP!$C34,FALSE)),"",IF(HLOOKUP(CE$1,Monitoring_MP!$AK$1:$EZ$55,Points_MP!$C34,FALSE)=$J34,$AB34,IF(HLOOKUP(CE$1,Monitoring_MP!$AK$1:$EZ$55,Points_MP!$C34,FALSE)=$L34,$AC34,IF(HLOOKUP(CE$1,Monitoring_MP!$AK$1:$EZ$55,Points_MP!$C34,FALSE)=$N34,$AD34,IF(HLOOKUP(CE$1,Monitoring_MP!$AK$1:$EZ$55,Points_MP!$C34,FALSE)=$P34,$AE34,IF(HLOOKUP(CE$1,Monitoring_MP!$AK$1:$EZ$55,Points_MP!$C34,FALSE)=$R34,$AF34,IF(HLOOKUP(CE$1,Monitoring_MP!$AK$1:$EZ$55,Points_MP!$C34,FALSE)=$T34,$AG34,IF(HLOOKUP(CE$1,Monitoring_MP!$AK$1:$EZ$55,Points_MP!$C34,FALSE)=$V34,$AH34,IF(HLOOKUP(CE$1,Monitoring_MP!$AK$1:$EZ$55,Points_MP!$C34,FALSE)=$X34,$AI34,"ERROR")))))))))</f>
        <v>0</v>
      </c>
      <c r="CF34" s="142">
        <f>IF(ISBLANK(HLOOKUP(CF$1,Monitoring_MP!$AK$1:$EZ$55,Points_MP!$C34,FALSE)),"",IF(HLOOKUP(CF$1,Monitoring_MP!$AK$1:$EZ$55,Points_MP!$C34,FALSE)=$J34,$AB34,IF(HLOOKUP(CF$1,Monitoring_MP!$AK$1:$EZ$55,Points_MP!$C34,FALSE)=$L34,$AC34,IF(HLOOKUP(CF$1,Monitoring_MP!$AK$1:$EZ$55,Points_MP!$C34,FALSE)=$N34,$AD34,IF(HLOOKUP(CF$1,Monitoring_MP!$AK$1:$EZ$55,Points_MP!$C34,FALSE)=$P34,$AE34,IF(HLOOKUP(CF$1,Monitoring_MP!$AK$1:$EZ$55,Points_MP!$C34,FALSE)=$R34,$AF34,IF(HLOOKUP(CF$1,Monitoring_MP!$AK$1:$EZ$55,Points_MP!$C34,FALSE)=$T34,$AG34,IF(HLOOKUP(CF$1,Monitoring_MP!$AK$1:$EZ$55,Points_MP!$C34,FALSE)=$V34,$AH34,IF(HLOOKUP(CF$1,Monitoring_MP!$AK$1:$EZ$55,Points_MP!$C34,FALSE)=$X34,$AI34,"ERROR")))))))))</f>
        <v>0</v>
      </c>
      <c r="CG34" s="142">
        <f>IF(ISBLANK(HLOOKUP(CG$1,Monitoring_MP!$AK$1:$EZ$55,Points_MP!$C34,FALSE)),"",IF(HLOOKUP(CG$1,Monitoring_MP!$AK$1:$EZ$55,Points_MP!$C34,FALSE)=$J34,$AB34,IF(HLOOKUP(CG$1,Monitoring_MP!$AK$1:$EZ$55,Points_MP!$C34,FALSE)=$L34,$AC34,IF(HLOOKUP(CG$1,Monitoring_MP!$AK$1:$EZ$55,Points_MP!$C34,FALSE)=$N34,$AD34,IF(HLOOKUP(CG$1,Monitoring_MP!$AK$1:$EZ$55,Points_MP!$C34,FALSE)=$P34,$AE34,IF(HLOOKUP(CG$1,Monitoring_MP!$AK$1:$EZ$55,Points_MP!$C34,FALSE)=$R34,$AF34,IF(HLOOKUP(CG$1,Monitoring_MP!$AK$1:$EZ$55,Points_MP!$C34,FALSE)=$T34,$AG34,IF(HLOOKUP(CG$1,Monitoring_MP!$AK$1:$EZ$55,Points_MP!$C34,FALSE)=$V34,$AH34,IF(HLOOKUP(CG$1,Monitoring_MP!$AK$1:$EZ$55,Points_MP!$C34,FALSE)=$X34,$AI34,"ERROR")))))))))</f>
        <v>0</v>
      </c>
      <c r="CH34" s="142">
        <f>IF(ISBLANK(HLOOKUP(CH$1,Monitoring_MP!$AK$1:$EZ$55,Points_MP!$C34,FALSE)),"",IF(HLOOKUP(CH$1,Monitoring_MP!$AK$1:$EZ$55,Points_MP!$C34,FALSE)=$J34,$AB34,IF(HLOOKUP(CH$1,Monitoring_MP!$AK$1:$EZ$55,Points_MP!$C34,FALSE)=$L34,$AC34,IF(HLOOKUP(CH$1,Monitoring_MP!$AK$1:$EZ$55,Points_MP!$C34,FALSE)=$N34,$AD34,IF(HLOOKUP(CH$1,Monitoring_MP!$AK$1:$EZ$55,Points_MP!$C34,FALSE)=$P34,$AE34,IF(HLOOKUP(CH$1,Monitoring_MP!$AK$1:$EZ$55,Points_MP!$C34,FALSE)=$R34,$AF34,IF(HLOOKUP(CH$1,Monitoring_MP!$AK$1:$EZ$55,Points_MP!$C34,FALSE)=$T34,$AG34,IF(HLOOKUP(CH$1,Monitoring_MP!$AK$1:$EZ$55,Points_MP!$C34,FALSE)=$V34,$AH34,IF(HLOOKUP(CH$1,Monitoring_MP!$AK$1:$EZ$55,Points_MP!$C34,FALSE)=$X34,$AI34,"ERROR")))))))))</f>
        <v>0</v>
      </c>
      <c r="CI34" s="142">
        <f>IF(ISBLANK(HLOOKUP(CI$1,Monitoring_MP!$AK$1:$EZ$55,Points_MP!$C34,FALSE)),"",IF(HLOOKUP(CI$1,Monitoring_MP!$AK$1:$EZ$55,Points_MP!$C34,FALSE)=$J34,$AB34,IF(HLOOKUP(CI$1,Monitoring_MP!$AK$1:$EZ$55,Points_MP!$C34,FALSE)=$L34,$AC34,IF(HLOOKUP(CI$1,Monitoring_MP!$AK$1:$EZ$55,Points_MP!$C34,FALSE)=$N34,$AD34,IF(HLOOKUP(CI$1,Monitoring_MP!$AK$1:$EZ$55,Points_MP!$C34,FALSE)=$P34,$AE34,IF(HLOOKUP(CI$1,Monitoring_MP!$AK$1:$EZ$55,Points_MP!$C34,FALSE)=$R34,$AF34,IF(HLOOKUP(CI$1,Monitoring_MP!$AK$1:$EZ$55,Points_MP!$C34,FALSE)=$T34,$AG34,IF(HLOOKUP(CI$1,Monitoring_MP!$AK$1:$EZ$55,Points_MP!$C34,FALSE)=$V34,$AH34,IF(HLOOKUP(CI$1,Monitoring_MP!$AK$1:$EZ$55,Points_MP!$C34,FALSE)=$X34,$AI34,"ERROR")))))))))</f>
        <v>0</v>
      </c>
      <c r="CJ34" s="142">
        <f>IF(ISBLANK(HLOOKUP(CJ$1,Monitoring_MP!$AK$1:$EZ$55,Points_MP!$C34,FALSE)),"",IF(HLOOKUP(CJ$1,Monitoring_MP!$AK$1:$EZ$55,Points_MP!$C34,FALSE)=$J34,$AB34,IF(HLOOKUP(CJ$1,Monitoring_MP!$AK$1:$EZ$55,Points_MP!$C34,FALSE)=$L34,$AC34,IF(HLOOKUP(CJ$1,Monitoring_MP!$AK$1:$EZ$55,Points_MP!$C34,FALSE)=$N34,$AD34,IF(HLOOKUP(CJ$1,Monitoring_MP!$AK$1:$EZ$55,Points_MP!$C34,FALSE)=$P34,$AE34,IF(HLOOKUP(CJ$1,Monitoring_MP!$AK$1:$EZ$55,Points_MP!$C34,FALSE)=$R34,$AF34,IF(HLOOKUP(CJ$1,Monitoring_MP!$AK$1:$EZ$55,Points_MP!$C34,FALSE)=$T34,$AG34,IF(HLOOKUP(CJ$1,Monitoring_MP!$AK$1:$EZ$55,Points_MP!$C34,FALSE)=$V34,$AH34,IF(HLOOKUP(CJ$1,Monitoring_MP!$AK$1:$EZ$55,Points_MP!$C34,FALSE)=$X34,$AI34,"ERROR")))))))))</f>
        <v>0</v>
      </c>
      <c r="CK34" s="142">
        <f>IF(ISBLANK(HLOOKUP(CK$1,Monitoring_MP!$AK$1:$EZ$55,Points_MP!$C34,FALSE)),"",IF(HLOOKUP(CK$1,Monitoring_MP!$AK$1:$EZ$55,Points_MP!$C34,FALSE)=$J34,$AB34,IF(HLOOKUP(CK$1,Monitoring_MP!$AK$1:$EZ$55,Points_MP!$C34,FALSE)=$L34,$AC34,IF(HLOOKUP(CK$1,Monitoring_MP!$AK$1:$EZ$55,Points_MP!$C34,FALSE)=$N34,$AD34,IF(HLOOKUP(CK$1,Monitoring_MP!$AK$1:$EZ$55,Points_MP!$C34,FALSE)=$P34,$AE34,IF(HLOOKUP(CK$1,Monitoring_MP!$AK$1:$EZ$55,Points_MP!$C34,FALSE)=$R34,$AF34,IF(HLOOKUP(CK$1,Monitoring_MP!$AK$1:$EZ$55,Points_MP!$C34,FALSE)=$T34,$AG34,IF(HLOOKUP(CK$1,Monitoring_MP!$AK$1:$EZ$55,Points_MP!$C34,FALSE)=$V34,$AH34,IF(HLOOKUP(CK$1,Monitoring_MP!$AK$1:$EZ$55,Points_MP!$C34,FALSE)=$X34,$AI34,"ERROR")))))))))</f>
        <v>0</v>
      </c>
      <c r="CL34" s="142">
        <f>IF(ISBLANK(HLOOKUP(CL$1,Monitoring_MP!$AK$1:$EZ$55,Points_MP!$C34,FALSE)),"",IF(HLOOKUP(CL$1,Monitoring_MP!$AK$1:$EZ$55,Points_MP!$C34,FALSE)=$J34,$AB34,IF(HLOOKUP(CL$1,Monitoring_MP!$AK$1:$EZ$55,Points_MP!$C34,FALSE)=$L34,$AC34,IF(HLOOKUP(CL$1,Monitoring_MP!$AK$1:$EZ$55,Points_MP!$C34,FALSE)=$N34,$AD34,IF(HLOOKUP(CL$1,Monitoring_MP!$AK$1:$EZ$55,Points_MP!$C34,FALSE)=$P34,$AE34,IF(HLOOKUP(CL$1,Monitoring_MP!$AK$1:$EZ$55,Points_MP!$C34,FALSE)=$R34,$AF34,IF(HLOOKUP(CL$1,Monitoring_MP!$AK$1:$EZ$55,Points_MP!$C34,FALSE)=$T34,$AG34,IF(HLOOKUP(CL$1,Monitoring_MP!$AK$1:$EZ$55,Points_MP!$C34,FALSE)=$V34,$AH34,IF(HLOOKUP(CL$1,Monitoring_MP!$AK$1:$EZ$55,Points_MP!$C34,FALSE)=$X34,$AI34,"ERROR")))))))))</f>
        <v>0</v>
      </c>
      <c r="CM34" s="142">
        <f>IF(ISBLANK(HLOOKUP(CM$1,Monitoring_MP!$AK$1:$EZ$55,Points_MP!$C34,FALSE)),"",IF(HLOOKUP(CM$1,Monitoring_MP!$AK$1:$EZ$55,Points_MP!$C34,FALSE)=$J34,$AB34,IF(HLOOKUP(CM$1,Monitoring_MP!$AK$1:$EZ$55,Points_MP!$C34,FALSE)=$L34,$AC34,IF(HLOOKUP(CM$1,Monitoring_MP!$AK$1:$EZ$55,Points_MP!$C34,FALSE)=$N34,$AD34,IF(HLOOKUP(CM$1,Monitoring_MP!$AK$1:$EZ$55,Points_MP!$C34,FALSE)=$P34,$AE34,IF(HLOOKUP(CM$1,Monitoring_MP!$AK$1:$EZ$55,Points_MP!$C34,FALSE)=$R34,$AF34,IF(HLOOKUP(CM$1,Monitoring_MP!$AK$1:$EZ$55,Points_MP!$C34,FALSE)=$T34,$AG34,IF(HLOOKUP(CM$1,Monitoring_MP!$AK$1:$EZ$55,Points_MP!$C34,FALSE)=$V34,$AH34,IF(HLOOKUP(CM$1,Monitoring_MP!$AK$1:$EZ$55,Points_MP!$C34,FALSE)=$X34,$AI34,"ERROR")))))))))</f>
        <v>0</v>
      </c>
      <c r="CN34" s="142">
        <f>IF(ISBLANK(HLOOKUP(CN$1,Monitoring_MP!$AK$1:$EZ$55,Points_MP!$C34,FALSE)),"",IF(HLOOKUP(CN$1,Monitoring_MP!$AK$1:$EZ$55,Points_MP!$C34,FALSE)=$J34,$AB34,IF(HLOOKUP(CN$1,Monitoring_MP!$AK$1:$EZ$55,Points_MP!$C34,FALSE)=$L34,$AC34,IF(HLOOKUP(CN$1,Monitoring_MP!$AK$1:$EZ$55,Points_MP!$C34,FALSE)=$N34,$AD34,IF(HLOOKUP(CN$1,Monitoring_MP!$AK$1:$EZ$55,Points_MP!$C34,FALSE)=$P34,$AE34,IF(HLOOKUP(CN$1,Monitoring_MP!$AK$1:$EZ$55,Points_MP!$C34,FALSE)=$R34,$AF34,IF(HLOOKUP(CN$1,Monitoring_MP!$AK$1:$EZ$55,Points_MP!$C34,FALSE)=$T34,$AG34,IF(HLOOKUP(CN$1,Monitoring_MP!$AK$1:$EZ$55,Points_MP!$C34,FALSE)=$V34,$AH34,IF(HLOOKUP(CN$1,Monitoring_MP!$AK$1:$EZ$55,Points_MP!$C34,FALSE)=$X34,$AI34,"ERROR")))))))))</f>
        <v>0</v>
      </c>
      <c r="CO34" s="142">
        <f>IF(ISBLANK(HLOOKUP(CO$1,Monitoring_MP!$AK$1:$EZ$55,Points_MP!$C34,FALSE)),"",IF(HLOOKUP(CO$1,Monitoring_MP!$AK$1:$EZ$55,Points_MP!$C34,FALSE)=$J34,$AB34,IF(HLOOKUP(CO$1,Monitoring_MP!$AK$1:$EZ$55,Points_MP!$C34,FALSE)=$L34,$AC34,IF(HLOOKUP(CO$1,Monitoring_MP!$AK$1:$EZ$55,Points_MP!$C34,FALSE)=$N34,$AD34,IF(HLOOKUP(CO$1,Monitoring_MP!$AK$1:$EZ$55,Points_MP!$C34,FALSE)=$P34,$AE34,IF(HLOOKUP(CO$1,Monitoring_MP!$AK$1:$EZ$55,Points_MP!$C34,FALSE)=$R34,$AF34,IF(HLOOKUP(CO$1,Monitoring_MP!$AK$1:$EZ$55,Points_MP!$C34,FALSE)=$T34,$AG34,IF(HLOOKUP(CO$1,Monitoring_MP!$AK$1:$EZ$55,Points_MP!$C34,FALSE)=$V34,$AH34,IF(HLOOKUP(CO$1,Monitoring_MP!$AK$1:$EZ$55,Points_MP!$C34,FALSE)=$X34,$AI34,"ERROR")))))))))</f>
        <v>0</v>
      </c>
      <c r="CP34" s="142">
        <f>IF(ISBLANK(HLOOKUP(CP$1,Monitoring_MP!$AK$1:$EZ$55,Points_MP!$C34,FALSE)),"",IF(HLOOKUP(CP$1,Monitoring_MP!$AK$1:$EZ$55,Points_MP!$C34,FALSE)=$J34,$AB34,IF(HLOOKUP(CP$1,Monitoring_MP!$AK$1:$EZ$55,Points_MP!$C34,FALSE)=$L34,$AC34,IF(HLOOKUP(CP$1,Monitoring_MP!$AK$1:$EZ$55,Points_MP!$C34,FALSE)=$N34,$AD34,IF(HLOOKUP(CP$1,Monitoring_MP!$AK$1:$EZ$55,Points_MP!$C34,FALSE)=$P34,$AE34,IF(HLOOKUP(CP$1,Monitoring_MP!$AK$1:$EZ$55,Points_MP!$C34,FALSE)=$R34,$AF34,IF(HLOOKUP(CP$1,Monitoring_MP!$AK$1:$EZ$55,Points_MP!$C34,FALSE)=$T34,$AG34,IF(HLOOKUP(CP$1,Monitoring_MP!$AK$1:$EZ$55,Points_MP!$C34,FALSE)=$V34,$AH34,IF(HLOOKUP(CP$1,Monitoring_MP!$AK$1:$EZ$55,Points_MP!$C34,FALSE)=$X34,$AI34,"ERROR")))))))))</f>
        <v>0</v>
      </c>
      <c r="CQ34" s="142">
        <f>IF(ISBLANK(HLOOKUP(CQ$1,Monitoring_MP!$AK$1:$EZ$55,Points_MP!$C34,FALSE)),"",IF(HLOOKUP(CQ$1,Monitoring_MP!$AK$1:$EZ$55,Points_MP!$C34,FALSE)=$J34,$AB34,IF(HLOOKUP(CQ$1,Monitoring_MP!$AK$1:$EZ$55,Points_MP!$C34,FALSE)=$L34,$AC34,IF(HLOOKUP(CQ$1,Monitoring_MP!$AK$1:$EZ$55,Points_MP!$C34,FALSE)=$N34,$AD34,IF(HLOOKUP(CQ$1,Monitoring_MP!$AK$1:$EZ$55,Points_MP!$C34,FALSE)=$P34,$AE34,IF(HLOOKUP(CQ$1,Monitoring_MP!$AK$1:$EZ$55,Points_MP!$C34,FALSE)=$R34,$AF34,IF(HLOOKUP(CQ$1,Monitoring_MP!$AK$1:$EZ$55,Points_MP!$C34,FALSE)=$T34,$AG34,IF(HLOOKUP(CQ$1,Monitoring_MP!$AK$1:$EZ$55,Points_MP!$C34,FALSE)=$V34,$AH34,IF(HLOOKUP(CQ$1,Monitoring_MP!$AK$1:$EZ$55,Points_MP!$C34,FALSE)=$X34,$AI34,"ERROR")))))))))</f>
        <v>0</v>
      </c>
      <c r="CR34" s="142">
        <f>IF(ISBLANK(HLOOKUP(CR$1,Monitoring_MP!$AK$1:$EZ$55,Points_MP!$C34,FALSE)),"",IF(HLOOKUP(CR$1,Monitoring_MP!$AK$1:$EZ$55,Points_MP!$C34,FALSE)=$J34,$AB34,IF(HLOOKUP(CR$1,Monitoring_MP!$AK$1:$EZ$55,Points_MP!$C34,FALSE)=$L34,$AC34,IF(HLOOKUP(CR$1,Monitoring_MP!$AK$1:$EZ$55,Points_MP!$C34,FALSE)=$N34,$AD34,IF(HLOOKUP(CR$1,Monitoring_MP!$AK$1:$EZ$55,Points_MP!$C34,FALSE)=$P34,$AE34,IF(HLOOKUP(CR$1,Monitoring_MP!$AK$1:$EZ$55,Points_MP!$C34,FALSE)=$R34,$AF34,IF(HLOOKUP(CR$1,Monitoring_MP!$AK$1:$EZ$55,Points_MP!$C34,FALSE)=$T34,$AG34,IF(HLOOKUP(CR$1,Monitoring_MP!$AK$1:$EZ$55,Points_MP!$C34,FALSE)=$V34,$AH34,IF(HLOOKUP(CR$1,Monitoring_MP!$AK$1:$EZ$55,Points_MP!$C34,FALSE)=$X34,$AI34,"ERROR")))))))))</f>
        <v>0</v>
      </c>
    </row>
    <row r="35" spans="1:96" ht="15" customHeight="1" x14ac:dyDescent="0.35">
      <c r="A35" s="32" t="str">
        <f>IF(ISBLANK(Monitoring_MP!A35),"",Monitoring_MP!A35)</f>
        <v>Q33</v>
      </c>
      <c r="B35" s="32" t="str">
        <f>IF(ISBLANK(Monitoring_MP!B35),"",Monitoring_MP!B35)</f>
        <v>C20033</v>
      </c>
      <c r="C35" s="32">
        <f>IF(ISBLANK(Monitoring_MP!C35),"",Monitoring_MP!C35)</f>
        <v>35</v>
      </c>
      <c r="D35" s="33" t="str">
        <f>IF(ISBLANK(Monitoring_MP!D35),"",Monitoring_MP!D35)</f>
        <v>Proiectul de buget pentru anul 2020 a fost supus consultărilor publice și adus la cunoştinţa publicului ?</v>
      </c>
      <c r="E35" s="33" t="str">
        <f>IF(ISBLANK(Monitoring_MP!E35),"",Monitoring_MP!E35)</f>
        <v>Was the draft of the budget for 2020 consulted with the public?</v>
      </c>
      <c r="F35" s="33" t="str">
        <f>IF(ISBLANK(Monitoring_MP!F35),"",Monitoring_MP!F35)</f>
        <v>bug</v>
      </c>
      <c r="G35" s="37" t="str">
        <f>IF(ISBLANK(Monitoring_MP!G35),"",Monitoring_MP!G35)</f>
        <v>bug1</v>
      </c>
      <c r="H35" s="57" t="str">
        <f>IF(ISBLANK(Monitoring_MP!H35),"",Monitoring_MP!H35)</f>
        <v>bug1k</v>
      </c>
      <c r="I35" s="37">
        <f>IF(ISBLANK(Monitoring_MP!I35),"",Monitoring_MP!I35)</f>
        <v>3</v>
      </c>
      <c r="J35" s="37" t="str">
        <f>IF(ISBLANK(Monitoring_MP!J35),"",Monitoring_MP!J35)</f>
        <v>da</v>
      </c>
      <c r="K35" s="37" t="str">
        <f>IF(ISBLANK(Monitoring_MP!K35),"",Monitoring_MP!K35)</f>
        <v>yes</v>
      </c>
      <c r="L35" s="37" t="str">
        <f>IF(ISBLANK(Monitoring_MP!L35),"",Monitoring_MP!L35)</f>
        <v>nu</v>
      </c>
      <c r="M35" s="37" t="str">
        <f>IF(ISBLANK(Monitoring_MP!M35),"",Monitoring_MP!M35)</f>
        <v>no</v>
      </c>
      <c r="N35" s="37" t="str">
        <f>IF(ISBLANK(Monitoring_MP!N35),"",Monitoring_MP!N35)</f>
        <v>partial/panou informativ</v>
      </c>
      <c r="O35" s="37" t="str">
        <f>IF(ISBLANK(Monitoring_MP!O35),"",Monitoring_MP!O35)</f>
        <v>partially/bilboard</v>
      </c>
      <c r="P35" s="37" t="str">
        <f>IF(ISBLANK(Monitoring_MP!P35),"",Monitoring_MP!P35)</f>
        <v>--------</v>
      </c>
      <c r="Q35" s="37" t="str">
        <f>IF(ISBLANK(Monitoring_MP!Q35),"",Monitoring_MP!Q35)</f>
        <v>--------</v>
      </c>
      <c r="R35" s="37" t="str">
        <f>IF(ISBLANK(Monitoring_MP!R35),"",Monitoring_MP!R35)</f>
        <v>--------</v>
      </c>
      <c r="S35" s="37" t="str">
        <f>IF(ISBLANK(Monitoring_MP!S35),"",Monitoring_MP!S35)</f>
        <v>--------</v>
      </c>
      <c r="T35" s="37" t="str">
        <f>IF(ISBLANK(Monitoring_MP!T35),"",Monitoring_MP!T35)</f>
        <v>--------</v>
      </c>
      <c r="U35" s="37" t="str">
        <f>IF(ISBLANK(Monitoring_MP!U35),"",Monitoring_MP!U35)</f>
        <v>--------</v>
      </c>
      <c r="V35" s="37" t="str">
        <f>IF(ISBLANK(Monitoring_MP!V35),"",Monitoring_MP!V35)</f>
        <v>--------</v>
      </c>
      <c r="W35" s="37" t="str">
        <f>IF(ISBLANK(Monitoring_MP!W35),"",Monitoring_MP!W35)</f>
        <v>--------</v>
      </c>
      <c r="X35" s="37" t="str">
        <f>IF(ISBLANK(Monitoring_MP!X35),"",Monitoring_MP!X35)</f>
        <v>N/A</v>
      </c>
      <c r="Y35" s="37" t="str">
        <f>IF(ISBLANK(Monitoring_MP!Y35),"",Monitoring_MP!Y35)</f>
        <v>N/A</v>
      </c>
      <c r="Z35" s="37" t="str">
        <f>IF(ISBLANK(Monitoring_MP!Z35),"",Monitoring_MP!Z35)</f>
        <v>--------</v>
      </c>
      <c r="AA35" s="80" t="str">
        <f>IF(ISBLANK(Monitoring_MP!AA35),"",Monitoring_MP!AA35)</f>
        <v>--------</v>
      </c>
      <c r="AB35" s="68">
        <f>IF(ISBLANK(Monitoring_MP!AB35),"",Monitoring_MP!AB35)</f>
        <v>3</v>
      </c>
      <c r="AC35" s="37">
        <f>IF(ISBLANK(Monitoring_MP!AC35),"",Monitoring_MP!AC35)</f>
        <v>0</v>
      </c>
      <c r="AD35" s="68">
        <f>IF(ISBLANK(Monitoring_MP!AD35),"",Monitoring_MP!AD35)</f>
        <v>1.5</v>
      </c>
      <c r="AE35" s="68" t="str">
        <f>IF(ISBLANK(Monitoring_MP!AE35),"",Monitoring_MP!AE35)</f>
        <v/>
      </c>
      <c r="AF35" s="68" t="str">
        <f>IF(ISBLANK(Monitoring_MP!AF35),"",Monitoring_MP!AF35)</f>
        <v/>
      </c>
      <c r="AG35" s="68" t="str">
        <f>IF(ISBLANK(Monitoring_MP!AG35),"",Monitoring_MP!AG35)</f>
        <v/>
      </c>
      <c r="AH35" s="68" t="str">
        <f>IF(ISBLANK(Monitoring_MP!AH35),"",Monitoring_MP!AH35)</f>
        <v/>
      </c>
      <c r="AI35" s="37" t="str">
        <f>IF(ISBLANK(Monitoring_MP!AI35),"",Monitoring_MP!AI35)</f>
        <v>N/A</v>
      </c>
      <c r="AJ35" s="33" t="str">
        <f>IF(ISBLANK(Monitoring_MP!AJ35),"",Monitoring_MP!AJ35)</f>
        <v/>
      </c>
      <c r="AK35" s="142">
        <f>IF(ISBLANK(HLOOKUP(AK$1,Monitoring_MP!$AK$1:$EZ$55,Points_MP!$C35,FALSE)),"",IF(HLOOKUP(AK$1,Monitoring_MP!$AK$1:$EZ$55,Points_MP!$C35,FALSE)=$J35,$AB35,IF(HLOOKUP(AK$1,Monitoring_MP!$AK$1:$EZ$55,Points_MP!$C35,FALSE)=$L35,$AC35,IF(HLOOKUP(AK$1,Monitoring_MP!$AK$1:$EZ$55,Points_MP!$C35,FALSE)=$N35,$AD35,IF(HLOOKUP(AK$1,Monitoring_MP!$AK$1:$EZ$55,Points_MP!$C35,FALSE)=$P35,$AE35,IF(HLOOKUP(AK$1,Monitoring_MP!$AK$1:$EZ$55,Points_MP!$C35,FALSE)=$R35,$AF35,IF(HLOOKUP(AK$1,Monitoring_MP!$AK$1:$EZ$55,Points_MP!$C35,FALSE)=$T35,$AG35,IF(HLOOKUP(AK$1,Monitoring_MP!$AK$1:$EZ$55,Points_MP!$C35,FALSE)=$V35,$AH35,IF(HLOOKUP(AK$1,Monitoring_MP!$AK$1:$EZ$55,Points_MP!$C35,FALSE)=$X35,$AI35,"ERROR")))))))))</f>
        <v>3</v>
      </c>
      <c r="AL35" s="142">
        <f>IF(ISBLANK(HLOOKUP(AL$1,Monitoring_MP!$AK$1:$EZ$55,Points_MP!$C35,FALSE)),"",IF(HLOOKUP(AL$1,Monitoring_MP!$AK$1:$EZ$55,Points_MP!$C35,FALSE)=$J35,$AB35,IF(HLOOKUP(AL$1,Monitoring_MP!$AK$1:$EZ$55,Points_MP!$C35,FALSE)=$L35,$AC35,IF(HLOOKUP(AL$1,Monitoring_MP!$AK$1:$EZ$55,Points_MP!$C35,FALSE)=$N35,$AD35,IF(HLOOKUP(AL$1,Monitoring_MP!$AK$1:$EZ$55,Points_MP!$C35,FALSE)=$P35,$AE35,IF(HLOOKUP(AL$1,Monitoring_MP!$AK$1:$EZ$55,Points_MP!$C35,FALSE)=$R35,$AF35,IF(HLOOKUP(AL$1,Monitoring_MP!$AK$1:$EZ$55,Points_MP!$C35,FALSE)=$T35,$AG35,IF(HLOOKUP(AL$1,Monitoring_MP!$AK$1:$EZ$55,Points_MP!$C35,FALSE)=$V35,$AH35,IF(HLOOKUP(AL$1,Monitoring_MP!$AK$1:$EZ$55,Points_MP!$C35,FALSE)=$X35,$AI35,"ERROR")))))))))</f>
        <v>3</v>
      </c>
      <c r="AM35" s="142">
        <f>IF(ISBLANK(HLOOKUP(AM$1,Monitoring_MP!$AK$1:$EZ$55,Points_MP!$C35,FALSE)),"",IF(HLOOKUP(AM$1,Monitoring_MP!$AK$1:$EZ$55,Points_MP!$C35,FALSE)=$J35,$AB35,IF(HLOOKUP(AM$1,Monitoring_MP!$AK$1:$EZ$55,Points_MP!$C35,FALSE)=$L35,$AC35,IF(HLOOKUP(AM$1,Monitoring_MP!$AK$1:$EZ$55,Points_MP!$C35,FALSE)=$N35,$AD35,IF(HLOOKUP(AM$1,Monitoring_MP!$AK$1:$EZ$55,Points_MP!$C35,FALSE)=$P35,$AE35,IF(HLOOKUP(AM$1,Monitoring_MP!$AK$1:$EZ$55,Points_MP!$C35,FALSE)=$R35,$AF35,IF(HLOOKUP(AM$1,Monitoring_MP!$AK$1:$EZ$55,Points_MP!$C35,FALSE)=$T35,$AG35,IF(HLOOKUP(AM$1,Monitoring_MP!$AK$1:$EZ$55,Points_MP!$C35,FALSE)=$V35,$AH35,IF(HLOOKUP(AM$1,Monitoring_MP!$AK$1:$EZ$55,Points_MP!$C35,FALSE)=$X35,$AI35,"ERROR")))))))))</f>
        <v>3</v>
      </c>
      <c r="AN35" s="142">
        <f>IF(ISBLANK(HLOOKUP(AN$1,Monitoring_MP!$AK$1:$EZ$55,Points_MP!$C35,FALSE)),"",IF(HLOOKUP(AN$1,Monitoring_MP!$AK$1:$EZ$55,Points_MP!$C35,FALSE)=$J35,$AB35,IF(HLOOKUP(AN$1,Monitoring_MP!$AK$1:$EZ$55,Points_MP!$C35,FALSE)=$L35,$AC35,IF(HLOOKUP(AN$1,Monitoring_MP!$AK$1:$EZ$55,Points_MP!$C35,FALSE)=$N35,$AD35,IF(HLOOKUP(AN$1,Monitoring_MP!$AK$1:$EZ$55,Points_MP!$C35,FALSE)=$P35,$AE35,IF(HLOOKUP(AN$1,Monitoring_MP!$AK$1:$EZ$55,Points_MP!$C35,FALSE)=$R35,$AF35,IF(HLOOKUP(AN$1,Monitoring_MP!$AK$1:$EZ$55,Points_MP!$C35,FALSE)=$T35,$AG35,IF(HLOOKUP(AN$1,Monitoring_MP!$AK$1:$EZ$55,Points_MP!$C35,FALSE)=$V35,$AH35,IF(HLOOKUP(AN$1,Monitoring_MP!$AK$1:$EZ$55,Points_MP!$C35,FALSE)=$X35,$AI35,"ERROR")))))))))</f>
        <v>0</v>
      </c>
      <c r="AO35" s="142">
        <f>IF(ISBLANK(HLOOKUP(AO$1,Monitoring_MP!$AK$1:$EZ$55,Points_MP!$C35,FALSE)),"",IF(HLOOKUP(AO$1,Monitoring_MP!$AK$1:$EZ$55,Points_MP!$C35,FALSE)=$J35,$AB35,IF(HLOOKUP(AO$1,Monitoring_MP!$AK$1:$EZ$55,Points_MP!$C35,FALSE)=$L35,$AC35,IF(HLOOKUP(AO$1,Monitoring_MP!$AK$1:$EZ$55,Points_MP!$C35,FALSE)=$N35,$AD35,IF(HLOOKUP(AO$1,Monitoring_MP!$AK$1:$EZ$55,Points_MP!$C35,FALSE)=$P35,$AE35,IF(HLOOKUP(AO$1,Monitoring_MP!$AK$1:$EZ$55,Points_MP!$C35,FALSE)=$R35,$AF35,IF(HLOOKUP(AO$1,Monitoring_MP!$AK$1:$EZ$55,Points_MP!$C35,FALSE)=$T35,$AG35,IF(HLOOKUP(AO$1,Monitoring_MP!$AK$1:$EZ$55,Points_MP!$C35,FALSE)=$V35,$AH35,IF(HLOOKUP(AO$1,Monitoring_MP!$AK$1:$EZ$55,Points_MP!$C35,FALSE)=$X35,$AI35,"ERROR")))))))))</f>
        <v>3</v>
      </c>
      <c r="AP35" s="142">
        <f>IF(ISBLANK(HLOOKUP(AP$1,Monitoring_MP!$AK$1:$EZ$55,Points_MP!$C35,FALSE)),"",IF(HLOOKUP(AP$1,Monitoring_MP!$AK$1:$EZ$55,Points_MP!$C35,FALSE)=$J35,$AB35,IF(HLOOKUP(AP$1,Monitoring_MP!$AK$1:$EZ$55,Points_MP!$C35,FALSE)=$L35,$AC35,IF(HLOOKUP(AP$1,Monitoring_MP!$AK$1:$EZ$55,Points_MP!$C35,FALSE)=$N35,$AD35,IF(HLOOKUP(AP$1,Monitoring_MP!$AK$1:$EZ$55,Points_MP!$C35,FALSE)=$P35,$AE35,IF(HLOOKUP(AP$1,Monitoring_MP!$AK$1:$EZ$55,Points_MP!$C35,FALSE)=$R35,$AF35,IF(HLOOKUP(AP$1,Monitoring_MP!$AK$1:$EZ$55,Points_MP!$C35,FALSE)=$T35,$AG35,IF(HLOOKUP(AP$1,Monitoring_MP!$AK$1:$EZ$55,Points_MP!$C35,FALSE)=$V35,$AH35,IF(HLOOKUP(AP$1,Monitoring_MP!$AK$1:$EZ$55,Points_MP!$C35,FALSE)=$X35,$AI35,"ERROR")))))))))</f>
        <v>3</v>
      </c>
      <c r="AQ35" s="142">
        <f>IF(ISBLANK(HLOOKUP(AQ$1,Monitoring_MP!$AK$1:$EZ$55,Points_MP!$C35,FALSE)),"",IF(HLOOKUP(AQ$1,Monitoring_MP!$AK$1:$EZ$55,Points_MP!$C35,FALSE)=$J35,$AB35,IF(HLOOKUP(AQ$1,Monitoring_MP!$AK$1:$EZ$55,Points_MP!$C35,FALSE)=$L35,$AC35,IF(HLOOKUP(AQ$1,Monitoring_MP!$AK$1:$EZ$55,Points_MP!$C35,FALSE)=$N35,$AD35,IF(HLOOKUP(AQ$1,Monitoring_MP!$AK$1:$EZ$55,Points_MP!$C35,FALSE)=$P35,$AE35,IF(HLOOKUP(AQ$1,Monitoring_MP!$AK$1:$EZ$55,Points_MP!$C35,FALSE)=$R35,$AF35,IF(HLOOKUP(AQ$1,Monitoring_MP!$AK$1:$EZ$55,Points_MP!$C35,FALSE)=$T35,$AG35,IF(HLOOKUP(AQ$1,Monitoring_MP!$AK$1:$EZ$55,Points_MP!$C35,FALSE)=$V35,$AH35,IF(HLOOKUP(AQ$1,Monitoring_MP!$AK$1:$EZ$55,Points_MP!$C35,FALSE)=$X35,$AI35,"ERROR")))))))))</f>
        <v>3</v>
      </c>
      <c r="AR35" s="142">
        <f>IF(ISBLANK(HLOOKUP(AR$1,Monitoring_MP!$AK$1:$EZ$55,Points_MP!$C35,FALSE)),"",IF(HLOOKUP(AR$1,Monitoring_MP!$AK$1:$EZ$55,Points_MP!$C35,FALSE)=$J35,$AB35,IF(HLOOKUP(AR$1,Monitoring_MP!$AK$1:$EZ$55,Points_MP!$C35,FALSE)=$L35,$AC35,IF(HLOOKUP(AR$1,Monitoring_MP!$AK$1:$EZ$55,Points_MP!$C35,FALSE)=$N35,$AD35,IF(HLOOKUP(AR$1,Monitoring_MP!$AK$1:$EZ$55,Points_MP!$C35,FALSE)=$P35,$AE35,IF(HLOOKUP(AR$1,Monitoring_MP!$AK$1:$EZ$55,Points_MP!$C35,FALSE)=$R35,$AF35,IF(HLOOKUP(AR$1,Monitoring_MP!$AK$1:$EZ$55,Points_MP!$C35,FALSE)=$T35,$AG35,IF(HLOOKUP(AR$1,Monitoring_MP!$AK$1:$EZ$55,Points_MP!$C35,FALSE)=$V35,$AH35,IF(HLOOKUP(AR$1,Monitoring_MP!$AK$1:$EZ$55,Points_MP!$C35,FALSE)=$X35,$AI35,"ERROR")))))))))</f>
        <v>3</v>
      </c>
      <c r="AS35" s="142">
        <f>IF(ISBLANK(HLOOKUP(AS$1,Monitoring_MP!$AK$1:$EZ$55,Points_MP!$C35,FALSE)),"",IF(HLOOKUP(AS$1,Monitoring_MP!$AK$1:$EZ$55,Points_MP!$C35,FALSE)=$J35,$AB35,IF(HLOOKUP(AS$1,Monitoring_MP!$AK$1:$EZ$55,Points_MP!$C35,FALSE)=$L35,$AC35,IF(HLOOKUP(AS$1,Monitoring_MP!$AK$1:$EZ$55,Points_MP!$C35,FALSE)=$N35,$AD35,IF(HLOOKUP(AS$1,Monitoring_MP!$AK$1:$EZ$55,Points_MP!$C35,FALSE)=$P35,$AE35,IF(HLOOKUP(AS$1,Monitoring_MP!$AK$1:$EZ$55,Points_MP!$C35,FALSE)=$R35,$AF35,IF(HLOOKUP(AS$1,Monitoring_MP!$AK$1:$EZ$55,Points_MP!$C35,FALSE)=$T35,$AG35,IF(HLOOKUP(AS$1,Monitoring_MP!$AK$1:$EZ$55,Points_MP!$C35,FALSE)=$V35,$AH35,IF(HLOOKUP(AS$1,Monitoring_MP!$AK$1:$EZ$55,Points_MP!$C35,FALSE)=$X35,$AI35,"ERROR")))))))))</f>
        <v>0</v>
      </c>
      <c r="AT35" s="142">
        <f>IF(ISBLANK(HLOOKUP(AT$1,Monitoring_MP!$AK$1:$EZ$55,Points_MP!$C35,FALSE)),"",IF(HLOOKUP(AT$1,Monitoring_MP!$AK$1:$EZ$55,Points_MP!$C35,FALSE)=$J35,$AB35,IF(HLOOKUP(AT$1,Monitoring_MP!$AK$1:$EZ$55,Points_MP!$C35,FALSE)=$L35,$AC35,IF(HLOOKUP(AT$1,Monitoring_MP!$AK$1:$EZ$55,Points_MP!$C35,FALSE)=$N35,$AD35,IF(HLOOKUP(AT$1,Monitoring_MP!$AK$1:$EZ$55,Points_MP!$C35,FALSE)=$P35,$AE35,IF(HLOOKUP(AT$1,Monitoring_MP!$AK$1:$EZ$55,Points_MP!$C35,FALSE)=$R35,$AF35,IF(HLOOKUP(AT$1,Monitoring_MP!$AK$1:$EZ$55,Points_MP!$C35,FALSE)=$T35,$AG35,IF(HLOOKUP(AT$1,Monitoring_MP!$AK$1:$EZ$55,Points_MP!$C35,FALSE)=$V35,$AH35,IF(HLOOKUP(AT$1,Monitoring_MP!$AK$1:$EZ$55,Points_MP!$C35,FALSE)=$X35,$AI35,"ERROR")))))))))</f>
        <v>1.5</v>
      </c>
      <c r="AU35" s="142">
        <f>IF(ISBLANK(HLOOKUP(AU$1,Monitoring_MP!$AK$1:$EZ$55,Points_MP!$C35,FALSE)),"",IF(HLOOKUP(AU$1,Monitoring_MP!$AK$1:$EZ$55,Points_MP!$C35,FALSE)=$J35,$AB35,IF(HLOOKUP(AU$1,Monitoring_MP!$AK$1:$EZ$55,Points_MP!$C35,FALSE)=$L35,$AC35,IF(HLOOKUP(AU$1,Monitoring_MP!$AK$1:$EZ$55,Points_MP!$C35,FALSE)=$N35,$AD35,IF(HLOOKUP(AU$1,Monitoring_MP!$AK$1:$EZ$55,Points_MP!$C35,FALSE)=$P35,$AE35,IF(HLOOKUP(AU$1,Monitoring_MP!$AK$1:$EZ$55,Points_MP!$C35,FALSE)=$R35,$AF35,IF(HLOOKUP(AU$1,Monitoring_MP!$AK$1:$EZ$55,Points_MP!$C35,FALSE)=$T35,$AG35,IF(HLOOKUP(AU$1,Monitoring_MP!$AK$1:$EZ$55,Points_MP!$C35,FALSE)=$V35,$AH35,IF(HLOOKUP(AU$1,Monitoring_MP!$AK$1:$EZ$55,Points_MP!$C35,FALSE)=$X35,$AI35,"ERROR")))))))))</f>
        <v>3</v>
      </c>
      <c r="AV35" s="142">
        <f>IF(ISBLANK(HLOOKUP(AV$1,Monitoring_MP!$AK$1:$EZ$55,Points_MP!$C35,FALSE)),"",IF(HLOOKUP(AV$1,Monitoring_MP!$AK$1:$EZ$55,Points_MP!$C35,FALSE)=$J35,$AB35,IF(HLOOKUP(AV$1,Monitoring_MP!$AK$1:$EZ$55,Points_MP!$C35,FALSE)=$L35,$AC35,IF(HLOOKUP(AV$1,Monitoring_MP!$AK$1:$EZ$55,Points_MP!$C35,FALSE)=$N35,$AD35,IF(HLOOKUP(AV$1,Monitoring_MP!$AK$1:$EZ$55,Points_MP!$C35,FALSE)=$P35,$AE35,IF(HLOOKUP(AV$1,Monitoring_MP!$AK$1:$EZ$55,Points_MP!$C35,FALSE)=$R35,$AF35,IF(HLOOKUP(AV$1,Monitoring_MP!$AK$1:$EZ$55,Points_MP!$C35,FALSE)=$T35,$AG35,IF(HLOOKUP(AV$1,Monitoring_MP!$AK$1:$EZ$55,Points_MP!$C35,FALSE)=$V35,$AH35,IF(HLOOKUP(AV$1,Monitoring_MP!$AK$1:$EZ$55,Points_MP!$C35,FALSE)=$X35,$AI35,"ERROR")))))))))</f>
        <v>3</v>
      </c>
      <c r="AW35" s="142">
        <f>IF(ISBLANK(HLOOKUP(AW$1,Monitoring_MP!$AK$1:$EZ$55,Points_MP!$C35,FALSE)),"",IF(HLOOKUP(AW$1,Monitoring_MP!$AK$1:$EZ$55,Points_MP!$C35,FALSE)=$J35,$AB35,IF(HLOOKUP(AW$1,Monitoring_MP!$AK$1:$EZ$55,Points_MP!$C35,FALSE)=$L35,$AC35,IF(HLOOKUP(AW$1,Monitoring_MP!$AK$1:$EZ$55,Points_MP!$C35,FALSE)=$N35,$AD35,IF(HLOOKUP(AW$1,Monitoring_MP!$AK$1:$EZ$55,Points_MP!$C35,FALSE)=$P35,$AE35,IF(HLOOKUP(AW$1,Monitoring_MP!$AK$1:$EZ$55,Points_MP!$C35,FALSE)=$R35,$AF35,IF(HLOOKUP(AW$1,Monitoring_MP!$AK$1:$EZ$55,Points_MP!$C35,FALSE)=$T35,$AG35,IF(HLOOKUP(AW$1,Monitoring_MP!$AK$1:$EZ$55,Points_MP!$C35,FALSE)=$V35,$AH35,IF(HLOOKUP(AW$1,Monitoring_MP!$AK$1:$EZ$55,Points_MP!$C35,FALSE)=$X35,$AI35,"ERROR")))))))))</f>
        <v>0</v>
      </c>
      <c r="AX35" s="142">
        <f>IF(ISBLANK(HLOOKUP(AX$1,Monitoring_MP!$AK$1:$EZ$55,Points_MP!$C35,FALSE)),"",IF(HLOOKUP(AX$1,Monitoring_MP!$AK$1:$EZ$55,Points_MP!$C35,FALSE)=$J35,$AB35,IF(HLOOKUP(AX$1,Monitoring_MP!$AK$1:$EZ$55,Points_MP!$C35,FALSE)=$L35,$AC35,IF(HLOOKUP(AX$1,Monitoring_MP!$AK$1:$EZ$55,Points_MP!$C35,FALSE)=$N35,$AD35,IF(HLOOKUP(AX$1,Monitoring_MP!$AK$1:$EZ$55,Points_MP!$C35,FALSE)=$P35,$AE35,IF(HLOOKUP(AX$1,Monitoring_MP!$AK$1:$EZ$55,Points_MP!$C35,FALSE)=$R35,$AF35,IF(HLOOKUP(AX$1,Monitoring_MP!$AK$1:$EZ$55,Points_MP!$C35,FALSE)=$T35,$AG35,IF(HLOOKUP(AX$1,Monitoring_MP!$AK$1:$EZ$55,Points_MP!$C35,FALSE)=$V35,$AH35,IF(HLOOKUP(AX$1,Monitoring_MP!$AK$1:$EZ$55,Points_MP!$C35,FALSE)=$X35,$AI35,"ERROR")))))))))</f>
        <v>0</v>
      </c>
      <c r="AY35" s="142">
        <f>IF(ISBLANK(HLOOKUP(AY$1,Monitoring_MP!$AK$1:$EZ$55,Points_MP!$C35,FALSE)),"",IF(HLOOKUP(AY$1,Monitoring_MP!$AK$1:$EZ$55,Points_MP!$C35,FALSE)=$J35,$AB35,IF(HLOOKUP(AY$1,Monitoring_MP!$AK$1:$EZ$55,Points_MP!$C35,FALSE)=$L35,$AC35,IF(HLOOKUP(AY$1,Monitoring_MP!$AK$1:$EZ$55,Points_MP!$C35,FALSE)=$N35,$AD35,IF(HLOOKUP(AY$1,Monitoring_MP!$AK$1:$EZ$55,Points_MP!$C35,FALSE)=$P35,$AE35,IF(HLOOKUP(AY$1,Monitoring_MP!$AK$1:$EZ$55,Points_MP!$C35,FALSE)=$R35,$AF35,IF(HLOOKUP(AY$1,Monitoring_MP!$AK$1:$EZ$55,Points_MP!$C35,FALSE)=$T35,$AG35,IF(HLOOKUP(AY$1,Monitoring_MP!$AK$1:$EZ$55,Points_MP!$C35,FALSE)=$V35,$AH35,IF(HLOOKUP(AY$1,Monitoring_MP!$AK$1:$EZ$55,Points_MP!$C35,FALSE)=$X35,$AI35,"ERROR")))))))))</f>
        <v>3</v>
      </c>
      <c r="AZ35" s="142">
        <f>IF(ISBLANK(HLOOKUP(AZ$1,Monitoring_MP!$AK$1:$EZ$55,Points_MP!$C35,FALSE)),"",IF(HLOOKUP(AZ$1,Monitoring_MP!$AK$1:$EZ$55,Points_MP!$C35,FALSE)=$J35,$AB35,IF(HLOOKUP(AZ$1,Monitoring_MP!$AK$1:$EZ$55,Points_MP!$C35,FALSE)=$L35,$AC35,IF(HLOOKUP(AZ$1,Monitoring_MP!$AK$1:$EZ$55,Points_MP!$C35,FALSE)=$N35,$AD35,IF(HLOOKUP(AZ$1,Monitoring_MP!$AK$1:$EZ$55,Points_MP!$C35,FALSE)=$P35,$AE35,IF(HLOOKUP(AZ$1,Monitoring_MP!$AK$1:$EZ$55,Points_MP!$C35,FALSE)=$R35,$AF35,IF(HLOOKUP(AZ$1,Monitoring_MP!$AK$1:$EZ$55,Points_MP!$C35,FALSE)=$T35,$AG35,IF(HLOOKUP(AZ$1,Monitoring_MP!$AK$1:$EZ$55,Points_MP!$C35,FALSE)=$V35,$AH35,IF(HLOOKUP(AZ$1,Monitoring_MP!$AK$1:$EZ$55,Points_MP!$C35,FALSE)=$X35,$AI35,"ERROR")))))))))</f>
        <v>1.5</v>
      </c>
      <c r="BA35" s="142">
        <f>IF(ISBLANK(HLOOKUP(BA$1,Monitoring_MP!$AK$1:$EZ$55,Points_MP!$C35,FALSE)),"",IF(HLOOKUP(BA$1,Monitoring_MP!$AK$1:$EZ$55,Points_MP!$C35,FALSE)=$J35,$AB35,IF(HLOOKUP(BA$1,Monitoring_MP!$AK$1:$EZ$55,Points_MP!$C35,FALSE)=$L35,$AC35,IF(HLOOKUP(BA$1,Monitoring_MP!$AK$1:$EZ$55,Points_MP!$C35,FALSE)=$N35,$AD35,IF(HLOOKUP(BA$1,Monitoring_MP!$AK$1:$EZ$55,Points_MP!$C35,FALSE)=$P35,$AE35,IF(HLOOKUP(BA$1,Monitoring_MP!$AK$1:$EZ$55,Points_MP!$C35,FALSE)=$R35,$AF35,IF(HLOOKUP(BA$1,Monitoring_MP!$AK$1:$EZ$55,Points_MP!$C35,FALSE)=$T35,$AG35,IF(HLOOKUP(BA$1,Monitoring_MP!$AK$1:$EZ$55,Points_MP!$C35,FALSE)=$V35,$AH35,IF(HLOOKUP(BA$1,Monitoring_MP!$AK$1:$EZ$55,Points_MP!$C35,FALSE)=$X35,$AI35,"ERROR")))))))))</f>
        <v>0</v>
      </c>
      <c r="BB35" s="142">
        <f>IF(ISBLANK(HLOOKUP(BB$1,Monitoring_MP!$AK$1:$EZ$55,Points_MP!$C35,FALSE)),"",IF(HLOOKUP(BB$1,Monitoring_MP!$AK$1:$EZ$55,Points_MP!$C35,FALSE)=$J35,$AB35,IF(HLOOKUP(BB$1,Monitoring_MP!$AK$1:$EZ$55,Points_MP!$C35,FALSE)=$L35,$AC35,IF(HLOOKUP(BB$1,Monitoring_MP!$AK$1:$EZ$55,Points_MP!$C35,FALSE)=$N35,$AD35,IF(HLOOKUP(BB$1,Monitoring_MP!$AK$1:$EZ$55,Points_MP!$C35,FALSE)=$P35,$AE35,IF(HLOOKUP(BB$1,Monitoring_MP!$AK$1:$EZ$55,Points_MP!$C35,FALSE)=$R35,$AF35,IF(HLOOKUP(BB$1,Monitoring_MP!$AK$1:$EZ$55,Points_MP!$C35,FALSE)=$T35,$AG35,IF(HLOOKUP(BB$1,Monitoring_MP!$AK$1:$EZ$55,Points_MP!$C35,FALSE)=$V35,$AH35,IF(HLOOKUP(BB$1,Monitoring_MP!$AK$1:$EZ$55,Points_MP!$C35,FALSE)=$X35,$AI35,"ERROR")))))))))</f>
        <v>0</v>
      </c>
      <c r="BC35" s="142">
        <f>IF(ISBLANK(HLOOKUP(BC$1,Monitoring_MP!$AK$1:$EZ$55,Points_MP!$C35,FALSE)),"",IF(HLOOKUP(BC$1,Monitoring_MP!$AK$1:$EZ$55,Points_MP!$C35,FALSE)=$J35,$AB35,IF(HLOOKUP(BC$1,Monitoring_MP!$AK$1:$EZ$55,Points_MP!$C35,FALSE)=$L35,$AC35,IF(HLOOKUP(BC$1,Monitoring_MP!$AK$1:$EZ$55,Points_MP!$C35,FALSE)=$N35,$AD35,IF(HLOOKUP(BC$1,Monitoring_MP!$AK$1:$EZ$55,Points_MP!$C35,FALSE)=$P35,$AE35,IF(HLOOKUP(BC$1,Monitoring_MP!$AK$1:$EZ$55,Points_MP!$C35,FALSE)=$R35,$AF35,IF(HLOOKUP(BC$1,Monitoring_MP!$AK$1:$EZ$55,Points_MP!$C35,FALSE)=$T35,$AG35,IF(HLOOKUP(BC$1,Monitoring_MP!$AK$1:$EZ$55,Points_MP!$C35,FALSE)=$V35,$AH35,IF(HLOOKUP(BC$1,Monitoring_MP!$AK$1:$EZ$55,Points_MP!$C35,FALSE)=$X35,$AI35,"ERROR")))))))))</f>
        <v>3</v>
      </c>
      <c r="BD35" s="142">
        <f>IF(ISBLANK(HLOOKUP(BD$1,Monitoring_MP!$AK$1:$EZ$55,Points_MP!$C35,FALSE)),"",IF(HLOOKUP(BD$1,Monitoring_MP!$AK$1:$EZ$55,Points_MP!$C35,FALSE)=$J35,$AB35,IF(HLOOKUP(BD$1,Monitoring_MP!$AK$1:$EZ$55,Points_MP!$C35,FALSE)=$L35,$AC35,IF(HLOOKUP(BD$1,Monitoring_MP!$AK$1:$EZ$55,Points_MP!$C35,FALSE)=$N35,$AD35,IF(HLOOKUP(BD$1,Monitoring_MP!$AK$1:$EZ$55,Points_MP!$C35,FALSE)=$P35,$AE35,IF(HLOOKUP(BD$1,Monitoring_MP!$AK$1:$EZ$55,Points_MP!$C35,FALSE)=$R35,$AF35,IF(HLOOKUP(BD$1,Monitoring_MP!$AK$1:$EZ$55,Points_MP!$C35,FALSE)=$T35,$AG35,IF(HLOOKUP(BD$1,Monitoring_MP!$AK$1:$EZ$55,Points_MP!$C35,FALSE)=$V35,$AH35,IF(HLOOKUP(BD$1,Monitoring_MP!$AK$1:$EZ$55,Points_MP!$C35,FALSE)=$X35,$AI35,"ERROR")))))))))</f>
        <v>3</v>
      </c>
      <c r="BE35" s="142">
        <f>IF(ISBLANK(HLOOKUP(BE$1,Monitoring_MP!$AK$1:$EZ$55,Points_MP!$C35,FALSE)),"",IF(HLOOKUP(BE$1,Monitoring_MP!$AK$1:$EZ$55,Points_MP!$C35,FALSE)=$J35,$AB35,IF(HLOOKUP(BE$1,Monitoring_MP!$AK$1:$EZ$55,Points_MP!$C35,FALSE)=$L35,$AC35,IF(HLOOKUP(BE$1,Monitoring_MP!$AK$1:$EZ$55,Points_MP!$C35,FALSE)=$N35,$AD35,IF(HLOOKUP(BE$1,Monitoring_MP!$AK$1:$EZ$55,Points_MP!$C35,FALSE)=$P35,$AE35,IF(HLOOKUP(BE$1,Monitoring_MP!$AK$1:$EZ$55,Points_MP!$C35,FALSE)=$R35,$AF35,IF(HLOOKUP(BE$1,Monitoring_MP!$AK$1:$EZ$55,Points_MP!$C35,FALSE)=$T35,$AG35,IF(HLOOKUP(BE$1,Monitoring_MP!$AK$1:$EZ$55,Points_MP!$C35,FALSE)=$V35,$AH35,IF(HLOOKUP(BE$1,Monitoring_MP!$AK$1:$EZ$55,Points_MP!$C35,FALSE)=$X35,$AI35,"ERROR")))))))))</f>
        <v>0</v>
      </c>
      <c r="BF35" s="142">
        <f>IF(ISBLANK(HLOOKUP(BF$1,Monitoring_MP!$AK$1:$EZ$55,Points_MP!$C35,FALSE)),"",IF(HLOOKUP(BF$1,Monitoring_MP!$AK$1:$EZ$55,Points_MP!$C35,FALSE)=$J35,$AB35,IF(HLOOKUP(BF$1,Monitoring_MP!$AK$1:$EZ$55,Points_MP!$C35,FALSE)=$L35,$AC35,IF(HLOOKUP(BF$1,Monitoring_MP!$AK$1:$EZ$55,Points_MP!$C35,FALSE)=$N35,$AD35,IF(HLOOKUP(BF$1,Monitoring_MP!$AK$1:$EZ$55,Points_MP!$C35,FALSE)=$P35,$AE35,IF(HLOOKUP(BF$1,Monitoring_MP!$AK$1:$EZ$55,Points_MP!$C35,FALSE)=$R35,$AF35,IF(HLOOKUP(BF$1,Monitoring_MP!$AK$1:$EZ$55,Points_MP!$C35,FALSE)=$T35,$AG35,IF(HLOOKUP(BF$1,Monitoring_MP!$AK$1:$EZ$55,Points_MP!$C35,FALSE)=$V35,$AH35,IF(HLOOKUP(BF$1,Monitoring_MP!$AK$1:$EZ$55,Points_MP!$C35,FALSE)=$X35,$AI35,"ERROR")))))))))</f>
        <v>3</v>
      </c>
      <c r="BG35" s="142">
        <f>IF(ISBLANK(HLOOKUP(BG$1,Monitoring_MP!$AK$1:$EZ$55,Points_MP!$C35,FALSE)),"",IF(HLOOKUP(BG$1,Monitoring_MP!$AK$1:$EZ$55,Points_MP!$C35,FALSE)=$J35,$AB35,IF(HLOOKUP(BG$1,Monitoring_MP!$AK$1:$EZ$55,Points_MP!$C35,FALSE)=$L35,$AC35,IF(HLOOKUP(BG$1,Monitoring_MP!$AK$1:$EZ$55,Points_MP!$C35,FALSE)=$N35,$AD35,IF(HLOOKUP(BG$1,Monitoring_MP!$AK$1:$EZ$55,Points_MP!$C35,FALSE)=$P35,$AE35,IF(HLOOKUP(BG$1,Monitoring_MP!$AK$1:$EZ$55,Points_MP!$C35,FALSE)=$R35,$AF35,IF(HLOOKUP(BG$1,Monitoring_MP!$AK$1:$EZ$55,Points_MP!$C35,FALSE)=$T35,$AG35,IF(HLOOKUP(BG$1,Monitoring_MP!$AK$1:$EZ$55,Points_MP!$C35,FALSE)=$V35,$AH35,IF(HLOOKUP(BG$1,Monitoring_MP!$AK$1:$EZ$55,Points_MP!$C35,FALSE)=$X35,$AI35,"ERROR")))))))))</f>
        <v>1.5</v>
      </c>
      <c r="BH35" s="142">
        <f>IF(ISBLANK(HLOOKUP(BH$1,Monitoring_MP!$AK$1:$EZ$55,Points_MP!$C35,FALSE)),"",IF(HLOOKUP(BH$1,Monitoring_MP!$AK$1:$EZ$55,Points_MP!$C35,FALSE)=$J35,$AB35,IF(HLOOKUP(BH$1,Monitoring_MP!$AK$1:$EZ$55,Points_MP!$C35,FALSE)=$L35,$AC35,IF(HLOOKUP(BH$1,Monitoring_MP!$AK$1:$EZ$55,Points_MP!$C35,FALSE)=$N35,$AD35,IF(HLOOKUP(BH$1,Monitoring_MP!$AK$1:$EZ$55,Points_MP!$C35,FALSE)=$P35,$AE35,IF(HLOOKUP(BH$1,Monitoring_MP!$AK$1:$EZ$55,Points_MP!$C35,FALSE)=$R35,$AF35,IF(HLOOKUP(BH$1,Monitoring_MP!$AK$1:$EZ$55,Points_MP!$C35,FALSE)=$T35,$AG35,IF(HLOOKUP(BH$1,Monitoring_MP!$AK$1:$EZ$55,Points_MP!$C35,FALSE)=$V35,$AH35,IF(HLOOKUP(BH$1,Monitoring_MP!$AK$1:$EZ$55,Points_MP!$C35,FALSE)=$X35,$AI35,"ERROR")))))))))</f>
        <v>3</v>
      </c>
      <c r="BI35" s="142">
        <f>IF(ISBLANK(HLOOKUP(BI$1,Monitoring_MP!$AK$1:$EZ$55,Points_MP!$C35,FALSE)),"",IF(HLOOKUP(BI$1,Monitoring_MP!$AK$1:$EZ$55,Points_MP!$C35,FALSE)=$J35,$AB35,IF(HLOOKUP(BI$1,Monitoring_MP!$AK$1:$EZ$55,Points_MP!$C35,FALSE)=$L35,$AC35,IF(HLOOKUP(BI$1,Monitoring_MP!$AK$1:$EZ$55,Points_MP!$C35,FALSE)=$N35,$AD35,IF(HLOOKUP(BI$1,Monitoring_MP!$AK$1:$EZ$55,Points_MP!$C35,FALSE)=$P35,$AE35,IF(HLOOKUP(BI$1,Monitoring_MP!$AK$1:$EZ$55,Points_MP!$C35,FALSE)=$R35,$AF35,IF(HLOOKUP(BI$1,Monitoring_MP!$AK$1:$EZ$55,Points_MP!$C35,FALSE)=$T35,$AG35,IF(HLOOKUP(BI$1,Monitoring_MP!$AK$1:$EZ$55,Points_MP!$C35,FALSE)=$V35,$AH35,IF(HLOOKUP(BI$1,Monitoring_MP!$AK$1:$EZ$55,Points_MP!$C35,FALSE)=$X35,$AI35,"ERROR")))))))))</f>
        <v>0</v>
      </c>
      <c r="BJ35" s="142">
        <f>IF(ISBLANK(HLOOKUP(BJ$1,Monitoring_MP!$AK$1:$EZ$55,Points_MP!$C35,FALSE)),"",IF(HLOOKUP(BJ$1,Monitoring_MP!$AK$1:$EZ$55,Points_MP!$C35,FALSE)=$J35,$AB35,IF(HLOOKUP(BJ$1,Monitoring_MP!$AK$1:$EZ$55,Points_MP!$C35,FALSE)=$L35,$AC35,IF(HLOOKUP(BJ$1,Monitoring_MP!$AK$1:$EZ$55,Points_MP!$C35,FALSE)=$N35,$AD35,IF(HLOOKUP(BJ$1,Monitoring_MP!$AK$1:$EZ$55,Points_MP!$C35,FALSE)=$P35,$AE35,IF(HLOOKUP(BJ$1,Monitoring_MP!$AK$1:$EZ$55,Points_MP!$C35,FALSE)=$R35,$AF35,IF(HLOOKUP(BJ$1,Monitoring_MP!$AK$1:$EZ$55,Points_MP!$C35,FALSE)=$T35,$AG35,IF(HLOOKUP(BJ$1,Monitoring_MP!$AK$1:$EZ$55,Points_MP!$C35,FALSE)=$V35,$AH35,IF(HLOOKUP(BJ$1,Monitoring_MP!$AK$1:$EZ$55,Points_MP!$C35,FALSE)=$X35,$AI35,"ERROR")))))))))</f>
        <v>3</v>
      </c>
      <c r="BK35" s="142">
        <f>IF(ISBLANK(HLOOKUP(BK$1,Monitoring_MP!$AK$1:$EZ$55,Points_MP!$C35,FALSE)),"",IF(HLOOKUP(BK$1,Monitoring_MP!$AK$1:$EZ$55,Points_MP!$C35,FALSE)=$J35,$AB35,IF(HLOOKUP(BK$1,Monitoring_MP!$AK$1:$EZ$55,Points_MP!$C35,FALSE)=$L35,$AC35,IF(HLOOKUP(BK$1,Monitoring_MP!$AK$1:$EZ$55,Points_MP!$C35,FALSE)=$N35,$AD35,IF(HLOOKUP(BK$1,Monitoring_MP!$AK$1:$EZ$55,Points_MP!$C35,FALSE)=$P35,$AE35,IF(HLOOKUP(BK$1,Monitoring_MP!$AK$1:$EZ$55,Points_MP!$C35,FALSE)=$R35,$AF35,IF(HLOOKUP(BK$1,Monitoring_MP!$AK$1:$EZ$55,Points_MP!$C35,FALSE)=$T35,$AG35,IF(HLOOKUP(BK$1,Monitoring_MP!$AK$1:$EZ$55,Points_MP!$C35,FALSE)=$V35,$AH35,IF(HLOOKUP(BK$1,Monitoring_MP!$AK$1:$EZ$55,Points_MP!$C35,FALSE)=$X35,$AI35,"ERROR")))))))))</f>
        <v>0</v>
      </c>
      <c r="BL35" s="142">
        <f>IF(ISBLANK(HLOOKUP(BL$1,Monitoring_MP!$AK$1:$EZ$55,Points_MP!$C35,FALSE)),"",IF(HLOOKUP(BL$1,Monitoring_MP!$AK$1:$EZ$55,Points_MP!$C35,FALSE)=$J35,$AB35,IF(HLOOKUP(BL$1,Monitoring_MP!$AK$1:$EZ$55,Points_MP!$C35,FALSE)=$L35,$AC35,IF(HLOOKUP(BL$1,Monitoring_MP!$AK$1:$EZ$55,Points_MP!$C35,FALSE)=$N35,$AD35,IF(HLOOKUP(BL$1,Monitoring_MP!$AK$1:$EZ$55,Points_MP!$C35,FALSE)=$P35,$AE35,IF(HLOOKUP(BL$1,Monitoring_MP!$AK$1:$EZ$55,Points_MP!$C35,FALSE)=$R35,$AF35,IF(HLOOKUP(BL$1,Monitoring_MP!$AK$1:$EZ$55,Points_MP!$C35,FALSE)=$T35,$AG35,IF(HLOOKUP(BL$1,Monitoring_MP!$AK$1:$EZ$55,Points_MP!$C35,FALSE)=$V35,$AH35,IF(HLOOKUP(BL$1,Monitoring_MP!$AK$1:$EZ$55,Points_MP!$C35,FALSE)=$X35,$AI35,"ERROR")))))))))</f>
        <v>3</v>
      </c>
      <c r="BM35" s="142">
        <f>IF(ISBLANK(HLOOKUP(BM$1,Monitoring_MP!$AK$1:$EZ$55,Points_MP!$C35,FALSE)),"",IF(HLOOKUP(BM$1,Monitoring_MP!$AK$1:$EZ$55,Points_MP!$C35,FALSE)=$J35,$AB35,IF(HLOOKUP(BM$1,Monitoring_MP!$AK$1:$EZ$55,Points_MP!$C35,FALSE)=$L35,$AC35,IF(HLOOKUP(BM$1,Monitoring_MP!$AK$1:$EZ$55,Points_MP!$C35,FALSE)=$N35,$AD35,IF(HLOOKUP(BM$1,Monitoring_MP!$AK$1:$EZ$55,Points_MP!$C35,FALSE)=$P35,$AE35,IF(HLOOKUP(BM$1,Monitoring_MP!$AK$1:$EZ$55,Points_MP!$C35,FALSE)=$R35,$AF35,IF(HLOOKUP(BM$1,Monitoring_MP!$AK$1:$EZ$55,Points_MP!$C35,FALSE)=$T35,$AG35,IF(HLOOKUP(BM$1,Monitoring_MP!$AK$1:$EZ$55,Points_MP!$C35,FALSE)=$V35,$AH35,IF(HLOOKUP(BM$1,Monitoring_MP!$AK$1:$EZ$55,Points_MP!$C35,FALSE)=$X35,$AI35,"ERROR")))))))))</f>
        <v>3</v>
      </c>
      <c r="BN35" s="142">
        <f>IF(ISBLANK(HLOOKUP(BN$1,Monitoring_MP!$AK$1:$EZ$55,Points_MP!$C35,FALSE)),"",IF(HLOOKUP(BN$1,Monitoring_MP!$AK$1:$EZ$55,Points_MP!$C35,FALSE)=$J35,$AB35,IF(HLOOKUP(BN$1,Monitoring_MP!$AK$1:$EZ$55,Points_MP!$C35,FALSE)=$L35,$AC35,IF(HLOOKUP(BN$1,Monitoring_MP!$AK$1:$EZ$55,Points_MP!$C35,FALSE)=$N35,$AD35,IF(HLOOKUP(BN$1,Monitoring_MP!$AK$1:$EZ$55,Points_MP!$C35,FALSE)=$P35,$AE35,IF(HLOOKUP(BN$1,Monitoring_MP!$AK$1:$EZ$55,Points_MP!$C35,FALSE)=$R35,$AF35,IF(HLOOKUP(BN$1,Monitoring_MP!$AK$1:$EZ$55,Points_MP!$C35,FALSE)=$T35,$AG35,IF(HLOOKUP(BN$1,Monitoring_MP!$AK$1:$EZ$55,Points_MP!$C35,FALSE)=$V35,$AH35,IF(HLOOKUP(BN$1,Monitoring_MP!$AK$1:$EZ$55,Points_MP!$C35,FALSE)=$X35,$AI35,"ERROR")))))))))</f>
        <v>0</v>
      </c>
      <c r="BO35" s="142">
        <f>IF(ISBLANK(HLOOKUP(BO$1,Monitoring_MP!$AK$1:$EZ$55,Points_MP!$C35,FALSE)),"",IF(HLOOKUP(BO$1,Monitoring_MP!$AK$1:$EZ$55,Points_MP!$C35,FALSE)=$J35,$AB35,IF(HLOOKUP(BO$1,Monitoring_MP!$AK$1:$EZ$55,Points_MP!$C35,FALSE)=$L35,$AC35,IF(HLOOKUP(BO$1,Monitoring_MP!$AK$1:$EZ$55,Points_MP!$C35,FALSE)=$N35,$AD35,IF(HLOOKUP(BO$1,Monitoring_MP!$AK$1:$EZ$55,Points_MP!$C35,FALSE)=$P35,$AE35,IF(HLOOKUP(BO$1,Monitoring_MP!$AK$1:$EZ$55,Points_MP!$C35,FALSE)=$R35,$AF35,IF(HLOOKUP(BO$1,Monitoring_MP!$AK$1:$EZ$55,Points_MP!$C35,FALSE)=$T35,$AG35,IF(HLOOKUP(BO$1,Monitoring_MP!$AK$1:$EZ$55,Points_MP!$C35,FALSE)=$V35,$AH35,IF(HLOOKUP(BO$1,Monitoring_MP!$AK$1:$EZ$55,Points_MP!$C35,FALSE)=$X35,$AI35,"ERROR")))))))))</f>
        <v>0</v>
      </c>
      <c r="BP35" s="142">
        <f>IF(ISBLANK(HLOOKUP(BP$1,Monitoring_MP!$AK$1:$EZ$55,Points_MP!$C35,FALSE)),"",IF(HLOOKUP(BP$1,Monitoring_MP!$AK$1:$EZ$55,Points_MP!$C35,FALSE)=$J35,$AB35,IF(HLOOKUP(BP$1,Monitoring_MP!$AK$1:$EZ$55,Points_MP!$C35,FALSE)=$L35,$AC35,IF(HLOOKUP(BP$1,Monitoring_MP!$AK$1:$EZ$55,Points_MP!$C35,FALSE)=$N35,$AD35,IF(HLOOKUP(BP$1,Monitoring_MP!$AK$1:$EZ$55,Points_MP!$C35,FALSE)=$P35,$AE35,IF(HLOOKUP(BP$1,Monitoring_MP!$AK$1:$EZ$55,Points_MP!$C35,FALSE)=$R35,$AF35,IF(HLOOKUP(BP$1,Monitoring_MP!$AK$1:$EZ$55,Points_MP!$C35,FALSE)=$T35,$AG35,IF(HLOOKUP(BP$1,Monitoring_MP!$AK$1:$EZ$55,Points_MP!$C35,FALSE)=$V35,$AH35,IF(HLOOKUP(BP$1,Monitoring_MP!$AK$1:$EZ$55,Points_MP!$C35,FALSE)=$X35,$AI35,"ERROR")))))))))</f>
        <v>1.5</v>
      </c>
      <c r="BQ35" s="142">
        <f>IF(ISBLANK(HLOOKUP(BQ$1,Monitoring_MP!$AK$1:$EZ$55,Points_MP!$C35,FALSE)),"",IF(HLOOKUP(BQ$1,Monitoring_MP!$AK$1:$EZ$55,Points_MP!$C35,FALSE)=$J35,$AB35,IF(HLOOKUP(BQ$1,Monitoring_MP!$AK$1:$EZ$55,Points_MP!$C35,FALSE)=$L35,$AC35,IF(HLOOKUP(BQ$1,Monitoring_MP!$AK$1:$EZ$55,Points_MP!$C35,FALSE)=$N35,$AD35,IF(HLOOKUP(BQ$1,Monitoring_MP!$AK$1:$EZ$55,Points_MP!$C35,FALSE)=$P35,$AE35,IF(HLOOKUP(BQ$1,Monitoring_MP!$AK$1:$EZ$55,Points_MP!$C35,FALSE)=$R35,$AF35,IF(HLOOKUP(BQ$1,Monitoring_MP!$AK$1:$EZ$55,Points_MP!$C35,FALSE)=$T35,$AG35,IF(HLOOKUP(BQ$1,Monitoring_MP!$AK$1:$EZ$55,Points_MP!$C35,FALSE)=$V35,$AH35,IF(HLOOKUP(BQ$1,Monitoring_MP!$AK$1:$EZ$55,Points_MP!$C35,FALSE)=$X35,$AI35,"ERROR")))))))))</f>
        <v>0</v>
      </c>
      <c r="BR35" s="142">
        <f>IF(ISBLANK(HLOOKUP(BR$1,Monitoring_MP!$AK$1:$EZ$55,Points_MP!$C35,FALSE)),"",IF(HLOOKUP(BR$1,Monitoring_MP!$AK$1:$EZ$55,Points_MP!$C35,FALSE)=$J35,$AB35,IF(HLOOKUP(BR$1,Monitoring_MP!$AK$1:$EZ$55,Points_MP!$C35,FALSE)=$L35,$AC35,IF(HLOOKUP(BR$1,Monitoring_MP!$AK$1:$EZ$55,Points_MP!$C35,FALSE)=$N35,$AD35,IF(HLOOKUP(BR$1,Monitoring_MP!$AK$1:$EZ$55,Points_MP!$C35,FALSE)=$P35,$AE35,IF(HLOOKUP(BR$1,Monitoring_MP!$AK$1:$EZ$55,Points_MP!$C35,FALSE)=$R35,$AF35,IF(HLOOKUP(BR$1,Monitoring_MP!$AK$1:$EZ$55,Points_MP!$C35,FALSE)=$T35,$AG35,IF(HLOOKUP(BR$1,Monitoring_MP!$AK$1:$EZ$55,Points_MP!$C35,FALSE)=$V35,$AH35,IF(HLOOKUP(BR$1,Monitoring_MP!$AK$1:$EZ$55,Points_MP!$C35,FALSE)=$X35,$AI35,"ERROR")))))))))</f>
        <v>0</v>
      </c>
      <c r="BS35" s="142">
        <f>IF(ISBLANK(HLOOKUP(BS$1,Monitoring_MP!$AK$1:$EZ$55,Points_MP!$C35,FALSE)),"",IF(HLOOKUP(BS$1,Monitoring_MP!$AK$1:$EZ$55,Points_MP!$C35,FALSE)=$J35,$AB35,IF(HLOOKUP(BS$1,Monitoring_MP!$AK$1:$EZ$55,Points_MP!$C35,FALSE)=$L35,$AC35,IF(HLOOKUP(BS$1,Monitoring_MP!$AK$1:$EZ$55,Points_MP!$C35,FALSE)=$N35,$AD35,IF(HLOOKUP(BS$1,Monitoring_MP!$AK$1:$EZ$55,Points_MP!$C35,FALSE)=$P35,$AE35,IF(HLOOKUP(BS$1,Monitoring_MP!$AK$1:$EZ$55,Points_MP!$C35,FALSE)=$R35,$AF35,IF(HLOOKUP(BS$1,Monitoring_MP!$AK$1:$EZ$55,Points_MP!$C35,FALSE)=$T35,$AG35,IF(HLOOKUP(BS$1,Monitoring_MP!$AK$1:$EZ$55,Points_MP!$C35,FALSE)=$V35,$AH35,IF(HLOOKUP(BS$1,Monitoring_MP!$AK$1:$EZ$55,Points_MP!$C35,FALSE)=$X35,$AI35,"ERROR")))))))))</f>
        <v>3</v>
      </c>
      <c r="BT35" s="142">
        <f>IF(ISBLANK(HLOOKUP(BT$1,Monitoring_MP!$AK$1:$EZ$55,Points_MP!$C35,FALSE)),"",IF(HLOOKUP(BT$1,Monitoring_MP!$AK$1:$EZ$55,Points_MP!$C35,FALSE)=$J35,$AB35,IF(HLOOKUP(BT$1,Monitoring_MP!$AK$1:$EZ$55,Points_MP!$C35,FALSE)=$L35,$AC35,IF(HLOOKUP(BT$1,Monitoring_MP!$AK$1:$EZ$55,Points_MP!$C35,FALSE)=$N35,$AD35,IF(HLOOKUP(BT$1,Monitoring_MP!$AK$1:$EZ$55,Points_MP!$C35,FALSE)=$P35,$AE35,IF(HLOOKUP(BT$1,Monitoring_MP!$AK$1:$EZ$55,Points_MP!$C35,FALSE)=$R35,$AF35,IF(HLOOKUP(BT$1,Monitoring_MP!$AK$1:$EZ$55,Points_MP!$C35,FALSE)=$T35,$AG35,IF(HLOOKUP(BT$1,Monitoring_MP!$AK$1:$EZ$55,Points_MP!$C35,FALSE)=$V35,$AH35,IF(HLOOKUP(BT$1,Monitoring_MP!$AK$1:$EZ$55,Points_MP!$C35,FALSE)=$X35,$AI35,"ERROR")))))))))</f>
        <v>3</v>
      </c>
      <c r="BU35" s="142">
        <f>IF(ISBLANK(HLOOKUP(BU$1,Monitoring_MP!$AK$1:$EZ$55,Points_MP!$C35,FALSE)),"",IF(HLOOKUP(BU$1,Monitoring_MP!$AK$1:$EZ$55,Points_MP!$C35,FALSE)=$J35,$AB35,IF(HLOOKUP(BU$1,Monitoring_MP!$AK$1:$EZ$55,Points_MP!$C35,FALSE)=$L35,$AC35,IF(HLOOKUP(BU$1,Monitoring_MP!$AK$1:$EZ$55,Points_MP!$C35,FALSE)=$N35,$AD35,IF(HLOOKUP(BU$1,Monitoring_MP!$AK$1:$EZ$55,Points_MP!$C35,FALSE)=$P35,$AE35,IF(HLOOKUP(BU$1,Monitoring_MP!$AK$1:$EZ$55,Points_MP!$C35,FALSE)=$R35,$AF35,IF(HLOOKUP(BU$1,Monitoring_MP!$AK$1:$EZ$55,Points_MP!$C35,FALSE)=$T35,$AG35,IF(HLOOKUP(BU$1,Monitoring_MP!$AK$1:$EZ$55,Points_MP!$C35,FALSE)=$V35,$AH35,IF(HLOOKUP(BU$1,Monitoring_MP!$AK$1:$EZ$55,Points_MP!$C35,FALSE)=$X35,$AI35,"ERROR")))))))))</f>
        <v>0</v>
      </c>
      <c r="BV35" s="142">
        <f>IF(ISBLANK(HLOOKUP(BV$1,Monitoring_MP!$AK$1:$EZ$55,Points_MP!$C35,FALSE)),"",IF(HLOOKUP(BV$1,Monitoring_MP!$AK$1:$EZ$55,Points_MP!$C35,FALSE)=$J35,$AB35,IF(HLOOKUP(BV$1,Monitoring_MP!$AK$1:$EZ$55,Points_MP!$C35,FALSE)=$L35,$AC35,IF(HLOOKUP(BV$1,Monitoring_MP!$AK$1:$EZ$55,Points_MP!$C35,FALSE)=$N35,$AD35,IF(HLOOKUP(BV$1,Monitoring_MP!$AK$1:$EZ$55,Points_MP!$C35,FALSE)=$P35,$AE35,IF(HLOOKUP(BV$1,Monitoring_MP!$AK$1:$EZ$55,Points_MP!$C35,FALSE)=$R35,$AF35,IF(HLOOKUP(BV$1,Monitoring_MP!$AK$1:$EZ$55,Points_MP!$C35,FALSE)=$T35,$AG35,IF(HLOOKUP(BV$1,Monitoring_MP!$AK$1:$EZ$55,Points_MP!$C35,FALSE)=$V35,$AH35,IF(HLOOKUP(BV$1,Monitoring_MP!$AK$1:$EZ$55,Points_MP!$C35,FALSE)=$X35,$AI35,"ERROR")))))))))</f>
        <v>3</v>
      </c>
      <c r="BW35" s="142">
        <f>IF(ISBLANK(HLOOKUP(BW$1,Monitoring_MP!$AK$1:$EZ$55,Points_MP!$C35,FALSE)),"",IF(HLOOKUP(BW$1,Monitoring_MP!$AK$1:$EZ$55,Points_MP!$C35,FALSE)=$J35,$AB35,IF(HLOOKUP(BW$1,Monitoring_MP!$AK$1:$EZ$55,Points_MP!$C35,FALSE)=$L35,$AC35,IF(HLOOKUP(BW$1,Monitoring_MP!$AK$1:$EZ$55,Points_MP!$C35,FALSE)=$N35,$AD35,IF(HLOOKUP(BW$1,Monitoring_MP!$AK$1:$EZ$55,Points_MP!$C35,FALSE)=$P35,$AE35,IF(HLOOKUP(BW$1,Monitoring_MP!$AK$1:$EZ$55,Points_MP!$C35,FALSE)=$R35,$AF35,IF(HLOOKUP(BW$1,Monitoring_MP!$AK$1:$EZ$55,Points_MP!$C35,FALSE)=$T35,$AG35,IF(HLOOKUP(BW$1,Monitoring_MP!$AK$1:$EZ$55,Points_MP!$C35,FALSE)=$V35,$AH35,IF(HLOOKUP(BW$1,Monitoring_MP!$AK$1:$EZ$55,Points_MP!$C35,FALSE)=$X35,$AI35,"ERROR")))))))))</f>
        <v>0</v>
      </c>
      <c r="BX35" s="142">
        <f>IF(ISBLANK(HLOOKUP(BX$1,Monitoring_MP!$AK$1:$EZ$55,Points_MP!$C35,FALSE)),"",IF(HLOOKUP(BX$1,Monitoring_MP!$AK$1:$EZ$55,Points_MP!$C35,FALSE)=$J35,$AB35,IF(HLOOKUP(BX$1,Monitoring_MP!$AK$1:$EZ$55,Points_MP!$C35,FALSE)=$L35,$AC35,IF(HLOOKUP(BX$1,Monitoring_MP!$AK$1:$EZ$55,Points_MP!$C35,FALSE)=$N35,$AD35,IF(HLOOKUP(BX$1,Monitoring_MP!$AK$1:$EZ$55,Points_MP!$C35,FALSE)=$P35,$AE35,IF(HLOOKUP(BX$1,Monitoring_MP!$AK$1:$EZ$55,Points_MP!$C35,FALSE)=$R35,$AF35,IF(HLOOKUP(BX$1,Monitoring_MP!$AK$1:$EZ$55,Points_MP!$C35,FALSE)=$T35,$AG35,IF(HLOOKUP(BX$1,Monitoring_MP!$AK$1:$EZ$55,Points_MP!$C35,FALSE)=$V35,$AH35,IF(HLOOKUP(BX$1,Monitoring_MP!$AK$1:$EZ$55,Points_MP!$C35,FALSE)=$X35,$AI35,"ERROR")))))))))</f>
        <v>0</v>
      </c>
      <c r="BY35" s="142">
        <f>IF(ISBLANK(HLOOKUP(BY$1,Monitoring_MP!$AK$1:$EZ$55,Points_MP!$C35,FALSE)),"",IF(HLOOKUP(BY$1,Monitoring_MP!$AK$1:$EZ$55,Points_MP!$C35,FALSE)=$J35,$AB35,IF(HLOOKUP(BY$1,Monitoring_MP!$AK$1:$EZ$55,Points_MP!$C35,FALSE)=$L35,$AC35,IF(HLOOKUP(BY$1,Monitoring_MP!$AK$1:$EZ$55,Points_MP!$C35,FALSE)=$N35,$AD35,IF(HLOOKUP(BY$1,Monitoring_MP!$AK$1:$EZ$55,Points_MP!$C35,FALSE)=$P35,$AE35,IF(HLOOKUP(BY$1,Monitoring_MP!$AK$1:$EZ$55,Points_MP!$C35,FALSE)=$R35,$AF35,IF(HLOOKUP(BY$1,Monitoring_MP!$AK$1:$EZ$55,Points_MP!$C35,FALSE)=$T35,$AG35,IF(HLOOKUP(BY$1,Monitoring_MP!$AK$1:$EZ$55,Points_MP!$C35,FALSE)=$V35,$AH35,IF(HLOOKUP(BY$1,Monitoring_MP!$AK$1:$EZ$55,Points_MP!$C35,FALSE)=$X35,$AI35,"ERROR")))))))))</f>
        <v>1.5</v>
      </c>
      <c r="BZ35" s="142">
        <f>IF(ISBLANK(HLOOKUP(BZ$1,Monitoring_MP!$AK$1:$EZ$55,Points_MP!$C35,FALSE)),"",IF(HLOOKUP(BZ$1,Monitoring_MP!$AK$1:$EZ$55,Points_MP!$C35,FALSE)=$J35,$AB35,IF(HLOOKUP(BZ$1,Monitoring_MP!$AK$1:$EZ$55,Points_MP!$C35,FALSE)=$L35,$AC35,IF(HLOOKUP(BZ$1,Monitoring_MP!$AK$1:$EZ$55,Points_MP!$C35,FALSE)=$N35,$AD35,IF(HLOOKUP(BZ$1,Monitoring_MP!$AK$1:$EZ$55,Points_MP!$C35,FALSE)=$P35,$AE35,IF(HLOOKUP(BZ$1,Monitoring_MP!$AK$1:$EZ$55,Points_MP!$C35,FALSE)=$R35,$AF35,IF(HLOOKUP(BZ$1,Monitoring_MP!$AK$1:$EZ$55,Points_MP!$C35,FALSE)=$T35,$AG35,IF(HLOOKUP(BZ$1,Monitoring_MP!$AK$1:$EZ$55,Points_MP!$C35,FALSE)=$V35,$AH35,IF(HLOOKUP(BZ$1,Monitoring_MP!$AK$1:$EZ$55,Points_MP!$C35,FALSE)=$X35,$AI35,"ERROR")))))))))</f>
        <v>0</v>
      </c>
      <c r="CA35" s="142">
        <f>IF(ISBLANK(HLOOKUP(CA$1,Monitoring_MP!$AK$1:$EZ$55,Points_MP!$C35,FALSE)),"",IF(HLOOKUP(CA$1,Monitoring_MP!$AK$1:$EZ$55,Points_MP!$C35,FALSE)=$J35,$AB35,IF(HLOOKUP(CA$1,Monitoring_MP!$AK$1:$EZ$55,Points_MP!$C35,FALSE)=$L35,$AC35,IF(HLOOKUP(CA$1,Monitoring_MP!$AK$1:$EZ$55,Points_MP!$C35,FALSE)=$N35,$AD35,IF(HLOOKUP(CA$1,Monitoring_MP!$AK$1:$EZ$55,Points_MP!$C35,FALSE)=$P35,$AE35,IF(HLOOKUP(CA$1,Monitoring_MP!$AK$1:$EZ$55,Points_MP!$C35,FALSE)=$R35,$AF35,IF(HLOOKUP(CA$1,Monitoring_MP!$AK$1:$EZ$55,Points_MP!$C35,FALSE)=$T35,$AG35,IF(HLOOKUP(CA$1,Monitoring_MP!$AK$1:$EZ$55,Points_MP!$C35,FALSE)=$V35,$AH35,IF(HLOOKUP(CA$1,Monitoring_MP!$AK$1:$EZ$55,Points_MP!$C35,FALSE)=$X35,$AI35,"ERROR")))))))))</f>
        <v>0</v>
      </c>
      <c r="CB35" s="142">
        <f>IF(ISBLANK(HLOOKUP(CB$1,Monitoring_MP!$AK$1:$EZ$55,Points_MP!$C35,FALSE)),"",IF(HLOOKUP(CB$1,Monitoring_MP!$AK$1:$EZ$55,Points_MP!$C35,FALSE)=$J35,$AB35,IF(HLOOKUP(CB$1,Monitoring_MP!$AK$1:$EZ$55,Points_MP!$C35,FALSE)=$L35,$AC35,IF(HLOOKUP(CB$1,Monitoring_MP!$AK$1:$EZ$55,Points_MP!$C35,FALSE)=$N35,$AD35,IF(HLOOKUP(CB$1,Monitoring_MP!$AK$1:$EZ$55,Points_MP!$C35,FALSE)=$P35,$AE35,IF(HLOOKUP(CB$1,Monitoring_MP!$AK$1:$EZ$55,Points_MP!$C35,FALSE)=$R35,$AF35,IF(HLOOKUP(CB$1,Monitoring_MP!$AK$1:$EZ$55,Points_MP!$C35,FALSE)=$T35,$AG35,IF(HLOOKUP(CB$1,Monitoring_MP!$AK$1:$EZ$55,Points_MP!$C35,FALSE)=$V35,$AH35,IF(HLOOKUP(CB$1,Monitoring_MP!$AK$1:$EZ$55,Points_MP!$C35,FALSE)=$X35,$AI35,"ERROR")))))))))</f>
        <v>0</v>
      </c>
      <c r="CC35" s="142">
        <f>IF(ISBLANK(HLOOKUP(CC$1,Monitoring_MP!$AK$1:$EZ$55,Points_MP!$C35,FALSE)),"",IF(HLOOKUP(CC$1,Monitoring_MP!$AK$1:$EZ$55,Points_MP!$C35,FALSE)=$J35,$AB35,IF(HLOOKUP(CC$1,Monitoring_MP!$AK$1:$EZ$55,Points_MP!$C35,FALSE)=$L35,$AC35,IF(HLOOKUP(CC$1,Monitoring_MP!$AK$1:$EZ$55,Points_MP!$C35,FALSE)=$N35,$AD35,IF(HLOOKUP(CC$1,Monitoring_MP!$AK$1:$EZ$55,Points_MP!$C35,FALSE)=$P35,$AE35,IF(HLOOKUP(CC$1,Monitoring_MP!$AK$1:$EZ$55,Points_MP!$C35,FALSE)=$R35,$AF35,IF(HLOOKUP(CC$1,Monitoring_MP!$AK$1:$EZ$55,Points_MP!$C35,FALSE)=$T35,$AG35,IF(HLOOKUP(CC$1,Monitoring_MP!$AK$1:$EZ$55,Points_MP!$C35,FALSE)=$V35,$AH35,IF(HLOOKUP(CC$1,Monitoring_MP!$AK$1:$EZ$55,Points_MP!$C35,FALSE)=$X35,$AI35,"ERROR")))))))))</f>
        <v>0</v>
      </c>
      <c r="CD35" s="142">
        <f>IF(ISBLANK(HLOOKUP(CD$1,Monitoring_MP!$AK$1:$EZ$55,Points_MP!$C35,FALSE)),"",IF(HLOOKUP(CD$1,Monitoring_MP!$AK$1:$EZ$55,Points_MP!$C35,FALSE)=$J35,$AB35,IF(HLOOKUP(CD$1,Monitoring_MP!$AK$1:$EZ$55,Points_MP!$C35,FALSE)=$L35,$AC35,IF(HLOOKUP(CD$1,Monitoring_MP!$AK$1:$EZ$55,Points_MP!$C35,FALSE)=$N35,$AD35,IF(HLOOKUP(CD$1,Monitoring_MP!$AK$1:$EZ$55,Points_MP!$C35,FALSE)=$P35,$AE35,IF(HLOOKUP(CD$1,Monitoring_MP!$AK$1:$EZ$55,Points_MP!$C35,FALSE)=$R35,$AF35,IF(HLOOKUP(CD$1,Monitoring_MP!$AK$1:$EZ$55,Points_MP!$C35,FALSE)=$T35,$AG35,IF(HLOOKUP(CD$1,Monitoring_MP!$AK$1:$EZ$55,Points_MP!$C35,FALSE)=$V35,$AH35,IF(HLOOKUP(CD$1,Monitoring_MP!$AK$1:$EZ$55,Points_MP!$C35,FALSE)=$X35,$AI35,"ERROR")))))))))</f>
        <v>3</v>
      </c>
      <c r="CE35" s="142">
        <f>IF(ISBLANK(HLOOKUP(CE$1,Monitoring_MP!$AK$1:$EZ$55,Points_MP!$C35,FALSE)),"",IF(HLOOKUP(CE$1,Monitoring_MP!$AK$1:$EZ$55,Points_MP!$C35,FALSE)=$J35,$AB35,IF(HLOOKUP(CE$1,Monitoring_MP!$AK$1:$EZ$55,Points_MP!$C35,FALSE)=$L35,$AC35,IF(HLOOKUP(CE$1,Monitoring_MP!$AK$1:$EZ$55,Points_MP!$C35,FALSE)=$N35,$AD35,IF(HLOOKUP(CE$1,Monitoring_MP!$AK$1:$EZ$55,Points_MP!$C35,FALSE)=$P35,$AE35,IF(HLOOKUP(CE$1,Monitoring_MP!$AK$1:$EZ$55,Points_MP!$C35,FALSE)=$R35,$AF35,IF(HLOOKUP(CE$1,Monitoring_MP!$AK$1:$EZ$55,Points_MP!$C35,FALSE)=$T35,$AG35,IF(HLOOKUP(CE$1,Monitoring_MP!$AK$1:$EZ$55,Points_MP!$C35,FALSE)=$V35,$AH35,IF(HLOOKUP(CE$1,Monitoring_MP!$AK$1:$EZ$55,Points_MP!$C35,FALSE)=$X35,$AI35,"ERROR")))))))))</f>
        <v>0</v>
      </c>
      <c r="CF35" s="142">
        <f>IF(ISBLANK(HLOOKUP(CF$1,Monitoring_MP!$AK$1:$EZ$55,Points_MP!$C35,FALSE)),"",IF(HLOOKUP(CF$1,Monitoring_MP!$AK$1:$EZ$55,Points_MP!$C35,FALSE)=$J35,$AB35,IF(HLOOKUP(CF$1,Monitoring_MP!$AK$1:$EZ$55,Points_MP!$C35,FALSE)=$L35,$AC35,IF(HLOOKUP(CF$1,Monitoring_MP!$AK$1:$EZ$55,Points_MP!$C35,FALSE)=$N35,$AD35,IF(HLOOKUP(CF$1,Monitoring_MP!$AK$1:$EZ$55,Points_MP!$C35,FALSE)=$P35,$AE35,IF(HLOOKUP(CF$1,Monitoring_MP!$AK$1:$EZ$55,Points_MP!$C35,FALSE)=$R35,$AF35,IF(HLOOKUP(CF$1,Monitoring_MP!$AK$1:$EZ$55,Points_MP!$C35,FALSE)=$T35,$AG35,IF(HLOOKUP(CF$1,Monitoring_MP!$AK$1:$EZ$55,Points_MP!$C35,FALSE)=$V35,$AH35,IF(HLOOKUP(CF$1,Monitoring_MP!$AK$1:$EZ$55,Points_MP!$C35,FALSE)=$X35,$AI35,"ERROR")))))))))</f>
        <v>3</v>
      </c>
      <c r="CG35" s="142">
        <f>IF(ISBLANK(HLOOKUP(CG$1,Monitoring_MP!$AK$1:$EZ$55,Points_MP!$C35,FALSE)),"",IF(HLOOKUP(CG$1,Monitoring_MP!$AK$1:$EZ$55,Points_MP!$C35,FALSE)=$J35,$AB35,IF(HLOOKUP(CG$1,Monitoring_MP!$AK$1:$EZ$55,Points_MP!$C35,FALSE)=$L35,$AC35,IF(HLOOKUP(CG$1,Monitoring_MP!$AK$1:$EZ$55,Points_MP!$C35,FALSE)=$N35,$AD35,IF(HLOOKUP(CG$1,Monitoring_MP!$AK$1:$EZ$55,Points_MP!$C35,FALSE)=$P35,$AE35,IF(HLOOKUP(CG$1,Monitoring_MP!$AK$1:$EZ$55,Points_MP!$C35,FALSE)=$R35,$AF35,IF(HLOOKUP(CG$1,Monitoring_MP!$AK$1:$EZ$55,Points_MP!$C35,FALSE)=$T35,$AG35,IF(HLOOKUP(CG$1,Monitoring_MP!$AK$1:$EZ$55,Points_MP!$C35,FALSE)=$V35,$AH35,IF(HLOOKUP(CG$1,Monitoring_MP!$AK$1:$EZ$55,Points_MP!$C35,FALSE)=$X35,$AI35,"ERROR")))))))))</f>
        <v>0</v>
      </c>
      <c r="CH35" s="142">
        <f>IF(ISBLANK(HLOOKUP(CH$1,Monitoring_MP!$AK$1:$EZ$55,Points_MP!$C35,FALSE)),"",IF(HLOOKUP(CH$1,Monitoring_MP!$AK$1:$EZ$55,Points_MP!$C35,FALSE)=$J35,$AB35,IF(HLOOKUP(CH$1,Monitoring_MP!$AK$1:$EZ$55,Points_MP!$C35,FALSE)=$L35,$AC35,IF(HLOOKUP(CH$1,Monitoring_MP!$AK$1:$EZ$55,Points_MP!$C35,FALSE)=$N35,$AD35,IF(HLOOKUP(CH$1,Monitoring_MP!$AK$1:$EZ$55,Points_MP!$C35,FALSE)=$P35,$AE35,IF(HLOOKUP(CH$1,Monitoring_MP!$AK$1:$EZ$55,Points_MP!$C35,FALSE)=$R35,$AF35,IF(HLOOKUP(CH$1,Monitoring_MP!$AK$1:$EZ$55,Points_MP!$C35,FALSE)=$T35,$AG35,IF(HLOOKUP(CH$1,Monitoring_MP!$AK$1:$EZ$55,Points_MP!$C35,FALSE)=$V35,$AH35,IF(HLOOKUP(CH$1,Monitoring_MP!$AK$1:$EZ$55,Points_MP!$C35,FALSE)=$X35,$AI35,"ERROR")))))))))</f>
        <v>1.5</v>
      </c>
      <c r="CI35" s="142">
        <f>IF(ISBLANK(HLOOKUP(CI$1,Monitoring_MP!$AK$1:$EZ$55,Points_MP!$C35,FALSE)),"",IF(HLOOKUP(CI$1,Monitoring_MP!$AK$1:$EZ$55,Points_MP!$C35,FALSE)=$J35,$AB35,IF(HLOOKUP(CI$1,Monitoring_MP!$AK$1:$EZ$55,Points_MP!$C35,FALSE)=$L35,$AC35,IF(HLOOKUP(CI$1,Monitoring_MP!$AK$1:$EZ$55,Points_MP!$C35,FALSE)=$N35,$AD35,IF(HLOOKUP(CI$1,Monitoring_MP!$AK$1:$EZ$55,Points_MP!$C35,FALSE)=$P35,$AE35,IF(HLOOKUP(CI$1,Monitoring_MP!$AK$1:$EZ$55,Points_MP!$C35,FALSE)=$R35,$AF35,IF(HLOOKUP(CI$1,Monitoring_MP!$AK$1:$EZ$55,Points_MP!$C35,FALSE)=$T35,$AG35,IF(HLOOKUP(CI$1,Monitoring_MP!$AK$1:$EZ$55,Points_MP!$C35,FALSE)=$V35,$AH35,IF(HLOOKUP(CI$1,Monitoring_MP!$AK$1:$EZ$55,Points_MP!$C35,FALSE)=$X35,$AI35,"ERROR")))))))))</f>
        <v>1.5</v>
      </c>
      <c r="CJ35" s="142">
        <f>IF(ISBLANK(HLOOKUP(CJ$1,Monitoring_MP!$AK$1:$EZ$55,Points_MP!$C35,FALSE)),"",IF(HLOOKUP(CJ$1,Monitoring_MP!$AK$1:$EZ$55,Points_MP!$C35,FALSE)=$J35,$AB35,IF(HLOOKUP(CJ$1,Monitoring_MP!$AK$1:$EZ$55,Points_MP!$C35,FALSE)=$L35,$AC35,IF(HLOOKUP(CJ$1,Monitoring_MP!$AK$1:$EZ$55,Points_MP!$C35,FALSE)=$N35,$AD35,IF(HLOOKUP(CJ$1,Monitoring_MP!$AK$1:$EZ$55,Points_MP!$C35,FALSE)=$P35,$AE35,IF(HLOOKUP(CJ$1,Monitoring_MP!$AK$1:$EZ$55,Points_MP!$C35,FALSE)=$R35,$AF35,IF(HLOOKUP(CJ$1,Monitoring_MP!$AK$1:$EZ$55,Points_MP!$C35,FALSE)=$T35,$AG35,IF(HLOOKUP(CJ$1,Monitoring_MP!$AK$1:$EZ$55,Points_MP!$C35,FALSE)=$V35,$AH35,IF(HLOOKUP(CJ$1,Monitoring_MP!$AK$1:$EZ$55,Points_MP!$C35,FALSE)=$X35,$AI35,"ERROR")))))))))</f>
        <v>3</v>
      </c>
      <c r="CK35" s="142">
        <f>IF(ISBLANK(HLOOKUP(CK$1,Monitoring_MP!$AK$1:$EZ$55,Points_MP!$C35,FALSE)),"",IF(HLOOKUP(CK$1,Monitoring_MP!$AK$1:$EZ$55,Points_MP!$C35,FALSE)=$J35,$AB35,IF(HLOOKUP(CK$1,Monitoring_MP!$AK$1:$EZ$55,Points_MP!$C35,FALSE)=$L35,$AC35,IF(HLOOKUP(CK$1,Monitoring_MP!$AK$1:$EZ$55,Points_MP!$C35,FALSE)=$N35,$AD35,IF(HLOOKUP(CK$1,Monitoring_MP!$AK$1:$EZ$55,Points_MP!$C35,FALSE)=$P35,$AE35,IF(HLOOKUP(CK$1,Monitoring_MP!$AK$1:$EZ$55,Points_MP!$C35,FALSE)=$R35,$AF35,IF(HLOOKUP(CK$1,Monitoring_MP!$AK$1:$EZ$55,Points_MP!$C35,FALSE)=$T35,$AG35,IF(HLOOKUP(CK$1,Monitoring_MP!$AK$1:$EZ$55,Points_MP!$C35,FALSE)=$V35,$AH35,IF(HLOOKUP(CK$1,Monitoring_MP!$AK$1:$EZ$55,Points_MP!$C35,FALSE)=$X35,$AI35,"ERROR")))))))))</f>
        <v>0</v>
      </c>
      <c r="CL35" s="142">
        <f>IF(ISBLANK(HLOOKUP(CL$1,Monitoring_MP!$AK$1:$EZ$55,Points_MP!$C35,FALSE)),"",IF(HLOOKUP(CL$1,Monitoring_MP!$AK$1:$EZ$55,Points_MP!$C35,FALSE)=$J35,$AB35,IF(HLOOKUP(CL$1,Monitoring_MP!$AK$1:$EZ$55,Points_MP!$C35,FALSE)=$L35,$AC35,IF(HLOOKUP(CL$1,Monitoring_MP!$AK$1:$EZ$55,Points_MP!$C35,FALSE)=$N35,$AD35,IF(HLOOKUP(CL$1,Monitoring_MP!$AK$1:$EZ$55,Points_MP!$C35,FALSE)=$P35,$AE35,IF(HLOOKUP(CL$1,Monitoring_MP!$AK$1:$EZ$55,Points_MP!$C35,FALSE)=$R35,$AF35,IF(HLOOKUP(CL$1,Monitoring_MP!$AK$1:$EZ$55,Points_MP!$C35,FALSE)=$T35,$AG35,IF(HLOOKUP(CL$1,Monitoring_MP!$AK$1:$EZ$55,Points_MP!$C35,FALSE)=$V35,$AH35,IF(HLOOKUP(CL$1,Monitoring_MP!$AK$1:$EZ$55,Points_MP!$C35,FALSE)=$X35,$AI35,"ERROR")))))))))</f>
        <v>3</v>
      </c>
      <c r="CM35" s="142">
        <f>IF(ISBLANK(HLOOKUP(CM$1,Monitoring_MP!$AK$1:$EZ$55,Points_MP!$C35,FALSE)),"",IF(HLOOKUP(CM$1,Monitoring_MP!$AK$1:$EZ$55,Points_MP!$C35,FALSE)=$J35,$AB35,IF(HLOOKUP(CM$1,Monitoring_MP!$AK$1:$EZ$55,Points_MP!$C35,FALSE)=$L35,$AC35,IF(HLOOKUP(CM$1,Monitoring_MP!$AK$1:$EZ$55,Points_MP!$C35,FALSE)=$N35,$AD35,IF(HLOOKUP(CM$1,Monitoring_MP!$AK$1:$EZ$55,Points_MP!$C35,FALSE)=$P35,$AE35,IF(HLOOKUP(CM$1,Monitoring_MP!$AK$1:$EZ$55,Points_MP!$C35,FALSE)=$R35,$AF35,IF(HLOOKUP(CM$1,Monitoring_MP!$AK$1:$EZ$55,Points_MP!$C35,FALSE)=$T35,$AG35,IF(HLOOKUP(CM$1,Monitoring_MP!$AK$1:$EZ$55,Points_MP!$C35,FALSE)=$V35,$AH35,IF(HLOOKUP(CM$1,Monitoring_MP!$AK$1:$EZ$55,Points_MP!$C35,FALSE)=$X35,$AI35,"ERROR")))))))))</f>
        <v>3</v>
      </c>
      <c r="CN35" s="142">
        <f>IF(ISBLANK(HLOOKUP(CN$1,Monitoring_MP!$AK$1:$EZ$55,Points_MP!$C35,FALSE)),"",IF(HLOOKUP(CN$1,Monitoring_MP!$AK$1:$EZ$55,Points_MP!$C35,FALSE)=$J35,$AB35,IF(HLOOKUP(CN$1,Monitoring_MP!$AK$1:$EZ$55,Points_MP!$C35,FALSE)=$L35,$AC35,IF(HLOOKUP(CN$1,Monitoring_MP!$AK$1:$EZ$55,Points_MP!$C35,FALSE)=$N35,$AD35,IF(HLOOKUP(CN$1,Monitoring_MP!$AK$1:$EZ$55,Points_MP!$C35,FALSE)=$P35,$AE35,IF(HLOOKUP(CN$1,Monitoring_MP!$AK$1:$EZ$55,Points_MP!$C35,FALSE)=$R35,$AF35,IF(HLOOKUP(CN$1,Monitoring_MP!$AK$1:$EZ$55,Points_MP!$C35,FALSE)=$T35,$AG35,IF(HLOOKUP(CN$1,Monitoring_MP!$AK$1:$EZ$55,Points_MP!$C35,FALSE)=$V35,$AH35,IF(HLOOKUP(CN$1,Monitoring_MP!$AK$1:$EZ$55,Points_MP!$C35,FALSE)=$X35,$AI35,"ERROR")))))))))</f>
        <v>0</v>
      </c>
      <c r="CO35" s="142">
        <f>IF(ISBLANK(HLOOKUP(CO$1,Monitoring_MP!$AK$1:$EZ$55,Points_MP!$C35,FALSE)),"",IF(HLOOKUP(CO$1,Monitoring_MP!$AK$1:$EZ$55,Points_MP!$C35,FALSE)=$J35,$AB35,IF(HLOOKUP(CO$1,Monitoring_MP!$AK$1:$EZ$55,Points_MP!$C35,FALSE)=$L35,$AC35,IF(HLOOKUP(CO$1,Monitoring_MP!$AK$1:$EZ$55,Points_MP!$C35,FALSE)=$N35,$AD35,IF(HLOOKUP(CO$1,Monitoring_MP!$AK$1:$EZ$55,Points_MP!$C35,FALSE)=$P35,$AE35,IF(HLOOKUP(CO$1,Monitoring_MP!$AK$1:$EZ$55,Points_MP!$C35,FALSE)=$R35,$AF35,IF(HLOOKUP(CO$1,Monitoring_MP!$AK$1:$EZ$55,Points_MP!$C35,FALSE)=$T35,$AG35,IF(HLOOKUP(CO$1,Monitoring_MP!$AK$1:$EZ$55,Points_MP!$C35,FALSE)=$V35,$AH35,IF(HLOOKUP(CO$1,Monitoring_MP!$AK$1:$EZ$55,Points_MP!$C35,FALSE)=$X35,$AI35,"ERROR")))))))))</f>
        <v>0</v>
      </c>
      <c r="CP35" s="142">
        <f>IF(ISBLANK(HLOOKUP(CP$1,Monitoring_MP!$AK$1:$EZ$55,Points_MP!$C35,FALSE)),"",IF(HLOOKUP(CP$1,Monitoring_MP!$AK$1:$EZ$55,Points_MP!$C35,FALSE)=$J35,$AB35,IF(HLOOKUP(CP$1,Monitoring_MP!$AK$1:$EZ$55,Points_MP!$C35,FALSE)=$L35,$AC35,IF(HLOOKUP(CP$1,Monitoring_MP!$AK$1:$EZ$55,Points_MP!$C35,FALSE)=$N35,$AD35,IF(HLOOKUP(CP$1,Monitoring_MP!$AK$1:$EZ$55,Points_MP!$C35,FALSE)=$P35,$AE35,IF(HLOOKUP(CP$1,Monitoring_MP!$AK$1:$EZ$55,Points_MP!$C35,FALSE)=$R35,$AF35,IF(HLOOKUP(CP$1,Monitoring_MP!$AK$1:$EZ$55,Points_MP!$C35,FALSE)=$T35,$AG35,IF(HLOOKUP(CP$1,Monitoring_MP!$AK$1:$EZ$55,Points_MP!$C35,FALSE)=$V35,$AH35,IF(HLOOKUP(CP$1,Monitoring_MP!$AK$1:$EZ$55,Points_MP!$C35,FALSE)=$X35,$AI35,"ERROR")))))))))</f>
        <v>1.5</v>
      </c>
      <c r="CQ35" s="142">
        <f>IF(ISBLANK(HLOOKUP(CQ$1,Monitoring_MP!$AK$1:$EZ$55,Points_MP!$C35,FALSE)),"",IF(HLOOKUP(CQ$1,Monitoring_MP!$AK$1:$EZ$55,Points_MP!$C35,FALSE)=$J35,$AB35,IF(HLOOKUP(CQ$1,Monitoring_MP!$AK$1:$EZ$55,Points_MP!$C35,FALSE)=$L35,$AC35,IF(HLOOKUP(CQ$1,Monitoring_MP!$AK$1:$EZ$55,Points_MP!$C35,FALSE)=$N35,$AD35,IF(HLOOKUP(CQ$1,Monitoring_MP!$AK$1:$EZ$55,Points_MP!$C35,FALSE)=$P35,$AE35,IF(HLOOKUP(CQ$1,Monitoring_MP!$AK$1:$EZ$55,Points_MP!$C35,FALSE)=$R35,$AF35,IF(HLOOKUP(CQ$1,Monitoring_MP!$AK$1:$EZ$55,Points_MP!$C35,FALSE)=$T35,$AG35,IF(HLOOKUP(CQ$1,Monitoring_MP!$AK$1:$EZ$55,Points_MP!$C35,FALSE)=$V35,$AH35,IF(HLOOKUP(CQ$1,Monitoring_MP!$AK$1:$EZ$55,Points_MP!$C35,FALSE)=$X35,$AI35,"ERROR")))))))))</f>
        <v>1.5</v>
      </c>
      <c r="CR35" s="142">
        <f>IF(ISBLANK(HLOOKUP(CR$1,Monitoring_MP!$AK$1:$EZ$55,Points_MP!$C35,FALSE)),"",IF(HLOOKUP(CR$1,Monitoring_MP!$AK$1:$EZ$55,Points_MP!$C35,FALSE)=$J35,$AB35,IF(HLOOKUP(CR$1,Monitoring_MP!$AK$1:$EZ$55,Points_MP!$C35,FALSE)=$L35,$AC35,IF(HLOOKUP(CR$1,Monitoring_MP!$AK$1:$EZ$55,Points_MP!$C35,FALSE)=$N35,$AD35,IF(HLOOKUP(CR$1,Monitoring_MP!$AK$1:$EZ$55,Points_MP!$C35,FALSE)=$P35,$AE35,IF(HLOOKUP(CR$1,Monitoring_MP!$AK$1:$EZ$55,Points_MP!$C35,FALSE)=$R35,$AF35,IF(HLOOKUP(CR$1,Monitoring_MP!$AK$1:$EZ$55,Points_MP!$C35,FALSE)=$T35,$AG35,IF(HLOOKUP(CR$1,Monitoring_MP!$AK$1:$EZ$55,Points_MP!$C35,FALSE)=$V35,$AH35,IF(HLOOKUP(CR$1,Monitoring_MP!$AK$1:$EZ$55,Points_MP!$C35,FALSE)=$X35,$AI35,"ERROR")))))))))</f>
        <v>1.5</v>
      </c>
    </row>
    <row r="36" spans="1:96" ht="15" customHeight="1" x14ac:dyDescent="0.35">
      <c r="A36" s="32" t="str">
        <f>IF(ISBLANK(Monitoring_MP!A36),"",Monitoring_MP!A36)</f>
        <v>Q34</v>
      </c>
      <c r="B36" s="32" t="str">
        <f>IF(ISBLANK(Monitoring_MP!B36),"",Monitoring_MP!B36)</f>
        <v>C20034</v>
      </c>
      <c r="C36" s="32">
        <f>IF(ISBLANK(Monitoring_MP!C36),"",Monitoring_MP!C36)</f>
        <v>36</v>
      </c>
      <c r="D36" s="33" t="str">
        <f>IF(ISBLANK(Monitoring_MP!D36),"",Monitoring_MP!D36)</f>
        <v>Proiectul de buget pentru anul 2020 a inclus o descriere a tuturor elementelor (programe, subprograme și alte elemente ale bugetului), inclusiv o scurtă justificare pentru fiecare element în secțiunea de venituri și secțiunea de cheltuieli ?</v>
      </c>
      <c r="E36" s="33" t="str">
        <f>IF(ISBLANK(Monitoring_MP!E36),"",Monitoring_MP!E36)</f>
        <v>Is containing the draft budget for 2020 a description of all items (programs, subprograms and other parts of the budget), including a brief justification for each item in the income section and section of expenses?</v>
      </c>
      <c r="F36" s="33" t="str">
        <f>IF(ISBLANK(Monitoring_MP!F36),"",Monitoring_MP!F36)</f>
        <v>bug</v>
      </c>
      <c r="G36" s="37" t="str">
        <f>IF(ISBLANK(Monitoring_MP!G36),"",Monitoring_MP!G36)</f>
        <v>bug2</v>
      </c>
      <c r="H36" s="57" t="str">
        <f>IF(ISBLANK(Monitoring_MP!H36),"",Monitoring_MP!H36)</f>
        <v>bug2k</v>
      </c>
      <c r="I36" s="37">
        <f>IF(ISBLANK(Monitoring_MP!I36),"",Monitoring_MP!I36)</f>
        <v>2</v>
      </c>
      <c r="J36" s="37" t="str">
        <f>IF(ISBLANK(Monitoring_MP!J36),"",Monitoring_MP!J36)</f>
        <v>da</v>
      </c>
      <c r="K36" s="37" t="str">
        <f>IF(ISBLANK(Monitoring_MP!K36),"",Monitoring_MP!K36)</f>
        <v>yes</v>
      </c>
      <c r="L36" s="37" t="str">
        <f>IF(ISBLANK(Monitoring_MP!L36),"",Monitoring_MP!L36)</f>
        <v>nu</v>
      </c>
      <c r="M36" s="37" t="str">
        <f>IF(ISBLANK(Monitoring_MP!M36),"",Monitoring_MP!M36)</f>
        <v>no</v>
      </c>
      <c r="N36" s="35" t="str">
        <f>IF(ISBLANK(Monitoring_MP!N36),"",Monitoring_MP!N36)</f>
        <v>partial</v>
      </c>
      <c r="O36" s="37" t="str">
        <f>IF(ISBLANK(Monitoring_MP!O36),"",Monitoring_MP!O36)</f>
        <v>partially</v>
      </c>
      <c r="P36" s="37" t="str">
        <f>IF(ISBLANK(Monitoring_MP!P36),"",Monitoring_MP!P36)</f>
        <v>--------</v>
      </c>
      <c r="Q36" s="37" t="str">
        <f>IF(ISBLANK(Monitoring_MP!Q36),"",Monitoring_MP!Q36)</f>
        <v>--------</v>
      </c>
      <c r="R36" s="37" t="str">
        <f>IF(ISBLANK(Monitoring_MP!R36),"",Monitoring_MP!R36)</f>
        <v>--------</v>
      </c>
      <c r="S36" s="37" t="str">
        <f>IF(ISBLANK(Monitoring_MP!S36),"",Monitoring_MP!S36)</f>
        <v>--------</v>
      </c>
      <c r="T36" s="37" t="str">
        <f>IF(ISBLANK(Monitoring_MP!T36),"",Monitoring_MP!T36)</f>
        <v>--------</v>
      </c>
      <c r="U36" s="37" t="str">
        <f>IF(ISBLANK(Monitoring_MP!U36),"",Monitoring_MP!U36)</f>
        <v>--------</v>
      </c>
      <c r="V36" s="37" t="str">
        <f>IF(ISBLANK(Monitoring_MP!V36),"",Monitoring_MP!V36)</f>
        <v>--------</v>
      </c>
      <c r="W36" s="37" t="str">
        <f>IF(ISBLANK(Monitoring_MP!W36),"",Monitoring_MP!W36)</f>
        <v>--------</v>
      </c>
      <c r="X36" s="37" t="str">
        <f>IF(ISBLANK(Monitoring_MP!X36),"",Monitoring_MP!X36)</f>
        <v>N/A</v>
      </c>
      <c r="Y36" s="37" t="str">
        <f>IF(ISBLANK(Monitoring_MP!Y36),"",Monitoring_MP!Y36)</f>
        <v>N/A</v>
      </c>
      <c r="Z36" s="37" t="str">
        <f>IF(ISBLANK(Monitoring_MP!Z36),"",Monitoring_MP!Z36)</f>
        <v>--------</v>
      </c>
      <c r="AA36" s="80" t="str">
        <f>IF(ISBLANK(Monitoring_MP!AA36),"",Monitoring_MP!AA36)</f>
        <v>--------</v>
      </c>
      <c r="AB36" s="68">
        <f>IF(ISBLANK(Monitoring_MP!AB36),"",Monitoring_MP!AB36)</f>
        <v>2</v>
      </c>
      <c r="AC36" s="37">
        <f>IF(ISBLANK(Monitoring_MP!AC36),"",Monitoring_MP!AC36)</f>
        <v>0</v>
      </c>
      <c r="AD36" s="68">
        <f>IF(ISBLANK(Monitoring_MP!AD36),"",Monitoring_MP!AD36)</f>
        <v>1</v>
      </c>
      <c r="AE36" s="68" t="str">
        <f>IF(ISBLANK(Monitoring_MP!AE36),"",Monitoring_MP!AE36)</f>
        <v/>
      </c>
      <c r="AF36" s="68" t="str">
        <f>IF(ISBLANK(Monitoring_MP!AF36),"",Monitoring_MP!AF36)</f>
        <v/>
      </c>
      <c r="AG36" s="68" t="str">
        <f>IF(ISBLANK(Monitoring_MP!AG36),"",Monitoring_MP!AG36)</f>
        <v/>
      </c>
      <c r="AH36" s="68" t="str">
        <f>IF(ISBLANK(Monitoring_MP!AH36),"",Monitoring_MP!AH36)</f>
        <v/>
      </c>
      <c r="AI36" s="37" t="str">
        <f>IF(ISBLANK(Monitoring_MP!AI36),"",Monitoring_MP!AI36)</f>
        <v>N/A</v>
      </c>
      <c r="AJ36" s="33" t="str">
        <f>IF(ISBLANK(Monitoring_MP!AJ36),"",Monitoring_MP!AJ36)</f>
        <v/>
      </c>
      <c r="AK36" s="142">
        <f>IF(ISBLANK(HLOOKUP(AK$1,Monitoring_MP!$AK$1:$EZ$55,Points_MP!$C36,FALSE)),"",IF(HLOOKUP(AK$1,Monitoring_MP!$AK$1:$EZ$55,Points_MP!$C36,FALSE)=$J36,$AB36,IF(HLOOKUP(AK$1,Monitoring_MP!$AK$1:$EZ$55,Points_MP!$C36,FALSE)=$L36,$AC36,IF(HLOOKUP(AK$1,Monitoring_MP!$AK$1:$EZ$55,Points_MP!$C36,FALSE)=$N36,$AD36,IF(HLOOKUP(AK$1,Monitoring_MP!$AK$1:$EZ$55,Points_MP!$C36,FALSE)=$P36,$AE36,IF(HLOOKUP(AK$1,Monitoring_MP!$AK$1:$EZ$55,Points_MP!$C36,FALSE)=$R36,$AF36,IF(HLOOKUP(AK$1,Monitoring_MP!$AK$1:$EZ$55,Points_MP!$C36,FALSE)=$T36,$AG36,IF(HLOOKUP(AK$1,Monitoring_MP!$AK$1:$EZ$55,Points_MP!$C36,FALSE)=$V36,$AH36,IF(HLOOKUP(AK$1,Monitoring_MP!$AK$1:$EZ$55,Points_MP!$C36,FALSE)=$X36,$AI36,"ERROR")))))))))</f>
        <v>2</v>
      </c>
      <c r="AL36" s="142">
        <f>IF(ISBLANK(HLOOKUP(AL$1,Monitoring_MP!$AK$1:$EZ$55,Points_MP!$C36,FALSE)),"",IF(HLOOKUP(AL$1,Monitoring_MP!$AK$1:$EZ$55,Points_MP!$C36,FALSE)=$J36,$AB36,IF(HLOOKUP(AL$1,Monitoring_MP!$AK$1:$EZ$55,Points_MP!$C36,FALSE)=$L36,$AC36,IF(HLOOKUP(AL$1,Monitoring_MP!$AK$1:$EZ$55,Points_MP!$C36,FALSE)=$N36,$AD36,IF(HLOOKUP(AL$1,Monitoring_MP!$AK$1:$EZ$55,Points_MP!$C36,FALSE)=$P36,$AE36,IF(HLOOKUP(AL$1,Monitoring_MP!$AK$1:$EZ$55,Points_MP!$C36,FALSE)=$R36,$AF36,IF(HLOOKUP(AL$1,Monitoring_MP!$AK$1:$EZ$55,Points_MP!$C36,FALSE)=$T36,$AG36,IF(HLOOKUP(AL$1,Monitoring_MP!$AK$1:$EZ$55,Points_MP!$C36,FALSE)=$V36,$AH36,IF(HLOOKUP(AL$1,Monitoring_MP!$AK$1:$EZ$55,Points_MP!$C36,FALSE)=$X36,$AI36,"ERROR")))))))))</f>
        <v>2</v>
      </c>
      <c r="AM36" s="142">
        <f>IF(ISBLANK(HLOOKUP(AM$1,Monitoring_MP!$AK$1:$EZ$55,Points_MP!$C36,FALSE)),"",IF(HLOOKUP(AM$1,Monitoring_MP!$AK$1:$EZ$55,Points_MP!$C36,FALSE)=$J36,$AB36,IF(HLOOKUP(AM$1,Monitoring_MP!$AK$1:$EZ$55,Points_MP!$C36,FALSE)=$L36,$AC36,IF(HLOOKUP(AM$1,Monitoring_MP!$AK$1:$EZ$55,Points_MP!$C36,FALSE)=$N36,$AD36,IF(HLOOKUP(AM$1,Monitoring_MP!$AK$1:$EZ$55,Points_MP!$C36,FALSE)=$P36,$AE36,IF(HLOOKUP(AM$1,Monitoring_MP!$AK$1:$EZ$55,Points_MP!$C36,FALSE)=$R36,$AF36,IF(HLOOKUP(AM$1,Monitoring_MP!$AK$1:$EZ$55,Points_MP!$C36,FALSE)=$T36,$AG36,IF(HLOOKUP(AM$1,Monitoring_MP!$AK$1:$EZ$55,Points_MP!$C36,FALSE)=$V36,$AH36,IF(HLOOKUP(AM$1,Monitoring_MP!$AK$1:$EZ$55,Points_MP!$C36,FALSE)=$X36,$AI36,"ERROR")))))))))</f>
        <v>2</v>
      </c>
      <c r="AN36" s="142">
        <f>IF(ISBLANK(HLOOKUP(AN$1,Monitoring_MP!$AK$1:$EZ$55,Points_MP!$C36,FALSE)),"",IF(HLOOKUP(AN$1,Monitoring_MP!$AK$1:$EZ$55,Points_MP!$C36,FALSE)=$J36,$AB36,IF(HLOOKUP(AN$1,Monitoring_MP!$AK$1:$EZ$55,Points_MP!$C36,FALSE)=$L36,$AC36,IF(HLOOKUP(AN$1,Monitoring_MP!$AK$1:$EZ$55,Points_MP!$C36,FALSE)=$N36,$AD36,IF(HLOOKUP(AN$1,Monitoring_MP!$AK$1:$EZ$55,Points_MP!$C36,FALSE)=$P36,$AE36,IF(HLOOKUP(AN$1,Monitoring_MP!$AK$1:$EZ$55,Points_MP!$C36,FALSE)=$R36,$AF36,IF(HLOOKUP(AN$1,Monitoring_MP!$AK$1:$EZ$55,Points_MP!$C36,FALSE)=$T36,$AG36,IF(HLOOKUP(AN$1,Monitoring_MP!$AK$1:$EZ$55,Points_MP!$C36,FALSE)=$V36,$AH36,IF(HLOOKUP(AN$1,Monitoring_MP!$AK$1:$EZ$55,Points_MP!$C36,FALSE)=$X36,$AI36,"ERROR")))))))))</f>
        <v>0</v>
      </c>
      <c r="AO36" s="142">
        <f>IF(ISBLANK(HLOOKUP(AO$1,Monitoring_MP!$AK$1:$EZ$55,Points_MP!$C36,FALSE)),"",IF(HLOOKUP(AO$1,Monitoring_MP!$AK$1:$EZ$55,Points_MP!$C36,FALSE)=$J36,$AB36,IF(HLOOKUP(AO$1,Monitoring_MP!$AK$1:$EZ$55,Points_MP!$C36,FALSE)=$L36,$AC36,IF(HLOOKUP(AO$1,Monitoring_MP!$AK$1:$EZ$55,Points_MP!$C36,FALSE)=$N36,$AD36,IF(HLOOKUP(AO$1,Monitoring_MP!$AK$1:$EZ$55,Points_MP!$C36,FALSE)=$P36,$AE36,IF(HLOOKUP(AO$1,Monitoring_MP!$AK$1:$EZ$55,Points_MP!$C36,FALSE)=$R36,$AF36,IF(HLOOKUP(AO$1,Monitoring_MP!$AK$1:$EZ$55,Points_MP!$C36,FALSE)=$T36,$AG36,IF(HLOOKUP(AO$1,Monitoring_MP!$AK$1:$EZ$55,Points_MP!$C36,FALSE)=$V36,$AH36,IF(HLOOKUP(AO$1,Monitoring_MP!$AK$1:$EZ$55,Points_MP!$C36,FALSE)=$X36,$AI36,"ERROR")))))))))</f>
        <v>2</v>
      </c>
      <c r="AP36" s="142">
        <f>IF(ISBLANK(HLOOKUP(AP$1,Monitoring_MP!$AK$1:$EZ$55,Points_MP!$C36,FALSE)),"",IF(HLOOKUP(AP$1,Monitoring_MP!$AK$1:$EZ$55,Points_MP!$C36,FALSE)=$J36,$AB36,IF(HLOOKUP(AP$1,Monitoring_MP!$AK$1:$EZ$55,Points_MP!$C36,FALSE)=$L36,$AC36,IF(HLOOKUP(AP$1,Monitoring_MP!$AK$1:$EZ$55,Points_MP!$C36,FALSE)=$N36,$AD36,IF(HLOOKUP(AP$1,Monitoring_MP!$AK$1:$EZ$55,Points_MP!$C36,FALSE)=$P36,$AE36,IF(HLOOKUP(AP$1,Monitoring_MP!$AK$1:$EZ$55,Points_MP!$C36,FALSE)=$R36,$AF36,IF(HLOOKUP(AP$1,Monitoring_MP!$AK$1:$EZ$55,Points_MP!$C36,FALSE)=$T36,$AG36,IF(HLOOKUP(AP$1,Monitoring_MP!$AK$1:$EZ$55,Points_MP!$C36,FALSE)=$V36,$AH36,IF(HLOOKUP(AP$1,Monitoring_MP!$AK$1:$EZ$55,Points_MP!$C36,FALSE)=$X36,$AI36,"ERROR")))))))))</f>
        <v>2</v>
      </c>
      <c r="AQ36" s="142">
        <f>IF(ISBLANK(HLOOKUP(AQ$1,Monitoring_MP!$AK$1:$EZ$55,Points_MP!$C36,FALSE)),"",IF(HLOOKUP(AQ$1,Monitoring_MP!$AK$1:$EZ$55,Points_MP!$C36,FALSE)=$J36,$AB36,IF(HLOOKUP(AQ$1,Monitoring_MP!$AK$1:$EZ$55,Points_MP!$C36,FALSE)=$L36,$AC36,IF(HLOOKUP(AQ$1,Monitoring_MP!$AK$1:$EZ$55,Points_MP!$C36,FALSE)=$N36,$AD36,IF(HLOOKUP(AQ$1,Monitoring_MP!$AK$1:$EZ$55,Points_MP!$C36,FALSE)=$P36,$AE36,IF(HLOOKUP(AQ$1,Monitoring_MP!$AK$1:$EZ$55,Points_MP!$C36,FALSE)=$R36,$AF36,IF(HLOOKUP(AQ$1,Monitoring_MP!$AK$1:$EZ$55,Points_MP!$C36,FALSE)=$T36,$AG36,IF(HLOOKUP(AQ$1,Monitoring_MP!$AK$1:$EZ$55,Points_MP!$C36,FALSE)=$V36,$AH36,IF(HLOOKUP(AQ$1,Monitoring_MP!$AK$1:$EZ$55,Points_MP!$C36,FALSE)=$X36,$AI36,"ERROR")))))))))</f>
        <v>0</v>
      </c>
      <c r="AR36" s="142">
        <f>IF(ISBLANK(HLOOKUP(AR$1,Monitoring_MP!$AK$1:$EZ$55,Points_MP!$C36,FALSE)),"",IF(HLOOKUP(AR$1,Monitoring_MP!$AK$1:$EZ$55,Points_MP!$C36,FALSE)=$J36,$AB36,IF(HLOOKUP(AR$1,Monitoring_MP!$AK$1:$EZ$55,Points_MP!$C36,FALSE)=$L36,$AC36,IF(HLOOKUP(AR$1,Monitoring_MP!$AK$1:$EZ$55,Points_MP!$C36,FALSE)=$N36,$AD36,IF(HLOOKUP(AR$1,Monitoring_MP!$AK$1:$EZ$55,Points_MP!$C36,FALSE)=$P36,$AE36,IF(HLOOKUP(AR$1,Monitoring_MP!$AK$1:$EZ$55,Points_MP!$C36,FALSE)=$R36,$AF36,IF(HLOOKUP(AR$1,Monitoring_MP!$AK$1:$EZ$55,Points_MP!$C36,FALSE)=$T36,$AG36,IF(HLOOKUP(AR$1,Monitoring_MP!$AK$1:$EZ$55,Points_MP!$C36,FALSE)=$V36,$AH36,IF(HLOOKUP(AR$1,Monitoring_MP!$AK$1:$EZ$55,Points_MP!$C36,FALSE)=$X36,$AI36,"ERROR")))))))))</f>
        <v>0</v>
      </c>
      <c r="AS36" s="142">
        <f>IF(ISBLANK(HLOOKUP(AS$1,Monitoring_MP!$AK$1:$EZ$55,Points_MP!$C36,FALSE)),"",IF(HLOOKUP(AS$1,Monitoring_MP!$AK$1:$EZ$55,Points_MP!$C36,FALSE)=$J36,$AB36,IF(HLOOKUP(AS$1,Monitoring_MP!$AK$1:$EZ$55,Points_MP!$C36,FALSE)=$L36,$AC36,IF(HLOOKUP(AS$1,Monitoring_MP!$AK$1:$EZ$55,Points_MP!$C36,FALSE)=$N36,$AD36,IF(HLOOKUP(AS$1,Monitoring_MP!$AK$1:$EZ$55,Points_MP!$C36,FALSE)=$P36,$AE36,IF(HLOOKUP(AS$1,Monitoring_MP!$AK$1:$EZ$55,Points_MP!$C36,FALSE)=$R36,$AF36,IF(HLOOKUP(AS$1,Monitoring_MP!$AK$1:$EZ$55,Points_MP!$C36,FALSE)=$T36,$AG36,IF(HLOOKUP(AS$1,Monitoring_MP!$AK$1:$EZ$55,Points_MP!$C36,FALSE)=$V36,$AH36,IF(HLOOKUP(AS$1,Monitoring_MP!$AK$1:$EZ$55,Points_MP!$C36,FALSE)=$X36,$AI36,"ERROR")))))))))</f>
        <v>0</v>
      </c>
      <c r="AT36" s="142">
        <f>IF(ISBLANK(HLOOKUP(AT$1,Monitoring_MP!$AK$1:$EZ$55,Points_MP!$C36,FALSE)),"",IF(HLOOKUP(AT$1,Monitoring_MP!$AK$1:$EZ$55,Points_MP!$C36,FALSE)=$J36,$AB36,IF(HLOOKUP(AT$1,Monitoring_MP!$AK$1:$EZ$55,Points_MP!$C36,FALSE)=$L36,$AC36,IF(HLOOKUP(AT$1,Monitoring_MP!$AK$1:$EZ$55,Points_MP!$C36,FALSE)=$N36,$AD36,IF(HLOOKUP(AT$1,Monitoring_MP!$AK$1:$EZ$55,Points_MP!$C36,FALSE)=$P36,$AE36,IF(HLOOKUP(AT$1,Monitoring_MP!$AK$1:$EZ$55,Points_MP!$C36,FALSE)=$R36,$AF36,IF(HLOOKUP(AT$1,Monitoring_MP!$AK$1:$EZ$55,Points_MP!$C36,FALSE)=$T36,$AG36,IF(HLOOKUP(AT$1,Monitoring_MP!$AK$1:$EZ$55,Points_MP!$C36,FALSE)=$V36,$AH36,IF(HLOOKUP(AT$1,Monitoring_MP!$AK$1:$EZ$55,Points_MP!$C36,FALSE)=$X36,$AI36,"ERROR")))))))))</f>
        <v>0</v>
      </c>
      <c r="AU36" s="142">
        <f>IF(ISBLANK(HLOOKUP(AU$1,Monitoring_MP!$AK$1:$EZ$55,Points_MP!$C36,FALSE)),"",IF(HLOOKUP(AU$1,Monitoring_MP!$AK$1:$EZ$55,Points_MP!$C36,FALSE)=$J36,$AB36,IF(HLOOKUP(AU$1,Monitoring_MP!$AK$1:$EZ$55,Points_MP!$C36,FALSE)=$L36,$AC36,IF(HLOOKUP(AU$1,Monitoring_MP!$AK$1:$EZ$55,Points_MP!$C36,FALSE)=$N36,$AD36,IF(HLOOKUP(AU$1,Monitoring_MP!$AK$1:$EZ$55,Points_MP!$C36,FALSE)=$P36,$AE36,IF(HLOOKUP(AU$1,Monitoring_MP!$AK$1:$EZ$55,Points_MP!$C36,FALSE)=$R36,$AF36,IF(HLOOKUP(AU$1,Monitoring_MP!$AK$1:$EZ$55,Points_MP!$C36,FALSE)=$T36,$AG36,IF(HLOOKUP(AU$1,Monitoring_MP!$AK$1:$EZ$55,Points_MP!$C36,FALSE)=$V36,$AH36,IF(HLOOKUP(AU$1,Monitoring_MP!$AK$1:$EZ$55,Points_MP!$C36,FALSE)=$X36,$AI36,"ERROR")))))))))</f>
        <v>2</v>
      </c>
      <c r="AV36" s="142">
        <f>IF(ISBLANK(HLOOKUP(AV$1,Monitoring_MP!$AK$1:$EZ$55,Points_MP!$C36,FALSE)),"",IF(HLOOKUP(AV$1,Monitoring_MP!$AK$1:$EZ$55,Points_MP!$C36,FALSE)=$J36,$AB36,IF(HLOOKUP(AV$1,Monitoring_MP!$AK$1:$EZ$55,Points_MP!$C36,FALSE)=$L36,$AC36,IF(HLOOKUP(AV$1,Monitoring_MP!$AK$1:$EZ$55,Points_MP!$C36,FALSE)=$N36,$AD36,IF(HLOOKUP(AV$1,Monitoring_MP!$AK$1:$EZ$55,Points_MP!$C36,FALSE)=$P36,$AE36,IF(HLOOKUP(AV$1,Monitoring_MP!$AK$1:$EZ$55,Points_MP!$C36,FALSE)=$R36,$AF36,IF(HLOOKUP(AV$1,Monitoring_MP!$AK$1:$EZ$55,Points_MP!$C36,FALSE)=$T36,$AG36,IF(HLOOKUP(AV$1,Monitoring_MP!$AK$1:$EZ$55,Points_MP!$C36,FALSE)=$V36,$AH36,IF(HLOOKUP(AV$1,Monitoring_MP!$AK$1:$EZ$55,Points_MP!$C36,FALSE)=$X36,$AI36,"ERROR")))))))))</f>
        <v>1</v>
      </c>
      <c r="AW36" s="142">
        <f>IF(ISBLANK(HLOOKUP(AW$1,Monitoring_MP!$AK$1:$EZ$55,Points_MP!$C36,FALSE)),"",IF(HLOOKUP(AW$1,Monitoring_MP!$AK$1:$EZ$55,Points_MP!$C36,FALSE)=$J36,$AB36,IF(HLOOKUP(AW$1,Monitoring_MP!$AK$1:$EZ$55,Points_MP!$C36,FALSE)=$L36,$AC36,IF(HLOOKUP(AW$1,Monitoring_MP!$AK$1:$EZ$55,Points_MP!$C36,FALSE)=$N36,$AD36,IF(HLOOKUP(AW$1,Monitoring_MP!$AK$1:$EZ$55,Points_MP!$C36,FALSE)=$P36,$AE36,IF(HLOOKUP(AW$1,Monitoring_MP!$AK$1:$EZ$55,Points_MP!$C36,FALSE)=$R36,$AF36,IF(HLOOKUP(AW$1,Monitoring_MP!$AK$1:$EZ$55,Points_MP!$C36,FALSE)=$T36,$AG36,IF(HLOOKUP(AW$1,Monitoring_MP!$AK$1:$EZ$55,Points_MP!$C36,FALSE)=$V36,$AH36,IF(HLOOKUP(AW$1,Monitoring_MP!$AK$1:$EZ$55,Points_MP!$C36,FALSE)=$X36,$AI36,"ERROR")))))))))</f>
        <v>0</v>
      </c>
      <c r="AX36" s="142">
        <f>IF(ISBLANK(HLOOKUP(AX$1,Monitoring_MP!$AK$1:$EZ$55,Points_MP!$C36,FALSE)),"",IF(HLOOKUP(AX$1,Monitoring_MP!$AK$1:$EZ$55,Points_MP!$C36,FALSE)=$J36,$AB36,IF(HLOOKUP(AX$1,Monitoring_MP!$AK$1:$EZ$55,Points_MP!$C36,FALSE)=$L36,$AC36,IF(HLOOKUP(AX$1,Monitoring_MP!$AK$1:$EZ$55,Points_MP!$C36,FALSE)=$N36,$AD36,IF(HLOOKUP(AX$1,Monitoring_MP!$AK$1:$EZ$55,Points_MP!$C36,FALSE)=$P36,$AE36,IF(HLOOKUP(AX$1,Monitoring_MP!$AK$1:$EZ$55,Points_MP!$C36,FALSE)=$R36,$AF36,IF(HLOOKUP(AX$1,Monitoring_MP!$AK$1:$EZ$55,Points_MP!$C36,FALSE)=$T36,$AG36,IF(HLOOKUP(AX$1,Monitoring_MP!$AK$1:$EZ$55,Points_MP!$C36,FALSE)=$V36,$AH36,IF(HLOOKUP(AX$1,Monitoring_MP!$AK$1:$EZ$55,Points_MP!$C36,FALSE)=$X36,$AI36,"ERROR")))))))))</f>
        <v>0</v>
      </c>
      <c r="AY36" s="142">
        <f>IF(ISBLANK(HLOOKUP(AY$1,Monitoring_MP!$AK$1:$EZ$55,Points_MP!$C36,FALSE)),"",IF(HLOOKUP(AY$1,Monitoring_MP!$AK$1:$EZ$55,Points_MP!$C36,FALSE)=$J36,$AB36,IF(HLOOKUP(AY$1,Monitoring_MP!$AK$1:$EZ$55,Points_MP!$C36,FALSE)=$L36,$AC36,IF(HLOOKUP(AY$1,Monitoring_MP!$AK$1:$EZ$55,Points_MP!$C36,FALSE)=$N36,$AD36,IF(HLOOKUP(AY$1,Monitoring_MP!$AK$1:$EZ$55,Points_MP!$C36,FALSE)=$P36,$AE36,IF(HLOOKUP(AY$1,Monitoring_MP!$AK$1:$EZ$55,Points_MP!$C36,FALSE)=$R36,$AF36,IF(HLOOKUP(AY$1,Monitoring_MP!$AK$1:$EZ$55,Points_MP!$C36,FALSE)=$T36,$AG36,IF(HLOOKUP(AY$1,Monitoring_MP!$AK$1:$EZ$55,Points_MP!$C36,FALSE)=$V36,$AH36,IF(HLOOKUP(AY$1,Monitoring_MP!$AK$1:$EZ$55,Points_MP!$C36,FALSE)=$X36,$AI36,"ERROR")))))))))</f>
        <v>2</v>
      </c>
      <c r="AZ36" s="142">
        <f>IF(ISBLANK(HLOOKUP(AZ$1,Monitoring_MP!$AK$1:$EZ$55,Points_MP!$C36,FALSE)),"",IF(HLOOKUP(AZ$1,Monitoring_MP!$AK$1:$EZ$55,Points_MP!$C36,FALSE)=$J36,$AB36,IF(HLOOKUP(AZ$1,Monitoring_MP!$AK$1:$EZ$55,Points_MP!$C36,FALSE)=$L36,$AC36,IF(HLOOKUP(AZ$1,Monitoring_MP!$AK$1:$EZ$55,Points_MP!$C36,FALSE)=$N36,$AD36,IF(HLOOKUP(AZ$1,Monitoring_MP!$AK$1:$EZ$55,Points_MP!$C36,FALSE)=$P36,$AE36,IF(HLOOKUP(AZ$1,Monitoring_MP!$AK$1:$EZ$55,Points_MP!$C36,FALSE)=$R36,$AF36,IF(HLOOKUP(AZ$1,Monitoring_MP!$AK$1:$EZ$55,Points_MP!$C36,FALSE)=$T36,$AG36,IF(HLOOKUP(AZ$1,Monitoring_MP!$AK$1:$EZ$55,Points_MP!$C36,FALSE)=$V36,$AH36,IF(HLOOKUP(AZ$1,Monitoring_MP!$AK$1:$EZ$55,Points_MP!$C36,FALSE)=$X36,$AI36,"ERROR")))))))))</f>
        <v>0</v>
      </c>
      <c r="BA36" s="142">
        <f>IF(ISBLANK(HLOOKUP(BA$1,Monitoring_MP!$AK$1:$EZ$55,Points_MP!$C36,FALSE)),"",IF(HLOOKUP(BA$1,Monitoring_MP!$AK$1:$EZ$55,Points_MP!$C36,FALSE)=$J36,$AB36,IF(HLOOKUP(BA$1,Monitoring_MP!$AK$1:$EZ$55,Points_MP!$C36,FALSE)=$L36,$AC36,IF(HLOOKUP(BA$1,Monitoring_MP!$AK$1:$EZ$55,Points_MP!$C36,FALSE)=$N36,$AD36,IF(HLOOKUP(BA$1,Monitoring_MP!$AK$1:$EZ$55,Points_MP!$C36,FALSE)=$P36,$AE36,IF(HLOOKUP(BA$1,Monitoring_MP!$AK$1:$EZ$55,Points_MP!$C36,FALSE)=$R36,$AF36,IF(HLOOKUP(BA$1,Monitoring_MP!$AK$1:$EZ$55,Points_MP!$C36,FALSE)=$T36,$AG36,IF(HLOOKUP(BA$1,Monitoring_MP!$AK$1:$EZ$55,Points_MP!$C36,FALSE)=$V36,$AH36,IF(HLOOKUP(BA$1,Monitoring_MP!$AK$1:$EZ$55,Points_MP!$C36,FALSE)=$X36,$AI36,"ERROR")))))))))</f>
        <v>0</v>
      </c>
      <c r="BB36" s="142">
        <f>IF(ISBLANK(HLOOKUP(BB$1,Monitoring_MP!$AK$1:$EZ$55,Points_MP!$C36,FALSE)),"",IF(HLOOKUP(BB$1,Monitoring_MP!$AK$1:$EZ$55,Points_MP!$C36,FALSE)=$J36,$AB36,IF(HLOOKUP(BB$1,Monitoring_MP!$AK$1:$EZ$55,Points_MP!$C36,FALSE)=$L36,$AC36,IF(HLOOKUP(BB$1,Monitoring_MP!$AK$1:$EZ$55,Points_MP!$C36,FALSE)=$N36,$AD36,IF(HLOOKUP(BB$1,Monitoring_MP!$AK$1:$EZ$55,Points_MP!$C36,FALSE)=$P36,$AE36,IF(HLOOKUP(BB$1,Monitoring_MP!$AK$1:$EZ$55,Points_MP!$C36,FALSE)=$R36,$AF36,IF(HLOOKUP(BB$1,Monitoring_MP!$AK$1:$EZ$55,Points_MP!$C36,FALSE)=$T36,$AG36,IF(HLOOKUP(BB$1,Monitoring_MP!$AK$1:$EZ$55,Points_MP!$C36,FALSE)=$V36,$AH36,IF(HLOOKUP(BB$1,Monitoring_MP!$AK$1:$EZ$55,Points_MP!$C36,FALSE)=$X36,$AI36,"ERROR")))))))))</f>
        <v>0</v>
      </c>
      <c r="BC36" s="142">
        <f>IF(ISBLANK(HLOOKUP(BC$1,Monitoring_MP!$AK$1:$EZ$55,Points_MP!$C36,FALSE)),"",IF(HLOOKUP(BC$1,Monitoring_MP!$AK$1:$EZ$55,Points_MP!$C36,FALSE)=$J36,$AB36,IF(HLOOKUP(BC$1,Monitoring_MP!$AK$1:$EZ$55,Points_MP!$C36,FALSE)=$L36,$AC36,IF(HLOOKUP(BC$1,Monitoring_MP!$AK$1:$EZ$55,Points_MP!$C36,FALSE)=$N36,$AD36,IF(HLOOKUP(BC$1,Monitoring_MP!$AK$1:$EZ$55,Points_MP!$C36,FALSE)=$P36,$AE36,IF(HLOOKUP(BC$1,Monitoring_MP!$AK$1:$EZ$55,Points_MP!$C36,FALSE)=$R36,$AF36,IF(HLOOKUP(BC$1,Monitoring_MP!$AK$1:$EZ$55,Points_MP!$C36,FALSE)=$T36,$AG36,IF(HLOOKUP(BC$1,Monitoring_MP!$AK$1:$EZ$55,Points_MP!$C36,FALSE)=$V36,$AH36,IF(HLOOKUP(BC$1,Monitoring_MP!$AK$1:$EZ$55,Points_MP!$C36,FALSE)=$X36,$AI36,"ERROR")))))))))</f>
        <v>1</v>
      </c>
      <c r="BD36" s="142">
        <f>IF(ISBLANK(HLOOKUP(BD$1,Monitoring_MP!$AK$1:$EZ$55,Points_MP!$C36,FALSE)),"",IF(HLOOKUP(BD$1,Monitoring_MP!$AK$1:$EZ$55,Points_MP!$C36,FALSE)=$J36,$AB36,IF(HLOOKUP(BD$1,Monitoring_MP!$AK$1:$EZ$55,Points_MP!$C36,FALSE)=$L36,$AC36,IF(HLOOKUP(BD$1,Monitoring_MP!$AK$1:$EZ$55,Points_MP!$C36,FALSE)=$N36,$AD36,IF(HLOOKUP(BD$1,Monitoring_MP!$AK$1:$EZ$55,Points_MP!$C36,FALSE)=$P36,$AE36,IF(HLOOKUP(BD$1,Monitoring_MP!$AK$1:$EZ$55,Points_MP!$C36,FALSE)=$R36,$AF36,IF(HLOOKUP(BD$1,Monitoring_MP!$AK$1:$EZ$55,Points_MP!$C36,FALSE)=$T36,$AG36,IF(HLOOKUP(BD$1,Monitoring_MP!$AK$1:$EZ$55,Points_MP!$C36,FALSE)=$V36,$AH36,IF(HLOOKUP(BD$1,Monitoring_MP!$AK$1:$EZ$55,Points_MP!$C36,FALSE)=$X36,$AI36,"ERROR")))))))))</f>
        <v>2</v>
      </c>
      <c r="BE36" s="142">
        <f>IF(ISBLANK(HLOOKUP(BE$1,Monitoring_MP!$AK$1:$EZ$55,Points_MP!$C36,FALSE)),"",IF(HLOOKUP(BE$1,Monitoring_MP!$AK$1:$EZ$55,Points_MP!$C36,FALSE)=$J36,$AB36,IF(HLOOKUP(BE$1,Monitoring_MP!$AK$1:$EZ$55,Points_MP!$C36,FALSE)=$L36,$AC36,IF(HLOOKUP(BE$1,Monitoring_MP!$AK$1:$EZ$55,Points_MP!$C36,FALSE)=$N36,$AD36,IF(HLOOKUP(BE$1,Monitoring_MP!$AK$1:$EZ$55,Points_MP!$C36,FALSE)=$P36,$AE36,IF(HLOOKUP(BE$1,Monitoring_MP!$AK$1:$EZ$55,Points_MP!$C36,FALSE)=$R36,$AF36,IF(HLOOKUP(BE$1,Monitoring_MP!$AK$1:$EZ$55,Points_MP!$C36,FALSE)=$T36,$AG36,IF(HLOOKUP(BE$1,Monitoring_MP!$AK$1:$EZ$55,Points_MP!$C36,FALSE)=$V36,$AH36,IF(HLOOKUP(BE$1,Monitoring_MP!$AK$1:$EZ$55,Points_MP!$C36,FALSE)=$X36,$AI36,"ERROR")))))))))</f>
        <v>0</v>
      </c>
      <c r="BF36" s="142">
        <f>IF(ISBLANK(HLOOKUP(BF$1,Monitoring_MP!$AK$1:$EZ$55,Points_MP!$C36,FALSE)),"",IF(HLOOKUP(BF$1,Monitoring_MP!$AK$1:$EZ$55,Points_MP!$C36,FALSE)=$J36,$AB36,IF(HLOOKUP(BF$1,Monitoring_MP!$AK$1:$EZ$55,Points_MP!$C36,FALSE)=$L36,$AC36,IF(HLOOKUP(BF$1,Monitoring_MP!$AK$1:$EZ$55,Points_MP!$C36,FALSE)=$N36,$AD36,IF(HLOOKUP(BF$1,Monitoring_MP!$AK$1:$EZ$55,Points_MP!$C36,FALSE)=$P36,$AE36,IF(HLOOKUP(BF$1,Monitoring_MP!$AK$1:$EZ$55,Points_MP!$C36,FALSE)=$R36,$AF36,IF(HLOOKUP(BF$1,Monitoring_MP!$AK$1:$EZ$55,Points_MP!$C36,FALSE)=$T36,$AG36,IF(HLOOKUP(BF$1,Monitoring_MP!$AK$1:$EZ$55,Points_MP!$C36,FALSE)=$V36,$AH36,IF(HLOOKUP(BF$1,Monitoring_MP!$AK$1:$EZ$55,Points_MP!$C36,FALSE)=$X36,$AI36,"ERROR")))))))))</f>
        <v>0</v>
      </c>
      <c r="BG36" s="142">
        <f>IF(ISBLANK(HLOOKUP(BG$1,Monitoring_MP!$AK$1:$EZ$55,Points_MP!$C36,FALSE)),"",IF(HLOOKUP(BG$1,Monitoring_MP!$AK$1:$EZ$55,Points_MP!$C36,FALSE)=$J36,$AB36,IF(HLOOKUP(BG$1,Monitoring_MP!$AK$1:$EZ$55,Points_MP!$C36,FALSE)=$L36,$AC36,IF(HLOOKUP(BG$1,Monitoring_MP!$AK$1:$EZ$55,Points_MP!$C36,FALSE)=$N36,$AD36,IF(HLOOKUP(BG$1,Monitoring_MP!$AK$1:$EZ$55,Points_MP!$C36,FALSE)=$P36,$AE36,IF(HLOOKUP(BG$1,Monitoring_MP!$AK$1:$EZ$55,Points_MP!$C36,FALSE)=$R36,$AF36,IF(HLOOKUP(BG$1,Monitoring_MP!$AK$1:$EZ$55,Points_MP!$C36,FALSE)=$T36,$AG36,IF(HLOOKUP(BG$1,Monitoring_MP!$AK$1:$EZ$55,Points_MP!$C36,FALSE)=$V36,$AH36,IF(HLOOKUP(BG$1,Monitoring_MP!$AK$1:$EZ$55,Points_MP!$C36,FALSE)=$X36,$AI36,"ERROR")))))))))</f>
        <v>2</v>
      </c>
      <c r="BH36" s="142">
        <f>IF(ISBLANK(HLOOKUP(BH$1,Monitoring_MP!$AK$1:$EZ$55,Points_MP!$C36,FALSE)),"",IF(HLOOKUP(BH$1,Monitoring_MP!$AK$1:$EZ$55,Points_MP!$C36,FALSE)=$J36,$AB36,IF(HLOOKUP(BH$1,Monitoring_MP!$AK$1:$EZ$55,Points_MP!$C36,FALSE)=$L36,$AC36,IF(HLOOKUP(BH$1,Monitoring_MP!$AK$1:$EZ$55,Points_MP!$C36,FALSE)=$N36,$AD36,IF(HLOOKUP(BH$1,Monitoring_MP!$AK$1:$EZ$55,Points_MP!$C36,FALSE)=$P36,$AE36,IF(HLOOKUP(BH$1,Monitoring_MP!$AK$1:$EZ$55,Points_MP!$C36,FALSE)=$R36,$AF36,IF(HLOOKUP(BH$1,Monitoring_MP!$AK$1:$EZ$55,Points_MP!$C36,FALSE)=$T36,$AG36,IF(HLOOKUP(BH$1,Monitoring_MP!$AK$1:$EZ$55,Points_MP!$C36,FALSE)=$V36,$AH36,IF(HLOOKUP(BH$1,Monitoring_MP!$AK$1:$EZ$55,Points_MP!$C36,FALSE)=$X36,$AI36,"ERROR")))))))))</f>
        <v>2</v>
      </c>
      <c r="BI36" s="142">
        <f>IF(ISBLANK(HLOOKUP(BI$1,Monitoring_MP!$AK$1:$EZ$55,Points_MP!$C36,FALSE)),"",IF(HLOOKUP(BI$1,Monitoring_MP!$AK$1:$EZ$55,Points_MP!$C36,FALSE)=$J36,$AB36,IF(HLOOKUP(BI$1,Monitoring_MP!$AK$1:$EZ$55,Points_MP!$C36,FALSE)=$L36,$AC36,IF(HLOOKUP(BI$1,Monitoring_MP!$AK$1:$EZ$55,Points_MP!$C36,FALSE)=$N36,$AD36,IF(HLOOKUP(BI$1,Monitoring_MP!$AK$1:$EZ$55,Points_MP!$C36,FALSE)=$P36,$AE36,IF(HLOOKUP(BI$1,Monitoring_MP!$AK$1:$EZ$55,Points_MP!$C36,FALSE)=$R36,$AF36,IF(HLOOKUP(BI$1,Monitoring_MP!$AK$1:$EZ$55,Points_MP!$C36,FALSE)=$T36,$AG36,IF(HLOOKUP(BI$1,Monitoring_MP!$AK$1:$EZ$55,Points_MP!$C36,FALSE)=$V36,$AH36,IF(HLOOKUP(BI$1,Monitoring_MP!$AK$1:$EZ$55,Points_MP!$C36,FALSE)=$X36,$AI36,"ERROR")))))))))</f>
        <v>0</v>
      </c>
      <c r="BJ36" s="142">
        <f>IF(ISBLANK(HLOOKUP(BJ$1,Monitoring_MP!$AK$1:$EZ$55,Points_MP!$C36,FALSE)),"",IF(HLOOKUP(BJ$1,Monitoring_MP!$AK$1:$EZ$55,Points_MP!$C36,FALSE)=$J36,$AB36,IF(HLOOKUP(BJ$1,Monitoring_MP!$AK$1:$EZ$55,Points_MP!$C36,FALSE)=$L36,$AC36,IF(HLOOKUP(BJ$1,Monitoring_MP!$AK$1:$EZ$55,Points_MP!$C36,FALSE)=$N36,$AD36,IF(HLOOKUP(BJ$1,Monitoring_MP!$AK$1:$EZ$55,Points_MP!$C36,FALSE)=$P36,$AE36,IF(HLOOKUP(BJ$1,Monitoring_MP!$AK$1:$EZ$55,Points_MP!$C36,FALSE)=$R36,$AF36,IF(HLOOKUP(BJ$1,Monitoring_MP!$AK$1:$EZ$55,Points_MP!$C36,FALSE)=$T36,$AG36,IF(HLOOKUP(BJ$1,Monitoring_MP!$AK$1:$EZ$55,Points_MP!$C36,FALSE)=$V36,$AH36,IF(HLOOKUP(BJ$1,Monitoring_MP!$AK$1:$EZ$55,Points_MP!$C36,FALSE)=$X36,$AI36,"ERROR")))))))))</f>
        <v>0</v>
      </c>
      <c r="BK36" s="142">
        <f>IF(ISBLANK(HLOOKUP(BK$1,Monitoring_MP!$AK$1:$EZ$55,Points_MP!$C36,FALSE)),"",IF(HLOOKUP(BK$1,Monitoring_MP!$AK$1:$EZ$55,Points_MP!$C36,FALSE)=$J36,$AB36,IF(HLOOKUP(BK$1,Monitoring_MP!$AK$1:$EZ$55,Points_MP!$C36,FALSE)=$L36,$AC36,IF(HLOOKUP(BK$1,Monitoring_MP!$AK$1:$EZ$55,Points_MP!$C36,FALSE)=$N36,$AD36,IF(HLOOKUP(BK$1,Monitoring_MP!$AK$1:$EZ$55,Points_MP!$C36,FALSE)=$P36,$AE36,IF(HLOOKUP(BK$1,Monitoring_MP!$AK$1:$EZ$55,Points_MP!$C36,FALSE)=$R36,$AF36,IF(HLOOKUP(BK$1,Monitoring_MP!$AK$1:$EZ$55,Points_MP!$C36,FALSE)=$T36,$AG36,IF(HLOOKUP(BK$1,Monitoring_MP!$AK$1:$EZ$55,Points_MP!$C36,FALSE)=$V36,$AH36,IF(HLOOKUP(BK$1,Monitoring_MP!$AK$1:$EZ$55,Points_MP!$C36,FALSE)=$X36,$AI36,"ERROR")))))))))</f>
        <v>0</v>
      </c>
      <c r="BL36" s="142">
        <f>IF(ISBLANK(HLOOKUP(BL$1,Monitoring_MP!$AK$1:$EZ$55,Points_MP!$C36,FALSE)),"",IF(HLOOKUP(BL$1,Monitoring_MP!$AK$1:$EZ$55,Points_MP!$C36,FALSE)=$J36,$AB36,IF(HLOOKUP(BL$1,Monitoring_MP!$AK$1:$EZ$55,Points_MP!$C36,FALSE)=$L36,$AC36,IF(HLOOKUP(BL$1,Monitoring_MP!$AK$1:$EZ$55,Points_MP!$C36,FALSE)=$N36,$AD36,IF(HLOOKUP(BL$1,Monitoring_MP!$AK$1:$EZ$55,Points_MP!$C36,FALSE)=$P36,$AE36,IF(HLOOKUP(BL$1,Monitoring_MP!$AK$1:$EZ$55,Points_MP!$C36,FALSE)=$R36,$AF36,IF(HLOOKUP(BL$1,Monitoring_MP!$AK$1:$EZ$55,Points_MP!$C36,FALSE)=$T36,$AG36,IF(HLOOKUP(BL$1,Monitoring_MP!$AK$1:$EZ$55,Points_MP!$C36,FALSE)=$V36,$AH36,IF(HLOOKUP(BL$1,Monitoring_MP!$AK$1:$EZ$55,Points_MP!$C36,FALSE)=$X36,$AI36,"ERROR")))))))))</f>
        <v>2</v>
      </c>
      <c r="BM36" s="142">
        <f>IF(ISBLANK(HLOOKUP(BM$1,Monitoring_MP!$AK$1:$EZ$55,Points_MP!$C36,FALSE)),"",IF(HLOOKUP(BM$1,Monitoring_MP!$AK$1:$EZ$55,Points_MP!$C36,FALSE)=$J36,$AB36,IF(HLOOKUP(BM$1,Monitoring_MP!$AK$1:$EZ$55,Points_MP!$C36,FALSE)=$L36,$AC36,IF(HLOOKUP(BM$1,Monitoring_MP!$AK$1:$EZ$55,Points_MP!$C36,FALSE)=$N36,$AD36,IF(HLOOKUP(BM$1,Monitoring_MP!$AK$1:$EZ$55,Points_MP!$C36,FALSE)=$P36,$AE36,IF(HLOOKUP(BM$1,Monitoring_MP!$AK$1:$EZ$55,Points_MP!$C36,FALSE)=$R36,$AF36,IF(HLOOKUP(BM$1,Monitoring_MP!$AK$1:$EZ$55,Points_MP!$C36,FALSE)=$T36,$AG36,IF(HLOOKUP(BM$1,Monitoring_MP!$AK$1:$EZ$55,Points_MP!$C36,FALSE)=$V36,$AH36,IF(HLOOKUP(BM$1,Monitoring_MP!$AK$1:$EZ$55,Points_MP!$C36,FALSE)=$X36,$AI36,"ERROR")))))))))</f>
        <v>2</v>
      </c>
      <c r="BN36" s="142">
        <f>IF(ISBLANK(HLOOKUP(BN$1,Monitoring_MP!$AK$1:$EZ$55,Points_MP!$C36,FALSE)),"",IF(HLOOKUP(BN$1,Monitoring_MP!$AK$1:$EZ$55,Points_MP!$C36,FALSE)=$J36,$AB36,IF(HLOOKUP(BN$1,Monitoring_MP!$AK$1:$EZ$55,Points_MP!$C36,FALSE)=$L36,$AC36,IF(HLOOKUP(BN$1,Monitoring_MP!$AK$1:$EZ$55,Points_MP!$C36,FALSE)=$N36,$AD36,IF(HLOOKUP(BN$1,Monitoring_MP!$AK$1:$EZ$55,Points_MP!$C36,FALSE)=$P36,$AE36,IF(HLOOKUP(BN$1,Monitoring_MP!$AK$1:$EZ$55,Points_MP!$C36,FALSE)=$R36,$AF36,IF(HLOOKUP(BN$1,Monitoring_MP!$AK$1:$EZ$55,Points_MP!$C36,FALSE)=$T36,$AG36,IF(HLOOKUP(BN$1,Monitoring_MP!$AK$1:$EZ$55,Points_MP!$C36,FALSE)=$V36,$AH36,IF(HLOOKUP(BN$1,Monitoring_MP!$AK$1:$EZ$55,Points_MP!$C36,FALSE)=$X36,$AI36,"ERROR")))))))))</f>
        <v>0</v>
      </c>
      <c r="BO36" s="142">
        <f>IF(ISBLANK(HLOOKUP(BO$1,Monitoring_MP!$AK$1:$EZ$55,Points_MP!$C36,FALSE)),"",IF(HLOOKUP(BO$1,Monitoring_MP!$AK$1:$EZ$55,Points_MP!$C36,FALSE)=$J36,$AB36,IF(HLOOKUP(BO$1,Monitoring_MP!$AK$1:$EZ$55,Points_MP!$C36,FALSE)=$L36,$AC36,IF(HLOOKUP(BO$1,Monitoring_MP!$AK$1:$EZ$55,Points_MP!$C36,FALSE)=$N36,$AD36,IF(HLOOKUP(BO$1,Monitoring_MP!$AK$1:$EZ$55,Points_MP!$C36,FALSE)=$P36,$AE36,IF(HLOOKUP(BO$1,Monitoring_MP!$AK$1:$EZ$55,Points_MP!$C36,FALSE)=$R36,$AF36,IF(HLOOKUP(BO$1,Monitoring_MP!$AK$1:$EZ$55,Points_MP!$C36,FALSE)=$T36,$AG36,IF(HLOOKUP(BO$1,Monitoring_MP!$AK$1:$EZ$55,Points_MP!$C36,FALSE)=$V36,$AH36,IF(HLOOKUP(BO$1,Monitoring_MP!$AK$1:$EZ$55,Points_MP!$C36,FALSE)=$X36,$AI36,"ERROR")))))))))</f>
        <v>0</v>
      </c>
      <c r="BP36" s="142">
        <f>IF(ISBLANK(HLOOKUP(BP$1,Monitoring_MP!$AK$1:$EZ$55,Points_MP!$C36,FALSE)),"",IF(HLOOKUP(BP$1,Monitoring_MP!$AK$1:$EZ$55,Points_MP!$C36,FALSE)=$J36,$AB36,IF(HLOOKUP(BP$1,Monitoring_MP!$AK$1:$EZ$55,Points_MP!$C36,FALSE)=$L36,$AC36,IF(HLOOKUP(BP$1,Monitoring_MP!$AK$1:$EZ$55,Points_MP!$C36,FALSE)=$N36,$AD36,IF(HLOOKUP(BP$1,Monitoring_MP!$AK$1:$EZ$55,Points_MP!$C36,FALSE)=$P36,$AE36,IF(HLOOKUP(BP$1,Monitoring_MP!$AK$1:$EZ$55,Points_MP!$C36,FALSE)=$R36,$AF36,IF(HLOOKUP(BP$1,Monitoring_MP!$AK$1:$EZ$55,Points_MP!$C36,FALSE)=$T36,$AG36,IF(HLOOKUP(BP$1,Monitoring_MP!$AK$1:$EZ$55,Points_MP!$C36,FALSE)=$V36,$AH36,IF(HLOOKUP(BP$1,Monitoring_MP!$AK$1:$EZ$55,Points_MP!$C36,FALSE)=$X36,$AI36,"ERROR")))))))))</f>
        <v>0</v>
      </c>
      <c r="BQ36" s="142">
        <f>IF(ISBLANK(HLOOKUP(BQ$1,Monitoring_MP!$AK$1:$EZ$55,Points_MP!$C36,FALSE)),"",IF(HLOOKUP(BQ$1,Monitoring_MP!$AK$1:$EZ$55,Points_MP!$C36,FALSE)=$J36,$AB36,IF(HLOOKUP(BQ$1,Monitoring_MP!$AK$1:$EZ$55,Points_MP!$C36,FALSE)=$L36,$AC36,IF(HLOOKUP(BQ$1,Monitoring_MP!$AK$1:$EZ$55,Points_MP!$C36,FALSE)=$N36,$AD36,IF(HLOOKUP(BQ$1,Monitoring_MP!$AK$1:$EZ$55,Points_MP!$C36,FALSE)=$P36,$AE36,IF(HLOOKUP(BQ$1,Monitoring_MP!$AK$1:$EZ$55,Points_MP!$C36,FALSE)=$R36,$AF36,IF(HLOOKUP(BQ$1,Monitoring_MP!$AK$1:$EZ$55,Points_MP!$C36,FALSE)=$T36,$AG36,IF(HLOOKUP(BQ$1,Monitoring_MP!$AK$1:$EZ$55,Points_MP!$C36,FALSE)=$V36,$AH36,IF(HLOOKUP(BQ$1,Monitoring_MP!$AK$1:$EZ$55,Points_MP!$C36,FALSE)=$X36,$AI36,"ERROR")))))))))</f>
        <v>0</v>
      </c>
      <c r="BR36" s="142">
        <f>IF(ISBLANK(HLOOKUP(BR$1,Monitoring_MP!$AK$1:$EZ$55,Points_MP!$C36,FALSE)),"",IF(HLOOKUP(BR$1,Monitoring_MP!$AK$1:$EZ$55,Points_MP!$C36,FALSE)=$J36,$AB36,IF(HLOOKUP(BR$1,Monitoring_MP!$AK$1:$EZ$55,Points_MP!$C36,FALSE)=$L36,$AC36,IF(HLOOKUP(BR$1,Monitoring_MP!$AK$1:$EZ$55,Points_MP!$C36,FALSE)=$N36,$AD36,IF(HLOOKUP(BR$1,Monitoring_MP!$AK$1:$EZ$55,Points_MP!$C36,FALSE)=$P36,$AE36,IF(HLOOKUP(BR$1,Monitoring_MP!$AK$1:$EZ$55,Points_MP!$C36,FALSE)=$R36,$AF36,IF(HLOOKUP(BR$1,Monitoring_MP!$AK$1:$EZ$55,Points_MP!$C36,FALSE)=$T36,$AG36,IF(HLOOKUP(BR$1,Monitoring_MP!$AK$1:$EZ$55,Points_MP!$C36,FALSE)=$V36,$AH36,IF(HLOOKUP(BR$1,Monitoring_MP!$AK$1:$EZ$55,Points_MP!$C36,FALSE)=$X36,$AI36,"ERROR")))))))))</f>
        <v>0</v>
      </c>
      <c r="BS36" s="142">
        <f>IF(ISBLANK(HLOOKUP(BS$1,Monitoring_MP!$AK$1:$EZ$55,Points_MP!$C36,FALSE)),"",IF(HLOOKUP(BS$1,Monitoring_MP!$AK$1:$EZ$55,Points_MP!$C36,FALSE)=$J36,$AB36,IF(HLOOKUP(BS$1,Monitoring_MP!$AK$1:$EZ$55,Points_MP!$C36,FALSE)=$L36,$AC36,IF(HLOOKUP(BS$1,Monitoring_MP!$AK$1:$EZ$55,Points_MP!$C36,FALSE)=$N36,$AD36,IF(HLOOKUP(BS$1,Monitoring_MP!$AK$1:$EZ$55,Points_MP!$C36,FALSE)=$P36,$AE36,IF(HLOOKUP(BS$1,Monitoring_MP!$AK$1:$EZ$55,Points_MP!$C36,FALSE)=$R36,$AF36,IF(HLOOKUP(BS$1,Monitoring_MP!$AK$1:$EZ$55,Points_MP!$C36,FALSE)=$T36,$AG36,IF(HLOOKUP(BS$1,Monitoring_MP!$AK$1:$EZ$55,Points_MP!$C36,FALSE)=$V36,$AH36,IF(HLOOKUP(BS$1,Monitoring_MP!$AK$1:$EZ$55,Points_MP!$C36,FALSE)=$X36,$AI36,"ERROR")))))))))</f>
        <v>0</v>
      </c>
      <c r="BT36" s="142">
        <f>IF(ISBLANK(HLOOKUP(BT$1,Monitoring_MP!$AK$1:$EZ$55,Points_MP!$C36,FALSE)),"",IF(HLOOKUP(BT$1,Monitoring_MP!$AK$1:$EZ$55,Points_MP!$C36,FALSE)=$J36,$AB36,IF(HLOOKUP(BT$1,Monitoring_MP!$AK$1:$EZ$55,Points_MP!$C36,FALSE)=$L36,$AC36,IF(HLOOKUP(BT$1,Monitoring_MP!$AK$1:$EZ$55,Points_MP!$C36,FALSE)=$N36,$AD36,IF(HLOOKUP(BT$1,Monitoring_MP!$AK$1:$EZ$55,Points_MP!$C36,FALSE)=$P36,$AE36,IF(HLOOKUP(BT$1,Monitoring_MP!$AK$1:$EZ$55,Points_MP!$C36,FALSE)=$R36,$AF36,IF(HLOOKUP(BT$1,Monitoring_MP!$AK$1:$EZ$55,Points_MP!$C36,FALSE)=$T36,$AG36,IF(HLOOKUP(BT$1,Monitoring_MP!$AK$1:$EZ$55,Points_MP!$C36,FALSE)=$V36,$AH36,IF(HLOOKUP(BT$1,Monitoring_MP!$AK$1:$EZ$55,Points_MP!$C36,FALSE)=$X36,$AI36,"ERROR")))))))))</f>
        <v>0</v>
      </c>
      <c r="BU36" s="142">
        <f>IF(ISBLANK(HLOOKUP(BU$1,Monitoring_MP!$AK$1:$EZ$55,Points_MP!$C36,FALSE)),"",IF(HLOOKUP(BU$1,Monitoring_MP!$AK$1:$EZ$55,Points_MP!$C36,FALSE)=$J36,$AB36,IF(HLOOKUP(BU$1,Monitoring_MP!$AK$1:$EZ$55,Points_MP!$C36,FALSE)=$L36,$AC36,IF(HLOOKUP(BU$1,Monitoring_MP!$AK$1:$EZ$55,Points_MP!$C36,FALSE)=$N36,$AD36,IF(HLOOKUP(BU$1,Monitoring_MP!$AK$1:$EZ$55,Points_MP!$C36,FALSE)=$P36,$AE36,IF(HLOOKUP(BU$1,Monitoring_MP!$AK$1:$EZ$55,Points_MP!$C36,FALSE)=$R36,$AF36,IF(HLOOKUP(BU$1,Monitoring_MP!$AK$1:$EZ$55,Points_MP!$C36,FALSE)=$T36,$AG36,IF(HLOOKUP(BU$1,Monitoring_MP!$AK$1:$EZ$55,Points_MP!$C36,FALSE)=$V36,$AH36,IF(HLOOKUP(BU$1,Monitoring_MP!$AK$1:$EZ$55,Points_MP!$C36,FALSE)=$X36,$AI36,"ERROR")))))))))</f>
        <v>0</v>
      </c>
      <c r="BV36" s="142">
        <f>IF(ISBLANK(HLOOKUP(BV$1,Monitoring_MP!$AK$1:$EZ$55,Points_MP!$C36,FALSE)),"",IF(HLOOKUP(BV$1,Monitoring_MP!$AK$1:$EZ$55,Points_MP!$C36,FALSE)=$J36,$AB36,IF(HLOOKUP(BV$1,Monitoring_MP!$AK$1:$EZ$55,Points_MP!$C36,FALSE)=$L36,$AC36,IF(HLOOKUP(BV$1,Monitoring_MP!$AK$1:$EZ$55,Points_MP!$C36,FALSE)=$N36,$AD36,IF(HLOOKUP(BV$1,Monitoring_MP!$AK$1:$EZ$55,Points_MP!$C36,FALSE)=$P36,$AE36,IF(HLOOKUP(BV$1,Monitoring_MP!$AK$1:$EZ$55,Points_MP!$C36,FALSE)=$R36,$AF36,IF(HLOOKUP(BV$1,Monitoring_MP!$AK$1:$EZ$55,Points_MP!$C36,FALSE)=$T36,$AG36,IF(HLOOKUP(BV$1,Monitoring_MP!$AK$1:$EZ$55,Points_MP!$C36,FALSE)=$V36,$AH36,IF(HLOOKUP(BV$1,Monitoring_MP!$AK$1:$EZ$55,Points_MP!$C36,FALSE)=$X36,$AI36,"ERROR")))))))))</f>
        <v>0</v>
      </c>
      <c r="BW36" s="142">
        <f>IF(ISBLANK(HLOOKUP(BW$1,Monitoring_MP!$AK$1:$EZ$55,Points_MP!$C36,FALSE)),"",IF(HLOOKUP(BW$1,Monitoring_MP!$AK$1:$EZ$55,Points_MP!$C36,FALSE)=$J36,$AB36,IF(HLOOKUP(BW$1,Monitoring_MP!$AK$1:$EZ$55,Points_MP!$C36,FALSE)=$L36,$AC36,IF(HLOOKUP(BW$1,Monitoring_MP!$AK$1:$EZ$55,Points_MP!$C36,FALSE)=$N36,$AD36,IF(HLOOKUP(BW$1,Monitoring_MP!$AK$1:$EZ$55,Points_MP!$C36,FALSE)=$P36,$AE36,IF(HLOOKUP(BW$1,Monitoring_MP!$AK$1:$EZ$55,Points_MP!$C36,FALSE)=$R36,$AF36,IF(HLOOKUP(BW$1,Monitoring_MP!$AK$1:$EZ$55,Points_MP!$C36,FALSE)=$T36,$AG36,IF(HLOOKUP(BW$1,Monitoring_MP!$AK$1:$EZ$55,Points_MP!$C36,FALSE)=$V36,$AH36,IF(HLOOKUP(BW$1,Monitoring_MP!$AK$1:$EZ$55,Points_MP!$C36,FALSE)=$X36,$AI36,"ERROR")))))))))</f>
        <v>0</v>
      </c>
      <c r="BX36" s="142">
        <f>IF(ISBLANK(HLOOKUP(BX$1,Monitoring_MP!$AK$1:$EZ$55,Points_MP!$C36,FALSE)),"",IF(HLOOKUP(BX$1,Monitoring_MP!$AK$1:$EZ$55,Points_MP!$C36,FALSE)=$J36,$AB36,IF(HLOOKUP(BX$1,Monitoring_MP!$AK$1:$EZ$55,Points_MP!$C36,FALSE)=$L36,$AC36,IF(HLOOKUP(BX$1,Monitoring_MP!$AK$1:$EZ$55,Points_MP!$C36,FALSE)=$N36,$AD36,IF(HLOOKUP(BX$1,Monitoring_MP!$AK$1:$EZ$55,Points_MP!$C36,FALSE)=$P36,$AE36,IF(HLOOKUP(BX$1,Monitoring_MP!$AK$1:$EZ$55,Points_MP!$C36,FALSE)=$R36,$AF36,IF(HLOOKUP(BX$1,Monitoring_MP!$AK$1:$EZ$55,Points_MP!$C36,FALSE)=$T36,$AG36,IF(HLOOKUP(BX$1,Monitoring_MP!$AK$1:$EZ$55,Points_MP!$C36,FALSE)=$V36,$AH36,IF(HLOOKUP(BX$1,Monitoring_MP!$AK$1:$EZ$55,Points_MP!$C36,FALSE)=$X36,$AI36,"ERROR")))))))))</f>
        <v>0</v>
      </c>
      <c r="BY36" s="142">
        <f>IF(ISBLANK(HLOOKUP(BY$1,Monitoring_MP!$AK$1:$EZ$55,Points_MP!$C36,FALSE)),"",IF(HLOOKUP(BY$1,Monitoring_MP!$AK$1:$EZ$55,Points_MP!$C36,FALSE)=$J36,$AB36,IF(HLOOKUP(BY$1,Monitoring_MP!$AK$1:$EZ$55,Points_MP!$C36,FALSE)=$L36,$AC36,IF(HLOOKUP(BY$1,Monitoring_MP!$AK$1:$EZ$55,Points_MP!$C36,FALSE)=$N36,$AD36,IF(HLOOKUP(BY$1,Monitoring_MP!$AK$1:$EZ$55,Points_MP!$C36,FALSE)=$P36,$AE36,IF(HLOOKUP(BY$1,Monitoring_MP!$AK$1:$EZ$55,Points_MP!$C36,FALSE)=$R36,$AF36,IF(HLOOKUP(BY$1,Monitoring_MP!$AK$1:$EZ$55,Points_MP!$C36,FALSE)=$T36,$AG36,IF(HLOOKUP(BY$1,Monitoring_MP!$AK$1:$EZ$55,Points_MP!$C36,FALSE)=$V36,$AH36,IF(HLOOKUP(BY$1,Monitoring_MP!$AK$1:$EZ$55,Points_MP!$C36,FALSE)=$X36,$AI36,"ERROR")))))))))</f>
        <v>0</v>
      </c>
      <c r="BZ36" s="142">
        <f>IF(ISBLANK(HLOOKUP(BZ$1,Monitoring_MP!$AK$1:$EZ$55,Points_MP!$C36,FALSE)),"",IF(HLOOKUP(BZ$1,Monitoring_MP!$AK$1:$EZ$55,Points_MP!$C36,FALSE)=$J36,$AB36,IF(HLOOKUP(BZ$1,Monitoring_MP!$AK$1:$EZ$55,Points_MP!$C36,FALSE)=$L36,$AC36,IF(HLOOKUP(BZ$1,Monitoring_MP!$AK$1:$EZ$55,Points_MP!$C36,FALSE)=$N36,$AD36,IF(HLOOKUP(BZ$1,Monitoring_MP!$AK$1:$EZ$55,Points_MP!$C36,FALSE)=$P36,$AE36,IF(HLOOKUP(BZ$1,Monitoring_MP!$AK$1:$EZ$55,Points_MP!$C36,FALSE)=$R36,$AF36,IF(HLOOKUP(BZ$1,Monitoring_MP!$AK$1:$EZ$55,Points_MP!$C36,FALSE)=$T36,$AG36,IF(HLOOKUP(BZ$1,Monitoring_MP!$AK$1:$EZ$55,Points_MP!$C36,FALSE)=$V36,$AH36,IF(HLOOKUP(BZ$1,Monitoring_MP!$AK$1:$EZ$55,Points_MP!$C36,FALSE)=$X36,$AI36,"ERROR")))))))))</f>
        <v>0</v>
      </c>
      <c r="CA36" s="142">
        <f>IF(ISBLANK(HLOOKUP(CA$1,Monitoring_MP!$AK$1:$EZ$55,Points_MP!$C36,FALSE)),"",IF(HLOOKUP(CA$1,Monitoring_MP!$AK$1:$EZ$55,Points_MP!$C36,FALSE)=$J36,$AB36,IF(HLOOKUP(CA$1,Monitoring_MP!$AK$1:$EZ$55,Points_MP!$C36,FALSE)=$L36,$AC36,IF(HLOOKUP(CA$1,Monitoring_MP!$AK$1:$EZ$55,Points_MP!$C36,FALSE)=$N36,$AD36,IF(HLOOKUP(CA$1,Monitoring_MP!$AK$1:$EZ$55,Points_MP!$C36,FALSE)=$P36,$AE36,IF(HLOOKUP(CA$1,Monitoring_MP!$AK$1:$EZ$55,Points_MP!$C36,FALSE)=$R36,$AF36,IF(HLOOKUP(CA$1,Monitoring_MP!$AK$1:$EZ$55,Points_MP!$C36,FALSE)=$T36,$AG36,IF(HLOOKUP(CA$1,Monitoring_MP!$AK$1:$EZ$55,Points_MP!$C36,FALSE)=$V36,$AH36,IF(HLOOKUP(CA$1,Monitoring_MP!$AK$1:$EZ$55,Points_MP!$C36,FALSE)=$X36,$AI36,"ERROR")))))))))</f>
        <v>0</v>
      </c>
      <c r="CB36" s="142">
        <f>IF(ISBLANK(HLOOKUP(CB$1,Monitoring_MP!$AK$1:$EZ$55,Points_MP!$C36,FALSE)),"",IF(HLOOKUP(CB$1,Monitoring_MP!$AK$1:$EZ$55,Points_MP!$C36,FALSE)=$J36,$AB36,IF(HLOOKUP(CB$1,Monitoring_MP!$AK$1:$EZ$55,Points_MP!$C36,FALSE)=$L36,$AC36,IF(HLOOKUP(CB$1,Monitoring_MP!$AK$1:$EZ$55,Points_MP!$C36,FALSE)=$N36,$AD36,IF(HLOOKUP(CB$1,Monitoring_MP!$AK$1:$EZ$55,Points_MP!$C36,FALSE)=$P36,$AE36,IF(HLOOKUP(CB$1,Monitoring_MP!$AK$1:$EZ$55,Points_MP!$C36,FALSE)=$R36,$AF36,IF(HLOOKUP(CB$1,Monitoring_MP!$AK$1:$EZ$55,Points_MP!$C36,FALSE)=$T36,$AG36,IF(HLOOKUP(CB$1,Monitoring_MP!$AK$1:$EZ$55,Points_MP!$C36,FALSE)=$V36,$AH36,IF(HLOOKUP(CB$1,Monitoring_MP!$AK$1:$EZ$55,Points_MP!$C36,FALSE)=$X36,$AI36,"ERROR")))))))))</f>
        <v>0</v>
      </c>
      <c r="CC36" s="142">
        <f>IF(ISBLANK(HLOOKUP(CC$1,Monitoring_MP!$AK$1:$EZ$55,Points_MP!$C36,FALSE)),"",IF(HLOOKUP(CC$1,Monitoring_MP!$AK$1:$EZ$55,Points_MP!$C36,FALSE)=$J36,$AB36,IF(HLOOKUP(CC$1,Monitoring_MP!$AK$1:$EZ$55,Points_MP!$C36,FALSE)=$L36,$AC36,IF(HLOOKUP(CC$1,Monitoring_MP!$AK$1:$EZ$55,Points_MP!$C36,FALSE)=$N36,$AD36,IF(HLOOKUP(CC$1,Monitoring_MP!$AK$1:$EZ$55,Points_MP!$C36,FALSE)=$P36,$AE36,IF(HLOOKUP(CC$1,Monitoring_MP!$AK$1:$EZ$55,Points_MP!$C36,FALSE)=$R36,$AF36,IF(HLOOKUP(CC$1,Monitoring_MP!$AK$1:$EZ$55,Points_MP!$C36,FALSE)=$T36,$AG36,IF(HLOOKUP(CC$1,Monitoring_MP!$AK$1:$EZ$55,Points_MP!$C36,FALSE)=$V36,$AH36,IF(HLOOKUP(CC$1,Monitoring_MP!$AK$1:$EZ$55,Points_MP!$C36,FALSE)=$X36,$AI36,"ERROR")))))))))</f>
        <v>0</v>
      </c>
      <c r="CD36" s="142">
        <f>IF(ISBLANK(HLOOKUP(CD$1,Monitoring_MP!$AK$1:$EZ$55,Points_MP!$C36,FALSE)),"",IF(HLOOKUP(CD$1,Monitoring_MP!$AK$1:$EZ$55,Points_MP!$C36,FALSE)=$J36,$AB36,IF(HLOOKUP(CD$1,Monitoring_MP!$AK$1:$EZ$55,Points_MP!$C36,FALSE)=$L36,$AC36,IF(HLOOKUP(CD$1,Monitoring_MP!$AK$1:$EZ$55,Points_MP!$C36,FALSE)=$N36,$AD36,IF(HLOOKUP(CD$1,Monitoring_MP!$AK$1:$EZ$55,Points_MP!$C36,FALSE)=$P36,$AE36,IF(HLOOKUP(CD$1,Monitoring_MP!$AK$1:$EZ$55,Points_MP!$C36,FALSE)=$R36,$AF36,IF(HLOOKUP(CD$1,Monitoring_MP!$AK$1:$EZ$55,Points_MP!$C36,FALSE)=$T36,$AG36,IF(HLOOKUP(CD$1,Monitoring_MP!$AK$1:$EZ$55,Points_MP!$C36,FALSE)=$V36,$AH36,IF(HLOOKUP(CD$1,Monitoring_MP!$AK$1:$EZ$55,Points_MP!$C36,FALSE)=$X36,$AI36,"ERROR")))))))))</f>
        <v>2</v>
      </c>
      <c r="CE36" s="142">
        <f>IF(ISBLANK(HLOOKUP(CE$1,Monitoring_MP!$AK$1:$EZ$55,Points_MP!$C36,FALSE)),"",IF(HLOOKUP(CE$1,Monitoring_MP!$AK$1:$EZ$55,Points_MP!$C36,FALSE)=$J36,$AB36,IF(HLOOKUP(CE$1,Monitoring_MP!$AK$1:$EZ$55,Points_MP!$C36,FALSE)=$L36,$AC36,IF(HLOOKUP(CE$1,Monitoring_MP!$AK$1:$EZ$55,Points_MP!$C36,FALSE)=$N36,$AD36,IF(HLOOKUP(CE$1,Monitoring_MP!$AK$1:$EZ$55,Points_MP!$C36,FALSE)=$P36,$AE36,IF(HLOOKUP(CE$1,Monitoring_MP!$AK$1:$EZ$55,Points_MP!$C36,FALSE)=$R36,$AF36,IF(HLOOKUP(CE$1,Monitoring_MP!$AK$1:$EZ$55,Points_MP!$C36,FALSE)=$T36,$AG36,IF(HLOOKUP(CE$1,Monitoring_MP!$AK$1:$EZ$55,Points_MP!$C36,FALSE)=$V36,$AH36,IF(HLOOKUP(CE$1,Monitoring_MP!$AK$1:$EZ$55,Points_MP!$C36,FALSE)=$X36,$AI36,"ERROR")))))))))</f>
        <v>0</v>
      </c>
      <c r="CF36" s="142">
        <f>IF(ISBLANK(HLOOKUP(CF$1,Monitoring_MP!$AK$1:$EZ$55,Points_MP!$C36,FALSE)),"",IF(HLOOKUP(CF$1,Monitoring_MP!$AK$1:$EZ$55,Points_MP!$C36,FALSE)=$J36,$AB36,IF(HLOOKUP(CF$1,Monitoring_MP!$AK$1:$EZ$55,Points_MP!$C36,FALSE)=$L36,$AC36,IF(HLOOKUP(CF$1,Monitoring_MP!$AK$1:$EZ$55,Points_MP!$C36,FALSE)=$N36,$AD36,IF(HLOOKUP(CF$1,Monitoring_MP!$AK$1:$EZ$55,Points_MP!$C36,FALSE)=$P36,$AE36,IF(HLOOKUP(CF$1,Monitoring_MP!$AK$1:$EZ$55,Points_MP!$C36,FALSE)=$R36,$AF36,IF(HLOOKUP(CF$1,Monitoring_MP!$AK$1:$EZ$55,Points_MP!$C36,FALSE)=$T36,$AG36,IF(HLOOKUP(CF$1,Monitoring_MP!$AK$1:$EZ$55,Points_MP!$C36,FALSE)=$V36,$AH36,IF(HLOOKUP(CF$1,Monitoring_MP!$AK$1:$EZ$55,Points_MP!$C36,FALSE)=$X36,$AI36,"ERROR")))))))))</f>
        <v>0</v>
      </c>
      <c r="CG36" s="142">
        <f>IF(ISBLANK(HLOOKUP(CG$1,Monitoring_MP!$AK$1:$EZ$55,Points_MP!$C36,FALSE)),"",IF(HLOOKUP(CG$1,Monitoring_MP!$AK$1:$EZ$55,Points_MP!$C36,FALSE)=$J36,$AB36,IF(HLOOKUP(CG$1,Monitoring_MP!$AK$1:$EZ$55,Points_MP!$C36,FALSE)=$L36,$AC36,IF(HLOOKUP(CG$1,Monitoring_MP!$AK$1:$EZ$55,Points_MP!$C36,FALSE)=$N36,$AD36,IF(HLOOKUP(CG$1,Monitoring_MP!$AK$1:$EZ$55,Points_MP!$C36,FALSE)=$P36,$AE36,IF(HLOOKUP(CG$1,Monitoring_MP!$AK$1:$EZ$55,Points_MP!$C36,FALSE)=$R36,$AF36,IF(HLOOKUP(CG$1,Monitoring_MP!$AK$1:$EZ$55,Points_MP!$C36,FALSE)=$T36,$AG36,IF(HLOOKUP(CG$1,Monitoring_MP!$AK$1:$EZ$55,Points_MP!$C36,FALSE)=$V36,$AH36,IF(HLOOKUP(CG$1,Monitoring_MP!$AK$1:$EZ$55,Points_MP!$C36,FALSE)=$X36,$AI36,"ERROR")))))))))</f>
        <v>0</v>
      </c>
      <c r="CH36" s="142">
        <f>IF(ISBLANK(HLOOKUP(CH$1,Monitoring_MP!$AK$1:$EZ$55,Points_MP!$C36,FALSE)),"",IF(HLOOKUP(CH$1,Monitoring_MP!$AK$1:$EZ$55,Points_MP!$C36,FALSE)=$J36,$AB36,IF(HLOOKUP(CH$1,Monitoring_MP!$AK$1:$EZ$55,Points_MP!$C36,FALSE)=$L36,$AC36,IF(HLOOKUP(CH$1,Monitoring_MP!$AK$1:$EZ$55,Points_MP!$C36,FALSE)=$N36,$AD36,IF(HLOOKUP(CH$1,Monitoring_MP!$AK$1:$EZ$55,Points_MP!$C36,FALSE)=$P36,$AE36,IF(HLOOKUP(CH$1,Monitoring_MP!$AK$1:$EZ$55,Points_MP!$C36,FALSE)=$R36,$AF36,IF(HLOOKUP(CH$1,Monitoring_MP!$AK$1:$EZ$55,Points_MP!$C36,FALSE)=$T36,$AG36,IF(HLOOKUP(CH$1,Monitoring_MP!$AK$1:$EZ$55,Points_MP!$C36,FALSE)=$V36,$AH36,IF(HLOOKUP(CH$1,Monitoring_MP!$AK$1:$EZ$55,Points_MP!$C36,FALSE)=$X36,$AI36,"ERROR")))))))))</f>
        <v>0</v>
      </c>
      <c r="CI36" s="142">
        <f>IF(ISBLANK(HLOOKUP(CI$1,Monitoring_MP!$AK$1:$EZ$55,Points_MP!$C36,FALSE)),"",IF(HLOOKUP(CI$1,Monitoring_MP!$AK$1:$EZ$55,Points_MP!$C36,FALSE)=$J36,$AB36,IF(HLOOKUP(CI$1,Monitoring_MP!$AK$1:$EZ$55,Points_MP!$C36,FALSE)=$L36,$AC36,IF(HLOOKUP(CI$1,Monitoring_MP!$AK$1:$EZ$55,Points_MP!$C36,FALSE)=$N36,$AD36,IF(HLOOKUP(CI$1,Monitoring_MP!$AK$1:$EZ$55,Points_MP!$C36,FALSE)=$P36,$AE36,IF(HLOOKUP(CI$1,Monitoring_MP!$AK$1:$EZ$55,Points_MP!$C36,FALSE)=$R36,$AF36,IF(HLOOKUP(CI$1,Monitoring_MP!$AK$1:$EZ$55,Points_MP!$C36,FALSE)=$T36,$AG36,IF(HLOOKUP(CI$1,Monitoring_MP!$AK$1:$EZ$55,Points_MP!$C36,FALSE)=$V36,$AH36,IF(HLOOKUP(CI$1,Monitoring_MP!$AK$1:$EZ$55,Points_MP!$C36,FALSE)=$X36,$AI36,"ERROR")))))))))</f>
        <v>0</v>
      </c>
      <c r="CJ36" s="142">
        <f>IF(ISBLANK(HLOOKUP(CJ$1,Monitoring_MP!$AK$1:$EZ$55,Points_MP!$C36,FALSE)),"",IF(HLOOKUP(CJ$1,Monitoring_MP!$AK$1:$EZ$55,Points_MP!$C36,FALSE)=$J36,$AB36,IF(HLOOKUP(CJ$1,Monitoring_MP!$AK$1:$EZ$55,Points_MP!$C36,FALSE)=$L36,$AC36,IF(HLOOKUP(CJ$1,Monitoring_MP!$AK$1:$EZ$55,Points_MP!$C36,FALSE)=$N36,$AD36,IF(HLOOKUP(CJ$1,Monitoring_MP!$AK$1:$EZ$55,Points_MP!$C36,FALSE)=$P36,$AE36,IF(HLOOKUP(CJ$1,Monitoring_MP!$AK$1:$EZ$55,Points_MP!$C36,FALSE)=$R36,$AF36,IF(HLOOKUP(CJ$1,Monitoring_MP!$AK$1:$EZ$55,Points_MP!$C36,FALSE)=$T36,$AG36,IF(HLOOKUP(CJ$1,Monitoring_MP!$AK$1:$EZ$55,Points_MP!$C36,FALSE)=$V36,$AH36,IF(HLOOKUP(CJ$1,Monitoring_MP!$AK$1:$EZ$55,Points_MP!$C36,FALSE)=$X36,$AI36,"ERROR")))))))))</f>
        <v>1</v>
      </c>
      <c r="CK36" s="142">
        <f>IF(ISBLANK(HLOOKUP(CK$1,Monitoring_MP!$AK$1:$EZ$55,Points_MP!$C36,FALSE)),"",IF(HLOOKUP(CK$1,Monitoring_MP!$AK$1:$EZ$55,Points_MP!$C36,FALSE)=$J36,$AB36,IF(HLOOKUP(CK$1,Monitoring_MP!$AK$1:$EZ$55,Points_MP!$C36,FALSE)=$L36,$AC36,IF(HLOOKUP(CK$1,Monitoring_MP!$AK$1:$EZ$55,Points_MP!$C36,FALSE)=$N36,$AD36,IF(HLOOKUP(CK$1,Monitoring_MP!$AK$1:$EZ$55,Points_MP!$C36,FALSE)=$P36,$AE36,IF(HLOOKUP(CK$1,Monitoring_MP!$AK$1:$EZ$55,Points_MP!$C36,FALSE)=$R36,$AF36,IF(HLOOKUP(CK$1,Monitoring_MP!$AK$1:$EZ$55,Points_MP!$C36,FALSE)=$T36,$AG36,IF(HLOOKUP(CK$1,Monitoring_MP!$AK$1:$EZ$55,Points_MP!$C36,FALSE)=$V36,$AH36,IF(HLOOKUP(CK$1,Monitoring_MP!$AK$1:$EZ$55,Points_MP!$C36,FALSE)=$X36,$AI36,"ERROR")))))))))</f>
        <v>0</v>
      </c>
      <c r="CL36" s="142">
        <f>IF(ISBLANK(HLOOKUP(CL$1,Monitoring_MP!$AK$1:$EZ$55,Points_MP!$C36,FALSE)),"",IF(HLOOKUP(CL$1,Monitoring_MP!$AK$1:$EZ$55,Points_MP!$C36,FALSE)=$J36,$AB36,IF(HLOOKUP(CL$1,Monitoring_MP!$AK$1:$EZ$55,Points_MP!$C36,FALSE)=$L36,$AC36,IF(HLOOKUP(CL$1,Monitoring_MP!$AK$1:$EZ$55,Points_MP!$C36,FALSE)=$N36,$AD36,IF(HLOOKUP(CL$1,Monitoring_MP!$AK$1:$EZ$55,Points_MP!$C36,FALSE)=$P36,$AE36,IF(HLOOKUP(CL$1,Monitoring_MP!$AK$1:$EZ$55,Points_MP!$C36,FALSE)=$R36,$AF36,IF(HLOOKUP(CL$1,Monitoring_MP!$AK$1:$EZ$55,Points_MP!$C36,FALSE)=$T36,$AG36,IF(HLOOKUP(CL$1,Monitoring_MP!$AK$1:$EZ$55,Points_MP!$C36,FALSE)=$V36,$AH36,IF(HLOOKUP(CL$1,Monitoring_MP!$AK$1:$EZ$55,Points_MP!$C36,FALSE)=$X36,$AI36,"ERROR")))))))))</f>
        <v>0</v>
      </c>
      <c r="CM36" s="142">
        <f>IF(ISBLANK(HLOOKUP(CM$1,Monitoring_MP!$AK$1:$EZ$55,Points_MP!$C36,FALSE)),"",IF(HLOOKUP(CM$1,Monitoring_MP!$AK$1:$EZ$55,Points_MP!$C36,FALSE)=$J36,$AB36,IF(HLOOKUP(CM$1,Monitoring_MP!$AK$1:$EZ$55,Points_MP!$C36,FALSE)=$L36,$AC36,IF(HLOOKUP(CM$1,Monitoring_MP!$AK$1:$EZ$55,Points_MP!$C36,FALSE)=$N36,$AD36,IF(HLOOKUP(CM$1,Monitoring_MP!$AK$1:$EZ$55,Points_MP!$C36,FALSE)=$P36,$AE36,IF(HLOOKUP(CM$1,Monitoring_MP!$AK$1:$EZ$55,Points_MP!$C36,FALSE)=$R36,$AF36,IF(HLOOKUP(CM$1,Monitoring_MP!$AK$1:$EZ$55,Points_MP!$C36,FALSE)=$T36,$AG36,IF(HLOOKUP(CM$1,Monitoring_MP!$AK$1:$EZ$55,Points_MP!$C36,FALSE)=$V36,$AH36,IF(HLOOKUP(CM$1,Monitoring_MP!$AK$1:$EZ$55,Points_MP!$C36,FALSE)=$X36,$AI36,"ERROR")))))))))</f>
        <v>2</v>
      </c>
      <c r="CN36" s="142">
        <f>IF(ISBLANK(HLOOKUP(CN$1,Monitoring_MP!$AK$1:$EZ$55,Points_MP!$C36,FALSE)),"",IF(HLOOKUP(CN$1,Monitoring_MP!$AK$1:$EZ$55,Points_MP!$C36,FALSE)=$J36,$AB36,IF(HLOOKUP(CN$1,Monitoring_MP!$AK$1:$EZ$55,Points_MP!$C36,FALSE)=$L36,$AC36,IF(HLOOKUP(CN$1,Monitoring_MP!$AK$1:$EZ$55,Points_MP!$C36,FALSE)=$N36,$AD36,IF(HLOOKUP(CN$1,Monitoring_MP!$AK$1:$EZ$55,Points_MP!$C36,FALSE)=$P36,$AE36,IF(HLOOKUP(CN$1,Monitoring_MP!$AK$1:$EZ$55,Points_MP!$C36,FALSE)=$R36,$AF36,IF(HLOOKUP(CN$1,Monitoring_MP!$AK$1:$EZ$55,Points_MP!$C36,FALSE)=$T36,$AG36,IF(HLOOKUP(CN$1,Monitoring_MP!$AK$1:$EZ$55,Points_MP!$C36,FALSE)=$V36,$AH36,IF(HLOOKUP(CN$1,Monitoring_MP!$AK$1:$EZ$55,Points_MP!$C36,FALSE)=$X36,$AI36,"ERROR")))))))))</f>
        <v>0</v>
      </c>
      <c r="CO36" s="142">
        <f>IF(ISBLANK(HLOOKUP(CO$1,Monitoring_MP!$AK$1:$EZ$55,Points_MP!$C36,FALSE)),"",IF(HLOOKUP(CO$1,Monitoring_MP!$AK$1:$EZ$55,Points_MP!$C36,FALSE)=$J36,$AB36,IF(HLOOKUP(CO$1,Monitoring_MP!$AK$1:$EZ$55,Points_MP!$C36,FALSE)=$L36,$AC36,IF(HLOOKUP(CO$1,Monitoring_MP!$AK$1:$EZ$55,Points_MP!$C36,FALSE)=$N36,$AD36,IF(HLOOKUP(CO$1,Monitoring_MP!$AK$1:$EZ$55,Points_MP!$C36,FALSE)=$P36,$AE36,IF(HLOOKUP(CO$1,Monitoring_MP!$AK$1:$EZ$55,Points_MP!$C36,FALSE)=$R36,$AF36,IF(HLOOKUP(CO$1,Monitoring_MP!$AK$1:$EZ$55,Points_MP!$C36,FALSE)=$T36,$AG36,IF(HLOOKUP(CO$1,Monitoring_MP!$AK$1:$EZ$55,Points_MP!$C36,FALSE)=$V36,$AH36,IF(HLOOKUP(CO$1,Monitoring_MP!$AK$1:$EZ$55,Points_MP!$C36,FALSE)=$X36,$AI36,"ERROR")))))))))</f>
        <v>0</v>
      </c>
      <c r="CP36" s="142">
        <f>IF(ISBLANK(HLOOKUP(CP$1,Monitoring_MP!$AK$1:$EZ$55,Points_MP!$C36,FALSE)),"",IF(HLOOKUP(CP$1,Monitoring_MP!$AK$1:$EZ$55,Points_MP!$C36,FALSE)=$J36,$AB36,IF(HLOOKUP(CP$1,Monitoring_MP!$AK$1:$EZ$55,Points_MP!$C36,FALSE)=$L36,$AC36,IF(HLOOKUP(CP$1,Monitoring_MP!$AK$1:$EZ$55,Points_MP!$C36,FALSE)=$N36,$AD36,IF(HLOOKUP(CP$1,Monitoring_MP!$AK$1:$EZ$55,Points_MP!$C36,FALSE)=$P36,$AE36,IF(HLOOKUP(CP$1,Monitoring_MP!$AK$1:$EZ$55,Points_MP!$C36,FALSE)=$R36,$AF36,IF(HLOOKUP(CP$1,Monitoring_MP!$AK$1:$EZ$55,Points_MP!$C36,FALSE)=$T36,$AG36,IF(HLOOKUP(CP$1,Monitoring_MP!$AK$1:$EZ$55,Points_MP!$C36,FALSE)=$V36,$AH36,IF(HLOOKUP(CP$1,Monitoring_MP!$AK$1:$EZ$55,Points_MP!$C36,FALSE)=$X36,$AI36,"ERROR")))))))))</f>
        <v>0</v>
      </c>
      <c r="CQ36" s="142">
        <f>IF(ISBLANK(HLOOKUP(CQ$1,Monitoring_MP!$AK$1:$EZ$55,Points_MP!$C36,FALSE)),"",IF(HLOOKUP(CQ$1,Monitoring_MP!$AK$1:$EZ$55,Points_MP!$C36,FALSE)=$J36,$AB36,IF(HLOOKUP(CQ$1,Monitoring_MP!$AK$1:$EZ$55,Points_MP!$C36,FALSE)=$L36,$AC36,IF(HLOOKUP(CQ$1,Monitoring_MP!$AK$1:$EZ$55,Points_MP!$C36,FALSE)=$N36,$AD36,IF(HLOOKUP(CQ$1,Monitoring_MP!$AK$1:$EZ$55,Points_MP!$C36,FALSE)=$P36,$AE36,IF(HLOOKUP(CQ$1,Monitoring_MP!$AK$1:$EZ$55,Points_MP!$C36,FALSE)=$R36,$AF36,IF(HLOOKUP(CQ$1,Monitoring_MP!$AK$1:$EZ$55,Points_MP!$C36,FALSE)=$T36,$AG36,IF(HLOOKUP(CQ$1,Monitoring_MP!$AK$1:$EZ$55,Points_MP!$C36,FALSE)=$V36,$AH36,IF(HLOOKUP(CQ$1,Monitoring_MP!$AK$1:$EZ$55,Points_MP!$C36,FALSE)=$X36,$AI36,"ERROR")))))))))</f>
        <v>0</v>
      </c>
      <c r="CR36" s="142">
        <f>IF(ISBLANK(HLOOKUP(CR$1,Monitoring_MP!$AK$1:$EZ$55,Points_MP!$C36,FALSE)),"",IF(HLOOKUP(CR$1,Monitoring_MP!$AK$1:$EZ$55,Points_MP!$C36,FALSE)=$J36,$AB36,IF(HLOOKUP(CR$1,Monitoring_MP!$AK$1:$EZ$55,Points_MP!$C36,FALSE)=$L36,$AC36,IF(HLOOKUP(CR$1,Monitoring_MP!$AK$1:$EZ$55,Points_MP!$C36,FALSE)=$N36,$AD36,IF(HLOOKUP(CR$1,Monitoring_MP!$AK$1:$EZ$55,Points_MP!$C36,FALSE)=$P36,$AE36,IF(HLOOKUP(CR$1,Monitoring_MP!$AK$1:$EZ$55,Points_MP!$C36,FALSE)=$R36,$AF36,IF(HLOOKUP(CR$1,Monitoring_MP!$AK$1:$EZ$55,Points_MP!$C36,FALSE)=$T36,$AG36,IF(HLOOKUP(CR$1,Monitoring_MP!$AK$1:$EZ$55,Points_MP!$C36,FALSE)=$V36,$AH36,IF(HLOOKUP(CR$1,Monitoring_MP!$AK$1:$EZ$55,Points_MP!$C36,FALSE)=$X36,$AI36,"ERROR")))))))))</f>
        <v>0</v>
      </c>
    </row>
    <row r="37" spans="1:96" ht="15" customHeight="1" x14ac:dyDescent="0.35">
      <c r="A37" s="34" t="str">
        <f>IF(ISBLANK(Monitoring_MP!A37),"",Monitoring_MP!A37)</f>
        <v>Q35</v>
      </c>
      <c r="B37" s="34" t="str">
        <f>IF(ISBLANK(Monitoring_MP!B37),"",Monitoring_MP!B37)</f>
        <v>C20035</v>
      </c>
      <c r="C37" s="34">
        <f>IF(ISBLANK(Monitoring_MP!C37),"",Monitoring_MP!C37)</f>
        <v>37</v>
      </c>
      <c r="D37" s="33" t="str">
        <f>IF(ISBLANK(Monitoring_MP!D37),"",Monitoring_MP!D37)</f>
        <v>Sînt disponibile pe pagina web proiectele depuse de cetățeni în cadrul bugetării participative și proiectele cîștigătoare selectate ?</v>
      </c>
      <c r="E37" s="33" t="str">
        <f>IF(ISBLANK(Monitoring_MP!E37),"",Monitoring_MP!E37)</f>
        <v>Are the projects submitted by the citizens within the participatory budgeting and the selected winning projects available on the website?</v>
      </c>
      <c r="F37" s="33" t="str">
        <f>IF(ISBLANK(Monitoring_MP!F37),"",Monitoring_MP!F37)</f>
        <v>bug</v>
      </c>
      <c r="G37" s="35" t="str">
        <f>IF(ISBLANK(Monitoring_MP!G37),"",Monitoring_MP!G37)</f>
        <v>bug3</v>
      </c>
      <c r="H37" s="58" t="str">
        <f>IF(ISBLANK(Monitoring_MP!H37),"",Monitoring_MP!H37)</f>
        <v>bug3k</v>
      </c>
      <c r="I37" s="35">
        <f>IF(ISBLANK(Monitoring_MP!I37),"",Monitoring_MP!I37)</f>
        <v>2</v>
      </c>
      <c r="J37" s="35" t="str">
        <f>IF(ISBLANK(Monitoring_MP!J37),"",Monitoring_MP!J37)</f>
        <v>da</v>
      </c>
      <c r="K37" s="35" t="str">
        <f>IF(ISBLANK(Monitoring_MP!K37),"",Monitoring_MP!K37)</f>
        <v>yes</v>
      </c>
      <c r="L37" s="35" t="str">
        <f>IF(ISBLANK(Monitoring_MP!L37),"",Monitoring_MP!L37)</f>
        <v>nu</v>
      </c>
      <c r="M37" s="37" t="str">
        <f>IF(ISBLANK(Monitoring_MP!M37),"",Monitoring_MP!M37)</f>
        <v>no</v>
      </c>
      <c r="N37" s="35" t="str">
        <f>IF(ISBLANK(Monitoring_MP!N37),"",Monitoring_MP!N37)</f>
        <v>partial</v>
      </c>
      <c r="O37" s="35" t="str">
        <f>IF(ISBLANK(Monitoring_MP!O37),"",Monitoring_MP!O37)</f>
        <v>partially</v>
      </c>
      <c r="P37" s="35" t="str">
        <f>IF(ISBLANK(Monitoring_MP!P37),"",Monitoring_MP!P37)</f>
        <v>--------</v>
      </c>
      <c r="Q37" s="35" t="str">
        <f>IF(ISBLANK(Monitoring_MP!Q37),"",Monitoring_MP!Q37)</f>
        <v>--------</v>
      </c>
      <c r="R37" s="35" t="str">
        <f>IF(ISBLANK(Monitoring_MP!R37),"",Monitoring_MP!R37)</f>
        <v>--------</v>
      </c>
      <c r="S37" s="35" t="str">
        <f>IF(ISBLANK(Monitoring_MP!S37),"",Monitoring_MP!S37)</f>
        <v>--------</v>
      </c>
      <c r="T37" s="35" t="str">
        <f>IF(ISBLANK(Monitoring_MP!T37),"",Monitoring_MP!T37)</f>
        <v>--------</v>
      </c>
      <c r="U37" s="35" t="str">
        <f>IF(ISBLANK(Monitoring_MP!U37),"",Monitoring_MP!U37)</f>
        <v>--------</v>
      </c>
      <c r="V37" s="35" t="str">
        <f>IF(ISBLANK(Monitoring_MP!V37),"",Monitoring_MP!V37)</f>
        <v>--------</v>
      </c>
      <c r="W37" s="35" t="str">
        <f>IF(ISBLANK(Monitoring_MP!W37),"",Monitoring_MP!W37)</f>
        <v>--------</v>
      </c>
      <c r="X37" s="35" t="str">
        <f>IF(ISBLANK(Monitoring_MP!X37),"",Monitoring_MP!X37)</f>
        <v>N/A</v>
      </c>
      <c r="Y37" s="35" t="str">
        <f>IF(ISBLANK(Monitoring_MP!Y37),"",Monitoring_MP!Y37)</f>
        <v>N/A</v>
      </c>
      <c r="Z37" s="35" t="str">
        <f>IF(ISBLANK(Monitoring_MP!Z37),"",Monitoring_MP!Z37)</f>
        <v>--------</v>
      </c>
      <c r="AA37" s="81" t="str">
        <f>IF(ISBLANK(Monitoring_MP!AA37),"",Monitoring_MP!AA37)</f>
        <v>--------</v>
      </c>
      <c r="AB37" s="69">
        <f>IF(ISBLANK(Monitoring_MP!AB37),"",Monitoring_MP!AB37)</f>
        <v>2</v>
      </c>
      <c r="AC37" s="35">
        <f>IF(ISBLANK(Monitoring_MP!AC37),"",Monitoring_MP!AC37)</f>
        <v>0</v>
      </c>
      <c r="AD37" s="69">
        <f>IF(ISBLANK(Monitoring_MP!AD37),"",Monitoring_MP!AD37)</f>
        <v>1</v>
      </c>
      <c r="AE37" s="69" t="str">
        <f>IF(ISBLANK(Monitoring_MP!AE37),"",Monitoring_MP!AE37)</f>
        <v/>
      </c>
      <c r="AF37" s="69" t="str">
        <f>IF(ISBLANK(Monitoring_MP!AF37),"",Monitoring_MP!AF37)</f>
        <v/>
      </c>
      <c r="AG37" s="69" t="str">
        <f>IF(ISBLANK(Monitoring_MP!AG37),"",Monitoring_MP!AG37)</f>
        <v/>
      </c>
      <c r="AH37" s="69" t="str">
        <f>IF(ISBLANK(Monitoring_MP!AH37),"",Monitoring_MP!AH37)</f>
        <v/>
      </c>
      <c r="AI37" s="35" t="str">
        <f>IF(ISBLANK(Monitoring_MP!AI37),"",Monitoring_MP!AI37)</f>
        <v>N/A</v>
      </c>
      <c r="AJ37" s="36" t="str">
        <f>IF(ISBLANK(Monitoring_MP!AJ37),"",Monitoring_MP!AJ37)</f>
        <v/>
      </c>
      <c r="AK37" s="142">
        <f>IF(ISBLANK(HLOOKUP(AK$1,Monitoring_MP!$AK$1:$EZ$55,Points_MP!$C37,FALSE)),"",IF(HLOOKUP(AK$1,Monitoring_MP!$AK$1:$EZ$55,Points_MP!$C37,FALSE)=$J37,$AB37,IF(HLOOKUP(AK$1,Monitoring_MP!$AK$1:$EZ$55,Points_MP!$C37,FALSE)=$L37,$AC37,IF(HLOOKUP(AK$1,Monitoring_MP!$AK$1:$EZ$55,Points_MP!$C37,FALSE)=$N37,$AD37,IF(HLOOKUP(AK$1,Monitoring_MP!$AK$1:$EZ$55,Points_MP!$C37,FALSE)=$P37,$AE37,IF(HLOOKUP(AK$1,Monitoring_MP!$AK$1:$EZ$55,Points_MP!$C37,FALSE)=$R37,$AF37,IF(HLOOKUP(AK$1,Monitoring_MP!$AK$1:$EZ$55,Points_MP!$C37,FALSE)=$T37,$AG37,IF(HLOOKUP(AK$1,Monitoring_MP!$AK$1:$EZ$55,Points_MP!$C37,FALSE)=$V37,$AH37,IF(HLOOKUP(AK$1,Monitoring_MP!$AK$1:$EZ$55,Points_MP!$C37,FALSE)=$X37,$AI37,"ERROR")))))))))</f>
        <v>0</v>
      </c>
      <c r="AL37" s="142">
        <f>IF(ISBLANK(HLOOKUP(AL$1,Monitoring_MP!$AK$1:$EZ$55,Points_MP!$C37,FALSE)),"",IF(HLOOKUP(AL$1,Monitoring_MP!$AK$1:$EZ$55,Points_MP!$C37,FALSE)=$J37,$AB37,IF(HLOOKUP(AL$1,Monitoring_MP!$AK$1:$EZ$55,Points_MP!$C37,FALSE)=$L37,$AC37,IF(HLOOKUP(AL$1,Monitoring_MP!$AK$1:$EZ$55,Points_MP!$C37,FALSE)=$N37,$AD37,IF(HLOOKUP(AL$1,Monitoring_MP!$AK$1:$EZ$55,Points_MP!$C37,FALSE)=$P37,$AE37,IF(HLOOKUP(AL$1,Monitoring_MP!$AK$1:$EZ$55,Points_MP!$C37,FALSE)=$R37,$AF37,IF(HLOOKUP(AL$1,Monitoring_MP!$AK$1:$EZ$55,Points_MP!$C37,FALSE)=$T37,$AG37,IF(HLOOKUP(AL$1,Monitoring_MP!$AK$1:$EZ$55,Points_MP!$C37,FALSE)=$V37,$AH37,IF(HLOOKUP(AL$1,Monitoring_MP!$AK$1:$EZ$55,Points_MP!$C37,FALSE)=$X37,$AI37,"ERROR")))))))))</f>
        <v>2</v>
      </c>
      <c r="AM37" s="142">
        <f>IF(ISBLANK(HLOOKUP(AM$1,Monitoring_MP!$AK$1:$EZ$55,Points_MP!$C37,FALSE)),"",IF(HLOOKUP(AM$1,Monitoring_MP!$AK$1:$EZ$55,Points_MP!$C37,FALSE)=$J37,$AB37,IF(HLOOKUP(AM$1,Monitoring_MP!$AK$1:$EZ$55,Points_MP!$C37,FALSE)=$L37,$AC37,IF(HLOOKUP(AM$1,Monitoring_MP!$AK$1:$EZ$55,Points_MP!$C37,FALSE)=$N37,$AD37,IF(HLOOKUP(AM$1,Monitoring_MP!$AK$1:$EZ$55,Points_MP!$C37,FALSE)=$P37,$AE37,IF(HLOOKUP(AM$1,Monitoring_MP!$AK$1:$EZ$55,Points_MP!$C37,FALSE)=$R37,$AF37,IF(HLOOKUP(AM$1,Monitoring_MP!$AK$1:$EZ$55,Points_MP!$C37,FALSE)=$T37,$AG37,IF(HLOOKUP(AM$1,Monitoring_MP!$AK$1:$EZ$55,Points_MP!$C37,FALSE)=$V37,$AH37,IF(HLOOKUP(AM$1,Monitoring_MP!$AK$1:$EZ$55,Points_MP!$C37,FALSE)=$X37,$AI37,"ERROR")))))))))</f>
        <v>0</v>
      </c>
      <c r="AN37" s="142">
        <f>IF(ISBLANK(HLOOKUP(AN$1,Monitoring_MP!$AK$1:$EZ$55,Points_MP!$C37,FALSE)),"",IF(HLOOKUP(AN$1,Monitoring_MP!$AK$1:$EZ$55,Points_MP!$C37,FALSE)=$J37,$AB37,IF(HLOOKUP(AN$1,Monitoring_MP!$AK$1:$EZ$55,Points_MP!$C37,FALSE)=$L37,$AC37,IF(HLOOKUP(AN$1,Monitoring_MP!$AK$1:$EZ$55,Points_MP!$C37,FALSE)=$N37,$AD37,IF(HLOOKUP(AN$1,Monitoring_MP!$AK$1:$EZ$55,Points_MP!$C37,FALSE)=$P37,$AE37,IF(HLOOKUP(AN$1,Monitoring_MP!$AK$1:$EZ$55,Points_MP!$C37,FALSE)=$R37,$AF37,IF(HLOOKUP(AN$1,Monitoring_MP!$AK$1:$EZ$55,Points_MP!$C37,FALSE)=$T37,$AG37,IF(HLOOKUP(AN$1,Monitoring_MP!$AK$1:$EZ$55,Points_MP!$C37,FALSE)=$V37,$AH37,IF(HLOOKUP(AN$1,Monitoring_MP!$AK$1:$EZ$55,Points_MP!$C37,FALSE)=$X37,$AI37,"ERROR")))))))))</f>
        <v>0</v>
      </c>
      <c r="AO37" s="142">
        <f>IF(ISBLANK(HLOOKUP(AO$1,Monitoring_MP!$AK$1:$EZ$55,Points_MP!$C37,FALSE)),"",IF(HLOOKUP(AO$1,Monitoring_MP!$AK$1:$EZ$55,Points_MP!$C37,FALSE)=$J37,$AB37,IF(HLOOKUP(AO$1,Monitoring_MP!$AK$1:$EZ$55,Points_MP!$C37,FALSE)=$L37,$AC37,IF(HLOOKUP(AO$1,Monitoring_MP!$AK$1:$EZ$55,Points_MP!$C37,FALSE)=$N37,$AD37,IF(HLOOKUP(AO$1,Monitoring_MP!$AK$1:$EZ$55,Points_MP!$C37,FALSE)=$P37,$AE37,IF(HLOOKUP(AO$1,Monitoring_MP!$AK$1:$EZ$55,Points_MP!$C37,FALSE)=$R37,$AF37,IF(HLOOKUP(AO$1,Monitoring_MP!$AK$1:$EZ$55,Points_MP!$C37,FALSE)=$T37,$AG37,IF(HLOOKUP(AO$1,Monitoring_MP!$AK$1:$EZ$55,Points_MP!$C37,FALSE)=$V37,$AH37,IF(HLOOKUP(AO$1,Monitoring_MP!$AK$1:$EZ$55,Points_MP!$C37,FALSE)=$X37,$AI37,"ERROR")))))))))</f>
        <v>0</v>
      </c>
      <c r="AP37" s="142">
        <f>IF(ISBLANK(HLOOKUP(AP$1,Monitoring_MP!$AK$1:$EZ$55,Points_MP!$C37,FALSE)),"",IF(HLOOKUP(AP$1,Monitoring_MP!$AK$1:$EZ$55,Points_MP!$C37,FALSE)=$J37,$AB37,IF(HLOOKUP(AP$1,Monitoring_MP!$AK$1:$EZ$55,Points_MP!$C37,FALSE)=$L37,$AC37,IF(HLOOKUP(AP$1,Monitoring_MP!$AK$1:$EZ$55,Points_MP!$C37,FALSE)=$N37,$AD37,IF(HLOOKUP(AP$1,Monitoring_MP!$AK$1:$EZ$55,Points_MP!$C37,FALSE)=$P37,$AE37,IF(HLOOKUP(AP$1,Monitoring_MP!$AK$1:$EZ$55,Points_MP!$C37,FALSE)=$R37,$AF37,IF(HLOOKUP(AP$1,Monitoring_MP!$AK$1:$EZ$55,Points_MP!$C37,FALSE)=$T37,$AG37,IF(HLOOKUP(AP$1,Monitoring_MP!$AK$1:$EZ$55,Points_MP!$C37,FALSE)=$V37,$AH37,IF(HLOOKUP(AP$1,Monitoring_MP!$AK$1:$EZ$55,Points_MP!$C37,FALSE)=$X37,$AI37,"ERROR")))))))))</f>
        <v>0</v>
      </c>
      <c r="AQ37" s="142">
        <f>IF(ISBLANK(HLOOKUP(AQ$1,Monitoring_MP!$AK$1:$EZ$55,Points_MP!$C37,FALSE)),"",IF(HLOOKUP(AQ$1,Monitoring_MP!$AK$1:$EZ$55,Points_MP!$C37,FALSE)=$J37,$AB37,IF(HLOOKUP(AQ$1,Monitoring_MP!$AK$1:$EZ$55,Points_MP!$C37,FALSE)=$L37,$AC37,IF(HLOOKUP(AQ$1,Monitoring_MP!$AK$1:$EZ$55,Points_MP!$C37,FALSE)=$N37,$AD37,IF(HLOOKUP(AQ$1,Monitoring_MP!$AK$1:$EZ$55,Points_MP!$C37,FALSE)=$P37,$AE37,IF(HLOOKUP(AQ$1,Monitoring_MP!$AK$1:$EZ$55,Points_MP!$C37,FALSE)=$R37,$AF37,IF(HLOOKUP(AQ$1,Monitoring_MP!$AK$1:$EZ$55,Points_MP!$C37,FALSE)=$T37,$AG37,IF(HLOOKUP(AQ$1,Monitoring_MP!$AK$1:$EZ$55,Points_MP!$C37,FALSE)=$V37,$AH37,IF(HLOOKUP(AQ$1,Monitoring_MP!$AK$1:$EZ$55,Points_MP!$C37,FALSE)=$X37,$AI37,"ERROR")))))))))</f>
        <v>0</v>
      </c>
      <c r="AR37" s="142">
        <f>IF(ISBLANK(HLOOKUP(AR$1,Monitoring_MP!$AK$1:$EZ$55,Points_MP!$C37,FALSE)),"",IF(HLOOKUP(AR$1,Monitoring_MP!$AK$1:$EZ$55,Points_MP!$C37,FALSE)=$J37,$AB37,IF(HLOOKUP(AR$1,Monitoring_MP!$AK$1:$EZ$55,Points_MP!$C37,FALSE)=$L37,$AC37,IF(HLOOKUP(AR$1,Monitoring_MP!$AK$1:$EZ$55,Points_MP!$C37,FALSE)=$N37,$AD37,IF(HLOOKUP(AR$1,Monitoring_MP!$AK$1:$EZ$55,Points_MP!$C37,FALSE)=$P37,$AE37,IF(HLOOKUP(AR$1,Monitoring_MP!$AK$1:$EZ$55,Points_MP!$C37,FALSE)=$R37,$AF37,IF(HLOOKUP(AR$1,Monitoring_MP!$AK$1:$EZ$55,Points_MP!$C37,FALSE)=$T37,$AG37,IF(HLOOKUP(AR$1,Monitoring_MP!$AK$1:$EZ$55,Points_MP!$C37,FALSE)=$V37,$AH37,IF(HLOOKUP(AR$1,Monitoring_MP!$AK$1:$EZ$55,Points_MP!$C37,FALSE)=$X37,$AI37,"ERROR")))))))))</f>
        <v>0</v>
      </c>
      <c r="AS37" s="142">
        <f>IF(ISBLANK(HLOOKUP(AS$1,Monitoring_MP!$AK$1:$EZ$55,Points_MP!$C37,FALSE)),"",IF(HLOOKUP(AS$1,Monitoring_MP!$AK$1:$EZ$55,Points_MP!$C37,FALSE)=$J37,$AB37,IF(HLOOKUP(AS$1,Monitoring_MP!$AK$1:$EZ$55,Points_MP!$C37,FALSE)=$L37,$AC37,IF(HLOOKUP(AS$1,Monitoring_MP!$AK$1:$EZ$55,Points_MP!$C37,FALSE)=$N37,$AD37,IF(HLOOKUP(AS$1,Monitoring_MP!$AK$1:$EZ$55,Points_MP!$C37,FALSE)=$P37,$AE37,IF(HLOOKUP(AS$1,Monitoring_MP!$AK$1:$EZ$55,Points_MP!$C37,FALSE)=$R37,$AF37,IF(HLOOKUP(AS$1,Monitoring_MP!$AK$1:$EZ$55,Points_MP!$C37,FALSE)=$T37,$AG37,IF(HLOOKUP(AS$1,Monitoring_MP!$AK$1:$EZ$55,Points_MP!$C37,FALSE)=$V37,$AH37,IF(HLOOKUP(AS$1,Monitoring_MP!$AK$1:$EZ$55,Points_MP!$C37,FALSE)=$X37,$AI37,"ERROR")))))))))</f>
        <v>0</v>
      </c>
      <c r="AT37" s="142">
        <f>IF(ISBLANK(HLOOKUP(AT$1,Monitoring_MP!$AK$1:$EZ$55,Points_MP!$C37,FALSE)),"",IF(HLOOKUP(AT$1,Monitoring_MP!$AK$1:$EZ$55,Points_MP!$C37,FALSE)=$J37,$AB37,IF(HLOOKUP(AT$1,Monitoring_MP!$AK$1:$EZ$55,Points_MP!$C37,FALSE)=$L37,$AC37,IF(HLOOKUP(AT$1,Monitoring_MP!$AK$1:$EZ$55,Points_MP!$C37,FALSE)=$N37,$AD37,IF(HLOOKUP(AT$1,Monitoring_MP!$AK$1:$EZ$55,Points_MP!$C37,FALSE)=$P37,$AE37,IF(HLOOKUP(AT$1,Monitoring_MP!$AK$1:$EZ$55,Points_MP!$C37,FALSE)=$R37,$AF37,IF(HLOOKUP(AT$1,Monitoring_MP!$AK$1:$EZ$55,Points_MP!$C37,FALSE)=$T37,$AG37,IF(HLOOKUP(AT$1,Monitoring_MP!$AK$1:$EZ$55,Points_MP!$C37,FALSE)=$V37,$AH37,IF(HLOOKUP(AT$1,Monitoring_MP!$AK$1:$EZ$55,Points_MP!$C37,FALSE)=$X37,$AI37,"ERROR")))))))))</f>
        <v>0</v>
      </c>
      <c r="AU37" s="142">
        <f>IF(ISBLANK(HLOOKUP(AU$1,Monitoring_MP!$AK$1:$EZ$55,Points_MP!$C37,FALSE)),"",IF(HLOOKUP(AU$1,Monitoring_MP!$AK$1:$EZ$55,Points_MP!$C37,FALSE)=$J37,$AB37,IF(HLOOKUP(AU$1,Monitoring_MP!$AK$1:$EZ$55,Points_MP!$C37,FALSE)=$L37,$AC37,IF(HLOOKUP(AU$1,Monitoring_MP!$AK$1:$EZ$55,Points_MP!$C37,FALSE)=$N37,$AD37,IF(HLOOKUP(AU$1,Monitoring_MP!$AK$1:$EZ$55,Points_MP!$C37,FALSE)=$P37,$AE37,IF(HLOOKUP(AU$1,Monitoring_MP!$AK$1:$EZ$55,Points_MP!$C37,FALSE)=$R37,$AF37,IF(HLOOKUP(AU$1,Monitoring_MP!$AK$1:$EZ$55,Points_MP!$C37,FALSE)=$T37,$AG37,IF(HLOOKUP(AU$1,Monitoring_MP!$AK$1:$EZ$55,Points_MP!$C37,FALSE)=$V37,$AH37,IF(HLOOKUP(AU$1,Monitoring_MP!$AK$1:$EZ$55,Points_MP!$C37,FALSE)=$X37,$AI37,"ERROR")))))))))</f>
        <v>0</v>
      </c>
      <c r="AV37" s="142">
        <f>IF(ISBLANK(HLOOKUP(AV$1,Monitoring_MP!$AK$1:$EZ$55,Points_MP!$C37,FALSE)),"",IF(HLOOKUP(AV$1,Monitoring_MP!$AK$1:$EZ$55,Points_MP!$C37,FALSE)=$J37,$AB37,IF(HLOOKUP(AV$1,Monitoring_MP!$AK$1:$EZ$55,Points_MP!$C37,FALSE)=$L37,$AC37,IF(HLOOKUP(AV$1,Monitoring_MP!$AK$1:$EZ$55,Points_MP!$C37,FALSE)=$N37,$AD37,IF(HLOOKUP(AV$1,Monitoring_MP!$AK$1:$EZ$55,Points_MP!$C37,FALSE)=$P37,$AE37,IF(HLOOKUP(AV$1,Monitoring_MP!$AK$1:$EZ$55,Points_MP!$C37,FALSE)=$R37,$AF37,IF(HLOOKUP(AV$1,Monitoring_MP!$AK$1:$EZ$55,Points_MP!$C37,FALSE)=$T37,$AG37,IF(HLOOKUP(AV$1,Monitoring_MP!$AK$1:$EZ$55,Points_MP!$C37,FALSE)=$V37,$AH37,IF(HLOOKUP(AV$1,Monitoring_MP!$AK$1:$EZ$55,Points_MP!$C37,FALSE)=$X37,$AI37,"ERROR")))))))))</f>
        <v>0</v>
      </c>
      <c r="AW37" s="142">
        <f>IF(ISBLANK(HLOOKUP(AW$1,Monitoring_MP!$AK$1:$EZ$55,Points_MP!$C37,FALSE)),"",IF(HLOOKUP(AW$1,Monitoring_MP!$AK$1:$EZ$55,Points_MP!$C37,FALSE)=$J37,$AB37,IF(HLOOKUP(AW$1,Monitoring_MP!$AK$1:$EZ$55,Points_MP!$C37,FALSE)=$L37,$AC37,IF(HLOOKUP(AW$1,Monitoring_MP!$AK$1:$EZ$55,Points_MP!$C37,FALSE)=$N37,$AD37,IF(HLOOKUP(AW$1,Monitoring_MP!$AK$1:$EZ$55,Points_MP!$C37,FALSE)=$P37,$AE37,IF(HLOOKUP(AW$1,Monitoring_MP!$AK$1:$EZ$55,Points_MP!$C37,FALSE)=$R37,$AF37,IF(HLOOKUP(AW$1,Monitoring_MP!$AK$1:$EZ$55,Points_MP!$C37,FALSE)=$T37,$AG37,IF(HLOOKUP(AW$1,Monitoring_MP!$AK$1:$EZ$55,Points_MP!$C37,FALSE)=$V37,$AH37,IF(HLOOKUP(AW$1,Monitoring_MP!$AK$1:$EZ$55,Points_MP!$C37,FALSE)=$X37,$AI37,"ERROR")))))))))</f>
        <v>0</v>
      </c>
      <c r="AX37" s="142">
        <f>IF(ISBLANK(HLOOKUP(AX$1,Monitoring_MP!$AK$1:$EZ$55,Points_MP!$C37,FALSE)),"",IF(HLOOKUP(AX$1,Monitoring_MP!$AK$1:$EZ$55,Points_MP!$C37,FALSE)=$J37,$AB37,IF(HLOOKUP(AX$1,Monitoring_MP!$AK$1:$EZ$55,Points_MP!$C37,FALSE)=$L37,$AC37,IF(HLOOKUP(AX$1,Monitoring_MP!$AK$1:$EZ$55,Points_MP!$C37,FALSE)=$N37,$AD37,IF(HLOOKUP(AX$1,Monitoring_MP!$AK$1:$EZ$55,Points_MP!$C37,FALSE)=$P37,$AE37,IF(HLOOKUP(AX$1,Monitoring_MP!$AK$1:$EZ$55,Points_MP!$C37,FALSE)=$R37,$AF37,IF(HLOOKUP(AX$1,Monitoring_MP!$AK$1:$EZ$55,Points_MP!$C37,FALSE)=$T37,$AG37,IF(HLOOKUP(AX$1,Monitoring_MP!$AK$1:$EZ$55,Points_MP!$C37,FALSE)=$V37,$AH37,IF(HLOOKUP(AX$1,Monitoring_MP!$AK$1:$EZ$55,Points_MP!$C37,FALSE)=$X37,$AI37,"ERROR")))))))))</f>
        <v>0</v>
      </c>
      <c r="AY37" s="142">
        <f>IF(ISBLANK(HLOOKUP(AY$1,Monitoring_MP!$AK$1:$EZ$55,Points_MP!$C37,FALSE)),"",IF(HLOOKUP(AY$1,Monitoring_MP!$AK$1:$EZ$55,Points_MP!$C37,FALSE)=$J37,$AB37,IF(HLOOKUP(AY$1,Monitoring_MP!$AK$1:$EZ$55,Points_MP!$C37,FALSE)=$L37,$AC37,IF(HLOOKUP(AY$1,Monitoring_MP!$AK$1:$EZ$55,Points_MP!$C37,FALSE)=$N37,$AD37,IF(HLOOKUP(AY$1,Monitoring_MP!$AK$1:$EZ$55,Points_MP!$C37,FALSE)=$P37,$AE37,IF(HLOOKUP(AY$1,Monitoring_MP!$AK$1:$EZ$55,Points_MP!$C37,FALSE)=$R37,$AF37,IF(HLOOKUP(AY$1,Monitoring_MP!$AK$1:$EZ$55,Points_MP!$C37,FALSE)=$T37,$AG37,IF(HLOOKUP(AY$1,Monitoring_MP!$AK$1:$EZ$55,Points_MP!$C37,FALSE)=$V37,$AH37,IF(HLOOKUP(AY$1,Monitoring_MP!$AK$1:$EZ$55,Points_MP!$C37,FALSE)=$X37,$AI37,"ERROR")))))))))</f>
        <v>1</v>
      </c>
      <c r="AZ37" s="142">
        <f>IF(ISBLANK(HLOOKUP(AZ$1,Monitoring_MP!$AK$1:$EZ$55,Points_MP!$C37,FALSE)),"",IF(HLOOKUP(AZ$1,Monitoring_MP!$AK$1:$EZ$55,Points_MP!$C37,FALSE)=$J37,$AB37,IF(HLOOKUP(AZ$1,Monitoring_MP!$AK$1:$EZ$55,Points_MP!$C37,FALSE)=$L37,$AC37,IF(HLOOKUP(AZ$1,Monitoring_MP!$AK$1:$EZ$55,Points_MP!$C37,FALSE)=$N37,$AD37,IF(HLOOKUP(AZ$1,Monitoring_MP!$AK$1:$EZ$55,Points_MP!$C37,FALSE)=$P37,$AE37,IF(HLOOKUP(AZ$1,Monitoring_MP!$AK$1:$EZ$55,Points_MP!$C37,FALSE)=$R37,$AF37,IF(HLOOKUP(AZ$1,Monitoring_MP!$AK$1:$EZ$55,Points_MP!$C37,FALSE)=$T37,$AG37,IF(HLOOKUP(AZ$1,Monitoring_MP!$AK$1:$EZ$55,Points_MP!$C37,FALSE)=$V37,$AH37,IF(HLOOKUP(AZ$1,Monitoring_MP!$AK$1:$EZ$55,Points_MP!$C37,FALSE)=$X37,$AI37,"ERROR")))))))))</f>
        <v>2</v>
      </c>
      <c r="BA37" s="142">
        <f>IF(ISBLANK(HLOOKUP(BA$1,Monitoring_MP!$AK$1:$EZ$55,Points_MP!$C37,FALSE)),"",IF(HLOOKUP(BA$1,Monitoring_MP!$AK$1:$EZ$55,Points_MP!$C37,FALSE)=$J37,$AB37,IF(HLOOKUP(BA$1,Monitoring_MP!$AK$1:$EZ$55,Points_MP!$C37,FALSE)=$L37,$AC37,IF(HLOOKUP(BA$1,Monitoring_MP!$AK$1:$EZ$55,Points_MP!$C37,FALSE)=$N37,$AD37,IF(HLOOKUP(BA$1,Monitoring_MP!$AK$1:$EZ$55,Points_MP!$C37,FALSE)=$P37,$AE37,IF(HLOOKUP(BA$1,Monitoring_MP!$AK$1:$EZ$55,Points_MP!$C37,FALSE)=$R37,$AF37,IF(HLOOKUP(BA$1,Monitoring_MP!$AK$1:$EZ$55,Points_MP!$C37,FALSE)=$T37,$AG37,IF(HLOOKUP(BA$1,Monitoring_MP!$AK$1:$EZ$55,Points_MP!$C37,FALSE)=$V37,$AH37,IF(HLOOKUP(BA$1,Monitoring_MP!$AK$1:$EZ$55,Points_MP!$C37,FALSE)=$X37,$AI37,"ERROR")))))))))</f>
        <v>0</v>
      </c>
      <c r="BB37" s="142">
        <f>IF(ISBLANK(HLOOKUP(BB$1,Monitoring_MP!$AK$1:$EZ$55,Points_MP!$C37,FALSE)),"",IF(HLOOKUP(BB$1,Monitoring_MP!$AK$1:$EZ$55,Points_MP!$C37,FALSE)=$J37,$AB37,IF(HLOOKUP(BB$1,Monitoring_MP!$AK$1:$EZ$55,Points_MP!$C37,FALSE)=$L37,$AC37,IF(HLOOKUP(BB$1,Monitoring_MP!$AK$1:$EZ$55,Points_MP!$C37,FALSE)=$N37,$AD37,IF(HLOOKUP(BB$1,Monitoring_MP!$AK$1:$EZ$55,Points_MP!$C37,FALSE)=$P37,$AE37,IF(HLOOKUP(BB$1,Monitoring_MP!$AK$1:$EZ$55,Points_MP!$C37,FALSE)=$R37,$AF37,IF(HLOOKUP(BB$1,Monitoring_MP!$AK$1:$EZ$55,Points_MP!$C37,FALSE)=$T37,$AG37,IF(HLOOKUP(BB$1,Monitoring_MP!$AK$1:$EZ$55,Points_MP!$C37,FALSE)=$V37,$AH37,IF(HLOOKUP(BB$1,Monitoring_MP!$AK$1:$EZ$55,Points_MP!$C37,FALSE)=$X37,$AI37,"ERROR")))))))))</f>
        <v>0</v>
      </c>
      <c r="BC37" s="142">
        <f>IF(ISBLANK(HLOOKUP(BC$1,Monitoring_MP!$AK$1:$EZ$55,Points_MP!$C37,FALSE)),"",IF(HLOOKUP(BC$1,Monitoring_MP!$AK$1:$EZ$55,Points_MP!$C37,FALSE)=$J37,$AB37,IF(HLOOKUP(BC$1,Monitoring_MP!$AK$1:$EZ$55,Points_MP!$C37,FALSE)=$L37,$AC37,IF(HLOOKUP(BC$1,Monitoring_MP!$AK$1:$EZ$55,Points_MP!$C37,FALSE)=$N37,$AD37,IF(HLOOKUP(BC$1,Monitoring_MP!$AK$1:$EZ$55,Points_MP!$C37,FALSE)=$P37,$AE37,IF(HLOOKUP(BC$1,Monitoring_MP!$AK$1:$EZ$55,Points_MP!$C37,FALSE)=$R37,$AF37,IF(HLOOKUP(BC$1,Monitoring_MP!$AK$1:$EZ$55,Points_MP!$C37,FALSE)=$T37,$AG37,IF(HLOOKUP(BC$1,Monitoring_MP!$AK$1:$EZ$55,Points_MP!$C37,FALSE)=$V37,$AH37,IF(HLOOKUP(BC$1,Monitoring_MP!$AK$1:$EZ$55,Points_MP!$C37,FALSE)=$X37,$AI37,"ERROR")))))))))</f>
        <v>0</v>
      </c>
      <c r="BD37" s="142">
        <f>IF(ISBLANK(HLOOKUP(BD$1,Monitoring_MP!$AK$1:$EZ$55,Points_MP!$C37,FALSE)),"",IF(HLOOKUP(BD$1,Monitoring_MP!$AK$1:$EZ$55,Points_MP!$C37,FALSE)=$J37,$AB37,IF(HLOOKUP(BD$1,Monitoring_MP!$AK$1:$EZ$55,Points_MP!$C37,FALSE)=$L37,$AC37,IF(HLOOKUP(BD$1,Monitoring_MP!$AK$1:$EZ$55,Points_MP!$C37,FALSE)=$N37,$AD37,IF(HLOOKUP(BD$1,Monitoring_MP!$AK$1:$EZ$55,Points_MP!$C37,FALSE)=$P37,$AE37,IF(HLOOKUP(BD$1,Monitoring_MP!$AK$1:$EZ$55,Points_MP!$C37,FALSE)=$R37,$AF37,IF(HLOOKUP(BD$1,Monitoring_MP!$AK$1:$EZ$55,Points_MP!$C37,FALSE)=$T37,$AG37,IF(HLOOKUP(BD$1,Monitoring_MP!$AK$1:$EZ$55,Points_MP!$C37,FALSE)=$V37,$AH37,IF(HLOOKUP(BD$1,Monitoring_MP!$AK$1:$EZ$55,Points_MP!$C37,FALSE)=$X37,$AI37,"ERROR")))))))))</f>
        <v>0</v>
      </c>
      <c r="BE37" s="142">
        <f>IF(ISBLANK(HLOOKUP(BE$1,Monitoring_MP!$AK$1:$EZ$55,Points_MP!$C37,FALSE)),"",IF(HLOOKUP(BE$1,Monitoring_MP!$AK$1:$EZ$55,Points_MP!$C37,FALSE)=$J37,$AB37,IF(HLOOKUP(BE$1,Monitoring_MP!$AK$1:$EZ$55,Points_MP!$C37,FALSE)=$L37,$AC37,IF(HLOOKUP(BE$1,Monitoring_MP!$AK$1:$EZ$55,Points_MP!$C37,FALSE)=$N37,$AD37,IF(HLOOKUP(BE$1,Monitoring_MP!$AK$1:$EZ$55,Points_MP!$C37,FALSE)=$P37,$AE37,IF(HLOOKUP(BE$1,Monitoring_MP!$AK$1:$EZ$55,Points_MP!$C37,FALSE)=$R37,$AF37,IF(HLOOKUP(BE$1,Monitoring_MP!$AK$1:$EZ$55,Points_MP!$C37,FALSE)=$T37,$AG37,IF(HLOOKUP(BE$1,Monitoring_MP!$AK$1:$EZ$55,Points_MP!$C37,FALSE)=$V37,$AH37,IF(HLOOKUP(BE$1,Monitoring_MP!$AK$1:$EZ$55,Points_MP!$C37,FALSE)=$X37,$AI37,"ERROR")))))))))</f>
        <v>0</v>
      </c>
      <c r="BF37" s="142">
        <f>IF(ISBLANK(HLOOKUP(BF$1,Monitoring_MP!$AK$1:$EZ$55,Points_MP!$C37,FALSE)),"",IF(HLOOKUP(BF$1,Monitoring_MP!$AK$1:$EZ$55,Points_MP!$C37,FALSE)=$J37,$AB37,IF(HLOOKUP(BF$1,Monitoring_MP!$AK$1:$EZ$55,Points_MP!$C37,FALSE)=$L37,$AC37,IF(HLOOKUP(BF$1,Monitoring_MP!$AK$1:$EZ$55,Points_MP!$C37,FALSE)=$N37,$AD37,IF(HLOOKUP(BF$1,Monitoring_MP!$AK$1:$EZ$55,Points_MP!$C37,FALSE)=$P37,$AE37,IF(HLOOKUP(BF$1,Monitoring_MP!$AK$1:$EZ$55,Points_MP!$C37,FALSE)=$R37,$AF37,IF(HLOOKUP(BF$1,Monitoring_MP!$AK$1:$EZ$55,Points_MP!$C37,FALSE)=$T37,$AG37,IF(HLOOKUP(BF$1,Monitoring_MP!$AK$1:$EZ$55,Points_MP!$C37,FALSE)=$V37,$AH37,IF(HLOOKUP(BF$1,Monitoring_MP!$AK$1:$EZ$55,Points_MP!$C37,FALSE)=$X37,$AI37,"ERROR")))))))))</f>
        <v>0</v>
      </c>
      <c r="BG37" s="142">
        <f>IF(ISBLANK(HLOOKUP(BG$1,Monitoring_MP!$AK$1:$EZ$55,Points_MP!$C37,FALSE)),"",IF(HLOOKUP(BG$1,Monitoring_MP!$AK$1:$EZ$55,Points_MP!$C37,FALSE)=$J37,$AB37,IF(HLOOKUP(BG$1,Monitoring_MP!$AK$1:$EZ$55,Points_MP!$C37,FALSE)=$L37,$AC37,IF(HLOOKUP(BG$1,Monitoring_MP!$AK$1:$EZ$55,Points_MP!$C37,FALSE)=$N37,$AD37,IF(HLOOKUP(BG$1,Monitoring_MP!$AK$1:$EZ$55,Points_MP!$C37,FALSE)=$P37,$AE37,IF(HLOOKUP(BG$1,Monitoring_MP!$AK$1:$EZ$55,Points_MP!$C37,FALSE)=$R37,$AF37,IF(HLOOKUP(BG$1,Monitoring_MP!$AK$1:$EZ$55,Points_MP!$C37,FALSE)=$T37,$AG37,IF(HLOOKUP(BG$1,Monitoring_MP!$AK$1:$EZ$55,Points_MP!$C37,FALSE)=$V37,$AH37,IF(HLOOKUP(BG$1,Monitoring_MP!$AK$1:$EZ$55,Points_MP!$C37,FALSE)=$X37,$AI37,"ERROR")))))))))</f>
        <v>0</v>
      </c>
      <c r="BH37" s="142">
        <f>IF(ISBLANK(HLOOKUP(BH$1,Monitoring_MP!$AK$1:$EZ$55,Points_MP!$C37,FALSE)),"",IF(HLOOKUP(BH$1,Monitoring_MP!$AK$1:$EZ$55,Points_MP!$C37,FALSE)=$J37,$AB37,IF(HLOOKUP(BH$1,Monitoring_MP!$AK$1:$EZ$55,Points_MP!$C37,FALSE)=$L37,$AC37,IF(HLOOKUP(BH$1,Monitoring_MP!$AK$1:$EZ$55,Points_MP!$C37,FALSE)=$N37,$AD37,IF(HLOOKUP(BH$1,Monitoring_MP!$AK$1:$EZ$55,Points_MP!$C37,FALSE)=$P37,$AE37,IF(HLOOKUP(BH$1,Monitoring_MP!$AK$1:$EZ$55,Points_MP!$C37,FALSE)=$R37,$AF37,IF(HLOOKUP(BH$1,Monitoring_MP!$AK$1:$EZ$55,Points_MP!$C37,FALSE)=$T37,$AG37,IF(HLOOKUP(BH$1,Monitoring_MP!$AK$1:$EZ$55,Points_MP!$C37,FALSE)=$V37,$AH37,IF(HLOOKUP(BH$1,Monitoring_MP!$AK$1:$EZ$55,Points_MP!$C37,FALSE)=$X37,$AI37,"ERROR")))))))))</f>
        <v>0</v>
      </c>
      <c r="BI37" s="142">
        <f>IF(ISBLANK(HLOOKUP(BI$1,Monitoring_MP!$AK$1:$EZ$55,Points_MP!$C37,FALSE)),"",IF(HLOOKUP(BI$1,Monitoring_MP!$AK$1:$EZ$55,Points_MP!$C37,FALSE)=$J37,$AB37,IF(HLOOKUP(BI$1,Monitoring_MP!$AK$1:$EZ$55,Points_MP!$C37,FALSE)=$L37,$AC37,IF(HLOOKUP(BI$1,Monitoring_MP!$AK$1:$EZ$55,Points_MP!$C37,FALSE)=$N37,$AD37,IF(HLOOKUP(BI$1,Monitoring_MP!$AK$1:$EZ$55,Points_MP!$C37,FALSE)=$P37,$AE37,IF(HLOOKUP(BI$1,Monitoring_MP!$AK$1:$EZ$55,Points_MP!$C37,FALSE)=$R37,$AF37,IF(HLOOKUP(BI$1,Monitoring_MP!$AK$1:$EZ$55,Points_MP!$C37,FALSE)=$T37,$AG37,IF(HLOOKUP(BI$1,Monitoring_MP!$AK$1:$EZ$55,Points_MP!$C37,FALSE)=$V37,$AH37,IF(HLOOKUP(BI$1,Monitoring_MP!$AK$1:$EZ$55,Points_MP!$C37,FALSE)=$X37,$AI37,"ERROR")))))))))</f>
        <v>0</v>
      </c>
      <c r="BJ37" s="142">
        <f>IF(ISBLANK(HLOOKUP(BJ$1,Monitoring_MP!$AK$1:$EZ$55,Points_MP!$C37,FALSE)),"",IF(HLOOKUP(BJ$1,Monitoring_MP!$AK$1:$EZ$55,Points_MP!$C37,FALSE)=$J37,$AB37,IF(HLOOKUP(BJ$1,Monitoring_MP!$AK$1:$EZ$55,Points_MP!$C37,FALSE)=$L37,$AC37,IF(HLOOKUP(BJ$1,Monitoring_MP!$AK$1:$EZ$55,Points_MP!$C37,FALSE)=$N37,$AD37,IF(HLOOKUP(BJ$1,Monitoring_MP!$AK$1:$EZ$55,Points_MP!$C37,FALSE)=$P37,$AE37,IF(HLOOKUP(BJ$1,Monitoring_MP!$AK$1:$EZ$55,Points_MP!$C37,FALSE)=$R37,$AF37,IF(HLOOKUP(BJ$1,Monitoring_MP!$AK$1:$EZ$55,Points_MP!$C37,FALSE)=$T37,$AG37,IF(HLOOKUP(BJ$1,Monitoring_MP!$AK$1:$EZ$55,Points_MP!$C37,FALSE)=$V37,$AH37,IF(HLOOKUP(BJ$1,Monitoring_MP!$AK$1:$EZ$55,Points_MP!$C37,FALSE)=$X37,$AI37,"ERROR")))))))))</f>
        <v>0</v>
      </c>
      <c r="BK37" s="142">
        <f>IF(ISBLANK(HLOOKUP(BK$1,Monitoring_MP!$AK$1:$EZ$55,Points_MP!$C37,FALSE)),"",IF(HLOOKUP(BK$1,Monitoring_MP!$AK$1:$EZ$55,Points_MP!$C37,FALSE)=$J37,$AB37,IF(HLOOKUP(BK$1,Monitoring_MP!$AK$1:$EZ$55,Points_MP!$C37,FALSE)=$L37,$AC37,IF(HLOOKUP(BK$1,Monitoring_MP!$AK$1:$EZ$55,Points_MP!$C37,FALSE)=$N37,$AD37,IF(HLOOKUP(BK$1,Monitoring_MP!$AK$1:$EZ$55,Points_MP!$C37,FALSE)=$P37,$AE37,IF(HLOOKUP(BK$1,Monitoring_MP!$AK$1:$EZ$55,Points_MP!$C37,FALSE)=$R37,$AF37,IF(HLOOKUP(BK$1,Monitoring_MP!$AK$1:$EZ$55,Points_MP!$C37,FALSE)=$T37,$AG37,IF(HLOOKUP(BK$1,Monitoring_MP!$AK$1:$EZ$55,Points_MP!$C37,FALSE)=$V37,$AH37,IF(HLOOKUP(BK$1,Monitoring_MP!$AK$1:$EZ$55,Points_MP!$C37,FALSE)=$X37,$AI37,"ERROR")))))))))</f>
        <v>0</v>
      </c>
      <c r="BL37" s="142">
        <f>IF(ISBLANK(HLOOKUP(BL$1,Monitoring_MP!$AK$1:$EZ$55,Points_MP!$C37,FALSE)),"",IF(HLOOKUP(BL$1,Monitoring_MP!$AK$1:$EZ$55,Points_MP!$C37,FALSE)=$J37,$AB37,IF(HLOOKUP(BL$1,Monitoring_MP!$AK$1:$EZ$55,Points_MP!$C37,FALSE)=$L37,$AC37,IF(HLOOKUP(BL$1,Monitoring_MP!$AK$1:$EZ$55,Points_MP!$C37,FALSE)=$N37,$AD37,IF(HLOOKUP(BL$1,Monitoring_MP!$AK$1:$EZ$55,Points_MP!$C37,FALSE)=$P37,$AE37,IF(HLOOKUP(BL$1,Monitoring_MP!$AK$1:$EZ$55,Points_MP!$C37,FALSE)=$R37,$AF37,IF(HLOOKUP(BL$1,Monitoring_MP!$AK$1:$EZ$55,Points_MP!$C37,FALSE)=$T37,$AG37,IF(HLOOKUP(BL$1,Monitoring_MP!$AK$1:$EZ$55,Points_MP!$C37,FALSE)=$V37,$AH37,IF(HLOOKUP(BL$1,Monitoring_MP!$AK$1:$EZ$55,Points_MP!$C37,FALSE)=$X37,$AI37,"ERROR")))))))))</f>
        <v>0</v>
      </c>
      <c r="BM37" s="142">
        <f>IF(ISBLANK(HLOOKUP(BM$1,Monitoring_MP!$AK$1:$EZ$55,Points_MP!$C37,FALSE)),"",IF(HLOOKUP(BM$1,Monitoring_MP!$AK$1:$EZ$55,Points_MP!$C37,FALSE)=$J37,$AB37,IF(HLOOKUP(BM$1,Monitoring_MP!$AK$1:$EZ$55,Points_MP!$C37,FALSE)=$L37,$AC37,IF(HLOOKUP(BM$1,Monitoring_MP!$AK$1:$EZ$55,Points_MP!$C37,FALSE)=$N37,$AD37,IF(HLOOKUP(BM$1,Monitoring_MP!$AK$1:$EZ$55,Points_MP!$C37,FALSE)=$P37,$AE37,IF(HLOOKUP(BM$1,Monitoring_MP!$AK$1:$EZ$55,Points_MP!$C37,FALSE)=$R37,$AF37,IF(HLOOKUP(BM$1,Monitoring_MP!$AK$1:$EZ$55,Points_MP!$C37,FALSE)=$T37,$AG37,IF(HLOOKUP(BM$1,Monitoring_MP!$AK$1:$EZ$55,Points_MP!$C37,FALSE)=$V37,$AH37,IF(HLOOKUP(BM$1,Monitoring_MP!$AK$1:$EZ$55,Points_MP!$C37,FALSE)=$X37,$AI37,"ERROR")))))))))</f>
        <v>0</v>
      </c>
      <c r="BN37" s="142">
        <f>IF(ISBLANK(HLOOKUP(BN$1,Monitoring_MP!$AK$1:$EZ$55,Points_MP!$C37,FALSE)),"",IF(HLOOKUP(BN$1,Monitoring_MP!$AK$1:$EZ$55,Points_MP!$C37,FALSE)=$J37,$AB37,IF(HLOOKUP(BN$1,Monitoring_MP!$AK$1:$EZ$55,Points_MP!$C37,FALSE)=$L37,$AC37,IF(HLOOKUP(BN$1,Monitoring_MP!$AK$1:$EZ$55,Points_MP!$C37,FALSE)=$N37,$AD37,IF(HLOOKUP(BN$1,Monitoring_MP!$AK$1:$EZ$55,Points_MP!$C37,FALSE)=$P37,$AE37,IF(HLOOKUP(BN$1,Monitoring_MP!$AK$1:$EZ$55,Points_MP!$C37,FALSE)=$R37,$AF37,IF(HLOOKUP(BN$1,Monitoring_MP!$AK$1:$EZ$55,Points_MP!$C37,FALSE)=$T37,$AG37,IF(HLOOKUP(BN$1,Monitoring_MP!$AK$1:$EZ$55,Points_MP!$C37,FALSE)=$V37,$AH37,IF(HLOOKUP(BN$1,Monitoring_MP!$AK$1:$EZ$55,Points_MP!$C37,FALSE)=$X37,$AI37,"ERROR")))))))))</f>
        <v>0</v>
      </c>
      <c r="BO37" s="142">
        <f>IF(ISBLANK(HLOOKUP(BO$1,Monitoring_MP!$AK$1:$EZ$55,Points_MP!$C37,FALSE)),"",IF(HLOOKUP(BO$1,Monitoring_MP!$AK$1:$EZ$55,Points_MP!$C37,FALSE)=$J37,$AB37,IF(HLOOKUP(BO$1,Monitoring_MP!$AK$1:$EZ$55,Points_MP!$C37,FALSE)=$L37,$AC37,IF(HLOOKUP(BO$1,Monitoring_MP!$AK$1:$EZ$55,Points_MP!$C37,FALSE)=$N37,$AD37,IF(HLOOKUP(BO$1,Monitoring_MP!$AK$1:$EZ$55,Points_MP!$C37,FALSE)=$P37,$AE37,IF(HLOOKUP(BO$1,Monitoring_MP!$AK$1:$EZ$55,Points_MP!$C37,FALSE)=$R37,$AF37,IF(HLOOKUP(BO$1,Monitoring_MP!$AK$1:$EZ$55,Points_MP!$C37,FALSE)=$T37,$AG37,IF(HLOOKUP(BO$1,Monitoring_MP!$AK$1:$EZ$55,Points_MP!$C37,FALSE)=$V37,$AH37,IF(HLOOKUP(BO$1,Monitoring_MP!$AK$1:$EZ$55,Points_MP!$C37,FALSE)=$X37,$AI37,"ERROR")))))))))</f>
        <v>0</v>
      </c>
      <c r="BP37" s="142">
        <f>IF(ISBLANK(HLOOKUP(BP$1,Monitoring_MP!$AK$1:$EZ$55,Points_MP!$C37,FALSE)),"",IF(HLOOKUP(BP$1,Monitoring_MP!$AK$1:$EZ$55,Points_MP!$C37,FALSE)=$J37,$AB37,IF(HLOOKUP(BP$1,Monitoring_MP!$AK$1:$EZ$55,Points_MP!$C37,FALSE)=$L37,$AC37,IF(HLOOKUP(BP$1,Monitoring_MP!$AK$1:$EZ$55,Points_MP!$C37,FALSE)=$N37,$AD37,IF(HLOOKUP(BP$1,Monitoring_MP!$AK$1:$EZ$55,Points_MP!$C37,FALSE)=$P37,$AE37,IF(HLOOKUP(BP$1,Monitoring_MP!$AK$1:$EZ$55,Points_MP!$C37,FALSE)=$R37,$AF37,IF(HLOOKUP(BP$1,Monitoring_MP!$AK$1:$EZ$55,Points_MP!$C37,FALSE)=$T37,$AG37,IF(HLOOKUP(BP$1,Monitoring_MP!$AK$1:$EZ$55,Points_MP!$C37,FALSE)=$V37,$AH37,IF(HLOOKUP(BP$1,Monitoring_MP!$AK$1:$EZ$55,Points_MP!$C37,FALSE)=$X37,$AI37,"ERROR")))))))))</f>
        <v>0</v>
      </c>
      <c r="BQ37" s="142">
        <f>IF(ISBLANK(HLOOKUP(BQ$1,Monitoring_MP!$AK$1:$EZ$55,Points_MP!$C37,FALSE)),"",IF(HLOOKUP(BQ$1,Monitoring_MP!$AK$1:$EZ$55,Points_MP!$C37,FALSE)=$J37,$AB37,IF(HLOOKUP(BQ$1,Monitoring_MP!$AK$1:$EZ$55,Points_MP!$C37,FALSE)=$L37,$AC37,IF(HLOOKUP(BQ$1,Monitoring_MP!$AK$1:$EZ$55,Points_MP!$C37,FALSE)=$N37,$AD37,IF(HLOOKUP(BQ$1,Monitoring_MP!$AK$1:$EZ$55,Points_MP!$C37,FALSE)=$P37,$AE37,IF(HLOOKUP(BQ$1,Monitoring_MP!$AK$1:$EZ$55,Points_MP!$C37,FALSE)=$R37,$AF37,IF(HLOOKUP(BQ$1,Monitoring_MP!$AK$1:$EZ$55,Points_MP!$C37,FALSE)=$T37,$AG37,IF(HLOOKUP(BQ$1,Monitoring_MP!$AK$1:$EZ$55,Points_MP!$C37,FALSE)=$V37,$AH37,IF(HLOOKUP(BQ$1,Monitoring_MP!$AK$1:$EZ$55,Points_MP!$C37,FALSE)=$X37,$AI37,"ERROR")))))))))</f>
        <v>0</v>
      </c>
      <c r="BR37" s="142">
        <f>IF(ISBLANK(HLOOKUP(BR$1,Monitoring_MP!$AK$1:$EZ$55,Points_MP!$C37,FALSE)),"",IF(HLOOKUP(BR$1,Monitoring_MP!$AK$1:$EZ$55,Points_MP!$C37,FALSE)=$J37,$AB37,IF(HLOOKUP(BR$1,Monitoring_MP!$AK$1:$EZ$55,Points_MP!$C37,FALSE)=$L37,$AC37,IF(HLOOKUP(BR$1,Monitoring_MP!$AK$1:$EZ$55,Points_MP!$C37,FALSE)=$N37,$AD37,IF(HLOOKUP(BR$1,Monitoring_MP!$AK$1:$EZ$55,Points_MP!$C37,FALSE)=$P37,$AE37,IF(HLOOKUP(BR$1,Monitoring_MP!$AK$1:$EZ$55,Points_MP!$C37,FALSE)=$R37,$AF37,IF(HLOOKUP(BR$1,Monitoring_MP!$AK$1:$EZ$55,Points_MP!$C37,FALSE)=$T37,$AG37,IF(HLOOKUP(BR$1,Monitoring_MP!$AK$1:$EZ$55,Points_MP!$C37,FALSE)=$V37,$AH37,IF(HLOOKUP(BR$1,Monitoring_MP!$AK$1:$EZ$55,Points_MP!$C37,FALSE)=$X37,$AI37,"ERROR")))))))))</f>
        <v>0</v>
      </c>
      <c r="BS37" s="142">
        <f>IF(ISBLANK(HLOOKUP(BS$1,Monitoring_MP!$AK$1:$EZ$55,Points_MP!$C37,FALSE)),"",IF(HLOOKUP(BS$1,Monitoring_MP!$AK$1:$EZ$55,Points_MP!$C37,FALSE)=$J37,$AB37,IF(HLOOKUP(BS$1,Monitoring_MP!$AK$1:$EZ$55,Points_MP!$C37,FALSE)=$L37,$AC37,IF(HLOOKUP(BS$1,Monitoring_MP!$AK$1:$EZ$55,Points_MP!$C37,FALSE)=$N37,$AD37,IF(HLOOKUP(BS$1,Monitoring_MP!$AK$1:$EZ$55,Points_MP!$C37,FALSE)=$P37,$AE37,IF(HLOOKUP(BS$1,Monitoring_MP!$AK$1:$EZ$55,Points_MP!$C37,FALSE)=$R37,$AF37,IF(HLOOKUP(BS$1,Monitoring_MP!$AK$1:$EZ$55,Points_MP!$C37,FALSE)=$T37,$AG37,IF(HLOOKUP(BS$1,Monitoring_MP!$AK$1:$EZ$55,Points_MP!$C37,FALSE)=$V37,$AH37,IF(HLOOKUP(BS$1,Monitoring_MP!$AK$1:$EZ$55,Points_MP!$C37,FALSE)=$X37,$AI37,"ERROR")))))))))</f>
        <v>0</v>
      </c>
      <c r="BT37" s="142">
        <f>IF(ISBLANK(HLOOKUP(BT$1,Monitoring_MP!$AK$1:$EZ$55,Points_MP!$C37,FALSE)),"",IF(HLOOKUP(BT$1,Monitoring_MP!$AK$1:$EZ$55,Points_MP!$C37,FALSE)=$J37,$AB37,IF(HLOOKUP(BT$1,Monitoring_MP!$AK$1:$EZ$55,Points_MP!$C37,FALSE)=$L37,$AC37,IF(HLOOKUP(BT$1,Monitoring_MP!$AK$1:$EZ$55,Points_MP!$C37,FALSE)=$N37,$AD37,IF(HLOOKUP(BT$1,Monitoring_MP!$AK$1:$EZ$55,Points_MP!$C37,FALSE)=$P37,$AE37,IF(HLOOKUP(BT$1,Monitoring_MP!$AK$1:$EZ$55,Points_MP!$C37,FALSE)=$R37,$AF37,IF(HLOOKUP(BT$1,Monitoring_MP!$AK$1:$EZ$55,Points_MP!$C37,FALSE)=$T37,$AG37,IF(HLOOKUP(BT$1,Monitoring_MP!$AK$1:$EZ$55,Points_MP!$C37,FALSE)=$V37,$AH37,IF(HLOOKUP(BT$1,Monitoring_MP!$AK$1:$EZ$55,Points_MP!$C37,FALSE)=$X37,$AI37,"ERROR")))))))))</f>
        <v>0</v>
      </c>
      <c r="BU37" s="142">
        <f>IF(ISBLANK(HLOOKUP(BU$1,Monitoring_MP!$AK$1:$EZ$55,Points_MP!$C37,FALSE)),"",IF(HLOOKUP(BU$1,Monitoring_MP!$AK$1:$EZ$55,Points_MP!$C37,FALSE)=$J37,$AB37,IF(HLOOKUP(BU$1,Monitoring_MP!$AK$1:$EZ$55,Points_MP!$C37,FALSE)=$L37,$AC37,IF(HLOOKUP(BU$1,Monitoring_MP!$AK$1:$EZ$55,Points_MP!$C37,FALSE)=$N37,$AD37,IF(HLOOKUP(BU$1,Monitoring_MP!$AK$1:$EZ$55,Points_MP!$C37,FALSE)=$P37,$AE37,IF(HLOOKUP(BU$1,Monitoring_MP!$AK$1:$EZ$55,Points_MP!$C37,FALSE)=$R37,$AF37,IF(HLOOKUP(BU$1,Monitoring_MP!$AK$1:$EZ$55,Points_MP!$C37,FALSE)=$T37,$AG37,IF(HLOOKUP(BU$1,Monitoring_MP!$AK$1:$EZ$55,Points_MP!$C37,FALSE)=$V37,$AH37,IF(HLOOKUP(BU$1,Monitoring_MP!$AK$1:$EZ$55,Points_MP!$C37,FALSE)=$X37,$AI37,"ERROR")))))))))</f>
        <v>0</v>
      </c>
      <c r="BV37" s="142">
        <f>IF(ISBLANK(HLOOKUP(BV$1,Monitoring_MP!$AK$1:$EZ$55,Points_MP!$C37,FALSE)),"",IF(HLOOKUP(BV$1,Monitoring_MP!$AK$1:$EZ$55,Points_MP!$C37,FALSE)=$J37,$AB37,IF(HLOOKUP(BV$1,Monitoring_MP!$AK$1:$EZ$55,Points_MP!$C37,FALSE)=$L37,$AC37,IF(HLOOKUP(BV$1,Monitoring_MP!$AK$1:$EZ$55,Points_MP!$C37,FALSE)=$N37,$AD37,IF(HLOOKUP(BV$1,Monitoring_MP!$AK$1:$EZ$55,Points_MP!$C37,FALSE)=$P37,$AE37,IF(HLOOKUP(BV$1,Monitoring_MP!$AK$1:$EZ$55,Points_MP!$C37,FALSE)=$R37,$AF37,IF(HLOOKUP(BV$1,Monitoring_MP!$AK$1:$EZ$55,Points_MP!$C37,FALSE)=$T37,$AG37,IF(HLOOKUP(BV$1,Monitoring_MP!$AK$1:$EZ$55,Points_MP!$C37,FALSE)=$V37,$AH37,IF(HLOOKUP(BV$1,Monitoring_MP!$AK$1:$EZ$55,Points_MP!$C37,FALSE)=$X37,$AI37,"ERROR")))))))))</f>
        <v>0</v>
      </c>
      <c r="BW37" s="142">
        <f>IF(ISBLANK(HLOOKUP(BW$1,Monitoring_MP!$AK$1:$EZ$55,Points_MP!$C37,FALSE)),"",IF(HLOOKUP(BW$1,Monitoring_MP!$AK$1:$EZ$55,Points_MP!$C37,FALSE)=$J37,$AB37,IF(HLOOKUP(BW$1,Monitoring_MP!$AK$1:$EZ$55,Points_MP!$C37,FALSE)=$L37,$AC37,IF(HLOOKUP(BW$1,Monitoring_MP!$AK$1:$EZ$55,Points_MP!$C37,FALSE)=$N37,$AD37,IF(HLOOKUP(BW$1,Monitoring_MP!$AK$1:$EZ$55,Points_MP!$C37,FALSE)=$P37,$AE37,IF(HLOOKUP(BW$1,Monitoring_MP!$AK$1:$EZ$55,Points_MP!$C37,FALSE)=$R37,$AF37,IF(HLOOKUP(BW$1,Monitoring_MP!$AK$1:$EZ$55,Points_MP!$C37,FALSE)=$T37,$AG37,IF(HLOOKUP(BW$1,Monitoring_MP!$AK$1:$EZ$55,Points_MP!$C37,FALSE)=$V37,$AH37,IF(HLOOKUP(BW$1,Monitoring_MP!$AK$1:$EZ$55,Points_MP!$C37,FALSE)=$X37,$AI37,"ERROR")))))))))</f>
        <v>0</v>
      </c>
      <c r="BX37" s="142">
        <f>IF(ISBLANK(HLOOKUP(BX$1,Monitoring_MP!$AK$1:$EZ$55,Points_MP!$C37,FALSE)),"",IF(HLOOKUP(BX$1,Monitoring_MP!$AK$1:$EZ$55,Points_MP!$C37,FALSE)=$J37,$AB37,IF(HLOOKUP(BX$1,Monitoring_MP!$AK$1:$EZ$55,Points_MP!$C37,FALSE)=$L37,$AC37,IF(HLOOKUP(BX$1,Monitoring_MP!$AK$1:$EZ$55,Points_MP!$C37,FALSE)=$N37,$AD37,IF(HLOOKUP(BX$1,Monitoring_MP!$AK$1:$EZ$55,Points_MP!$C37,FALSE)=$P37,$AE37,IF(HLOOKUP(BX$1,Monitoring_MP!$AK$1:$EZ$55,Points_MP!$C37,FALSE)=$R37,$AF37,IF(HLOOKUP(BX$1,Monitoring_MP!$AK$1:$EZ$55,Points_MP!$C37,FALSE)=$T37,$AG37,IF(HLOOKUP(BX$1,Monitoring_MP!$AK$1:$EZ$55,Points_MP!$C37,FALSE)=$V37,$AH37,IF(HLOOKUP(BX$1,Monitoring_MP!$AK$1:$EZ$55,Points_MP!$C37,FALSE)=$X37,$AI37,"ERROR")))))))))</f>
        <v>0</v>
      </c>
      <c r="BY37" s="142">
        <f>IF(ISBLANK(HLOOKUP(BY$1,Monitoring_MP!$AK$1:$EZ$55,Points_MP!$C37,FALSE)),"",IF(HLOOKUP(BY$1,Monitoring_MP!$AK$1:$EZ$55,Points_MP!$C37,FALSE)=$J37,$AB37,IF(HLOOKUP(BY$1,Monitoring_MP!$AK$1:$EZ$55,Points_MP!$C37,FALSE)=$L37,$AC37,IF(HLOOKUP(BY$1,Monitoring_MP!$AK$1:$EZ$55,Points_MP!$C37,FALSE)=$N37,$AD37,IF(HLOOKUP(BY$1,Monitoring_MP!$AK$1:$EZ$55,Points_MP!$C37,FALSE)=$P37,$AE37,IF(HLOOKUP(BY$1,Monitoring_MP!$AK$1:$EZ$55,Points_MP!$C37,FALSE)=$R37,$AF37,IF(HLOOKUP(BY$1,Monitoring_MP!$AK$1:$EZ$55,Points_MP!$C37,FALSE)=$T37,$AG37,IF(HLOOKUP(BY$1,Monitoring_MP!$AK$1:$EZ$55,Points_MP!$C37,FALSE)=$V37,$AH37,IF(HLOOKUP(BY$1,Monitoring_MP!$AK$1:$EZ$55,Points_MP!$C37,FALSE)=$X37,$AI37,"ERROR")))))))))</f>
        <v>0</v>
      </c>
      <c r="BZ37" s="142">
        <f>IF(ISBLANK(HLOOKUP(BZ$1,Monitoring_MP!$AK$1:$EZ$55,Points_MP!$C37,FALSE)),"",IF(HLOOKUP(BZ$1,Monitoring_MP!$AK$1:$EZ$55,Points_MP!$C37,FALSE)=$J37,$AB37,IF(HLOOKUP(BZ$1,Monitoring_MP!$AK$1:$EZ$55,Points_MP!$C37,FALSE)=$L37,$AC37,IF(HLOOKUP(BZ$1,Monitoring_MP!$AK$1:$EZ$55,Points_MP!$C37,FALSE)=$N37,$AD37,IF(HLOOKUP(BZ$1,Monitoring_MP!$AK$1:$EZ$55,Points_MP!$C37,FALSE)=$P37,$AE37,IF(HLOOKUP(BZ$1,Monitoring_MP!$AK$1:$EZ$55,Points_MP!$C37,FALSE)=$R37,$AF37,IF(HLOOKUP(BZ$1,Monitoring_MP!$AK$1:$EZ$55,Points_MP!$C37,FALSE)=$T37,$AG37,IF(HLOOKUP(BZ$1,Monitoring_MP!$AK$1:$EZ$55,Points_MP!$C37,FALSE)=$V37,$AH37,IF(HLOOKUP(BZ$1,Monitoring_MP!$AK$1:$EZ$55,Points_MP!$C37,FALSE)=$X37,$AI37,"ERROR")))))))))</f>
        <v>0</v>
      </c>
      <c r="CA37" s="142">
        <f>IF(ISBLANK(HLOOKUP(CA$1,Monitoring_MP!$AK$1:$EZ$55,Points_MP!$C37,FALSE)),"",IF(HLOOKUP(CA$1,Monitoring_MP!$AK$1:$EZ$55,Points_MP!$C37,FALSE)=$J37,$AB37,IF(HLOOKUP(CA$1,Monitoring_MP!$AK$1:$EZ$55,Points_MP!$C37,FALSE)=$L37,$AC37,IF(HLOOKUP(CA$1,Monitoring_MP!$AK$1:$EZ$55,Points_MP!$C37,FALSE)=$N37,$AD37,IF(HLOOKUP(CA$1,Monitoring_MP!$AK$1:$EZ$55,Points_MP!$C37,FALSE)=$P37,$AE37,IF(HLOOKUP(CA$1,Monitoring_MP!$AK$1:$EZ$55,Points_MP!$C37,FALSE)=$R37,$AF37,IF(HLOOKUP(CA$1,Monitoring_MP!$AK$1:$EZ$55,Points_MP!$C37,FALSE)=$T37,$AG37,IF(HLOOKUP(CA$1,Monitoring_MP!$AK$1:$EZ$55,Points_MP!$C37,FALSE)=$V37,$AH37,IF(HLOOKUP(CA$1,Monitoring_MP!$AK$1:$EZ$55,Points_MP!$C37,FALSE)=$X37,$AI37,"ERROR")))))))))</f>
        <v>0</v>
      </c>
      <c r="CB37" s="142">
        <f>IF(ISBLANK(HLOOKUP(CB$1,Monitoring_MP!$AK$1:$EZ$55,Points_MP!$C37,FALSE)),"",IF(HLOOKUP(CB$1,Monitoring_MP!$AK$1:$EZ$55,Points_MP!$C37,FALSE)=$J37,$AB37,IF(HLOOKUP(CB$1,Monitoring_MP!$AK$1:$EZ$55,Points_MP!$C37,FALSE)=$L37,$AC37,IF(HLOOKUP(CB$1,Monitoring_MP!$AK$1:$EZ$55,Points_MP!$C37,FALSE)=$N37,$AD37,IF(HLOOKUP(CB$1,Monitoring_MP!$AK$1:$EZ$55,Points_MP!$C37,FALSE)=$P37,$AE37,IF(HLOOKUP(CB$1,Monitoring_MP!$AK$1:$EZ$55,Points_MP!$C37,FALSE)=$R37,$AF37,IF(HLOOKUP(CB$1,Monitoring_MP!$AK$1:$EZ$55,Points_MP!$C37,FALSE)=$T37,$AG37,IF(HLOOKUP(CB$1,Monitoring_MP!$AK$1:$EZ$55,Points_MP!$C37,FALSE)=$V37,$AH37,IF(HLOOKUP(CB$1,Monitoring_MP!$AK$1:$EZ$55,Points_MP!$C37,FALSE)=$X37,$AI37,"ERROR")))))))))</f>
        <v>0</v>
      </c>
      <c r="CC37" s="142">
        <f>IF(ISBLANK(HLOOKUP(CC$1,Monitoring_MP!$AK$1:$EZ$55,Points_MP!$C37,FALSE)),"",IF(HLOOKUP(CC$1,Monitoring_MP!$AK$1:$EZ$55,Points_MP!$C37,FALSE)=$J37,$AB37,IF(HLOOKUP(CC$1,Monitoring_MP!$AK$1:$EZ$55,Points_MP!$C37,FALSE)=$L37,$AC37,IF(HLOOKUP(CC$1,Monitoring_MP!$AK$1:$EZ$55,Points_MP!$C37,FALSE)=$N37,$AD37,IF(HLOOKUP(CC$1,Monitoring_MP!$AK$1:$EZ$55,Points_MP!$C37,FALSE)=$P37,$AE37,IF(HLOOKUP(CC$1,Monitoring_MP!$AK$1:$EZ$55,Points_MP!$C37,FALSE)=$R37,$AF37,IF(HLOOKUP(CC$1,Monitoring_MP!$AK$1:$EZ$55,Points_MP!$C37,FALSE)=$T37,$AG37,IF(HLOOKUP(CC$1,Monitoring_MP!$AK$1:$EZ$55,Points_MP!$C37,FALSE)=$V37,$AH37,IF(HLOOKUP(CC$1,Monitoring_MP!$AK$1:$EZ$55,Points_MP!$C37,FALSE)=$X37,$AI37,"ERROR")))))))))</f>
        <v>0</v>
      </c>
      <c r="CD37" s="142">
        <f>IF(ISBLANK(HLOOKUP(CD$1,Monitoring_MP!$AK$1:$EZ$55,Points_MP!$C37,FALSE)),"",IF(HLOOKUP(CD$1,Monitoring_MP!$AK$1:$EZ$55,Points_MP!$C37,FALSE)=$J37,$AB37,IF(HLOOKUP(CD$1,Monitoring_MP!$AK$1:$EZ$55,Points_MP!$C37,FALSE)=$L37,$AC37,IF(HLOOKUP(CD$1,Monitoring_MP!$AK$1:$EZ$55,Points_MP!$C37,FALSE)=$N37,$AD37,IF(HLOOKUP(CD$1,Monitoring_MP!$AK$1:$EZ$55,Points_MP!$C37,FALSE)=$P37,$AE37,IF(HLOOKUP(CD$1,Monitoring_MP!$AK$1:$EZ$55,Points_MP!$C37,FALSE)=$R37,$AF37,IF(HLOOKUP(CD$1,Monitoring_MP!$AK$1:$EZ$55,Points_MP!$C37,FALSE)=$T37,$AG37,IF(HLOOKUP(CD$1,Monitoring_MP!$AK$1:$EZ$55,Points_MP!$C37,FALSE)=$V37,$AH37,IF(HLOOKUP(CD$1,Monitoring_MP!$AK$1:$EZ$55,Points_MP!$C37,FALSE)=$X37,$AI37,"ERROR")))))))))</f>
        <v>0</v>
      </c>
      <c r="CE37" s="142">
        <f>IF(ISBLANK(HLOOKUP(CE$1,Monitoring_MP!$AK$1:$EZ$55,Points_MP!$C37,FALSE)),"",IF(HLOOKUP(CE$1,Monitoring_MP!$AK$1:$EZ$55,Points_MP!$C37,FALSE)=$J37,$AB37,IF(HLOOKUP(CE$1,Monitoring_MP!$AK$1:$EZ$55,Points_MP!$C37,FALSE)=$L37,$AC37,IF(HLOOKUP(CE$1,Monitoring_MP!$AK$1:$EZ$55,Points_MP!$C37,FALSE)=$N37,$AD37,IF(HLOOKUP(CE$1,Monitoring_MP!$AK$1:$EZ$55,Points_MP!$C37,FALSE)=$P37,$AE37,IF(HLOOKUP(CE$1,Monitoring_MP!$AK$1:$EZ$55,Points_MP!$C37,FALSE)=$R37,$AF37,IF(HLOOKUP(CE$1,Monitoring_MP!$AK$1:$EZ$55,Points_MP!$C37,FALSE)=$T37,$AG37,IF(HLOOKUP(CE$1,Monitoring_MP!$AK$1:$EZ$55,Points_MP!$C37,FALSE)=$V37,$AH37,IF(HLOOKUP(CE$1,Monitoring_MP!$AK$1:$EZ$55,Points_MP!$C37,FALSE)=$X37,$AI37,"ERROR")))))))))</f>
        <v>0</v>
      </c>
      <c r="CF37" s="142">
        <f>IF(ISBLANK(HLOOKUP(CF$1,Monitoring_MP!$AK$1:$EZ$55,Points_MP!$C37,FALSE)),"",IF(HLOOKUP(CF$1,Monitoring_MP!$AK$1:$EZ$55,Points_MP!$C37,FALSE)=$J37,$AB37,IF(HLOOKUP(CF$1,Monitoring_MP!$AK$1:$EZ$55,Points_MP!$C37,FALSE)=$L37,$AC37,IF(HLOOKUP(CF$1,Monitoring_MP!$AK$1:$EZ$55,Points_MP!$C37,FALSE)=$N37,$AD37,IF(HLOOKUP(CF$1,Monitoring_MP!$AK$1:$EZ$55,Points_MP!$C37,FALSE)=$P37,$AE37,IF(HLOOKUP(CF$1,Monitoring_MP!$AK$1:$EZ$55,Points_MP!$C37,FALSE)=$R37,$AF37,IF(HLOOKUP(CF$1,Monitoring_MP!$AK$1:$EZ$55,Points_MP!$C37,FALSE)=$T37,$AG37,IF(HLOOKUP(CF$1,Monitoring_MP!$AK$1:$EZ$55,Points_MP!$C37,FALSE)=$V37,$AH37,IF(HLOOKUP(CF$1,Monitoring_MP!$AK$1:$EZ$55,Points_MP!$C37,FALSE)=$X37,$AI37,"ERROR")))))))))</f>
        <v>0</v>
      </c>
      <c r="CG37" s="142">
        <f>IF(ISBLANK(HLOOKUP(CG$1,Monitoring_MP!$AK$1:$EZ$55,Points_MP!$C37,FALSE)),"",IF(HLOOKUP(CG$1,Monitoring_MP!$AK$1:$EZ$55,Points_MP!$C37,FALSE)=$J37,$AB37,IF(HLOOKUP(CG$1,Monitoring_MP!$AK$1:$EZ$55,Points_MP!$C37,FALSE)=$L37,$AC37,IF(HLOOKUP(CG$1,Monitoring_MP!$AK$1:$EZ$55,Points_MP!$C37,FALSE)=$N37,$AD37,IF(HLOOKUP(CG$1,Monitoring_MP!$AK$1:$EZ$55,Points_MP!$C37,FALSE)=$P37,$AE37,IF(HLOOKUP(CG$1,Monitoring_MP!$AK$1:$EZ$55,Points_MP!$C37,FALSE)=$R37,$AF37,IF(HLOOKUP(CG$1,Monitoring_MP!$AK$1:$EZ$55,Points_MP!$C37,FALSE)=$T37,$AG37,IF(HLOOKUP(CG$1,Monitoring_MP!$AK$1:$EZ$55,Points_MP!$C37,FALSE)=$V37,$AH37,IF(HLOOKUP(CG$1,Monitoring_MP!$AK$1:$EZ$55,Points_MP!$C37,FALSE)=$X37,$AI37,"ERROR")))))))))</f>
        <v>0</v>
      </c>
      <c r="CH37" s="142">
        <f>IF(ISBLANK(HLOOKUP(CH$1,Monitoring_MP!$AK$1:$EZ$55,Points_MP!$C37,FALSE)),"",IF(HLOOKUP(CH$1,Monitoring_MP!$AK$1:$EZ$55,Points_MP!$C37,FALSE)=$J37,$AB37,IF(HLOOKUP(CH$1,Monitoring_MP!$AK$1:$EZ$55,Points_MP!$C37,FALSE)=$L37,$AC37,IF(HLOOKUP(CH$1,Monitoring_MP!$AK$1:$EZ$55,Points_MP!$C37,FALSE)=$N37,$AD37,IF(HLOOKUP(CH$1,Monitoring_MP!$AK$1:$EZ$55,Points_MP!$C37,FALSE)=$P37,$AE37,IF(HLOOKUP(CH$1,Monitoring_MP!$AK$1:$EZ$55,Points_MP!$C37,FALSE)=$R37,$AF37,IF(HLOOKUP(CH$1,Monitoring_MP!$AK$1:$EZ$55,Points_MP!$C37,FALSE)=$T37,$AG37,IF(HLOOKUP(CH$1,Monitoring_MP!$AK$1:$EZ$55,Points_MP!$C37,FALSE)=$V37,$AH37,IF(HLOOKUP(CH$1,Monitoring_MP!$AK$1:$EZ$55,Points_MP!$C37,FALSE)=$X37,$AI37,"ERROR")))))))))</f>
        <v>0</v>
      </c>
      <c r="CI37" s="142">
        <f>IF(ISBLANK(HLOOKUP(CI$1,Monitoring_MP!$AK$1:$EZ$55,Points_MP!$C37,FALSE)),"",IF(HLOOKUP(CI$1,Monitoring_MP!$AK$1:$EZ$55,Points_MP!$C37,FALSE)=$J37,$AB37,IF(HLOOKUP(CI$1,Monitoring_MP!$AK$1:$EZ$55,Points_MP!$C37,FALSE)=$L37,$AC37,IF(HLOOKUP(CI$1,Monitoring_MP!$AK$1:$EZ$55,Points_MP!$C37,FALSE)=$N37,$AD37,IF(HLOOKUP(CI$1,Monitoring_MP!$AK$1:$EZ$55,Points_MP!$C37,FALSE)=$P37,$AE37,IF(HLOOKUP(CI$1,Monitoring_MP!$AK$1:$EZ$55,Points_MP!$C37,FALSE)=$R37,$AF37,IF(HLOOKUP(CI$1,Monitoring_MP!$AK$1:$EZ$55,Points_MP!$C37,FALSE)=$T37,$AG37,IF(HLOOKUP(CI$1,Monitoring_MP!$AK$1:$EZ$55,Points_MP!$C37,FALSE)=$V37,$AH37,IF(HLOOKUP(CI$1,Monitoring_MP!$AK$1:$EZ$55,Points_MP!$C37,FALSE)=$X37,$AI37,"ERROR")))))))))</f>
        <v>2</v>
      </c>
      <c r="CJ37" s="142">
        <f>IF(ISBLANK(HLOOKUP(CJ$1,Monitoring_MP!$AK$1:$EZ$55,Points_MP!$C37,FALSE)),"",IF(HLOOKUP(CJ$1,Monitoring_MP!$AK$1:$EZ$55,Points_MP!$C37,FALSE)=$J37,$AB37,IF(HLOOKUP(CJ$1,Monitoring_MP!$AK$1:$EZ$55,Points_MP!$C37,FALSE)=$L37,$AC37,IF(HLOOKUP(CJ$1,Monitoring_MP!$AK$1:$EZ$55,Points_MP!$C37,FALSE)=$N37,$AD37,IF(HLOOKUP(CJ$1,Monitoring_MP!$AK$1:$EZ$55,Points_MP!$C37,FALSE)=$P37,$AE37,IF(HLOOKUP(CJ$1,Monitoring_MP!$AK$1:$EZ$55,Points_MP!$C37,FALSE)=$R37,$AF37,IF(HLOOKUP(CJ$1,Monitoring_MP!$AK$1:$EZ$55,Points_MP!$C37,FALSE)=$T37,$AG37,IF(HLOOKUP(CJ$1,Monitoring_MP!$AK$1:$EZ$55,Points_MP!$C37,FALSE)=$V37,$AH37,IF(HLOOKUP(CJ$1,Monitoring_MP!$AK$1:$EZ$55,Points_MP!$C37,FALSE)=$X37,$AI37,"ERROR")))))))))</f>
        <v>0</v>
      </c>
      <c r="CK37" s="142">
        <f>IF(ISBLANK(HLOOKUP(CK$1,Monitoring_MP!$AK$1:$EZ$55,Points_MP!$C37,FALSE)),"",IF(HLOOKUP(CK$1,Monitoring_MP!$AK$1:$EZ$55,Points_MP!$C37,FALSE)=$J37,$AB37,IF(HLOOKUP(CK$1,Monitoring_MP!$AK$1:$EZ$55,Points_MP!$C37,FALSE)=$L37,$AC37,IF(HLOOKUP(CK$1,Monitoring_MP!$AK$1:$EZ$55,Points_MP!$C37,FALSE)=$N37,$AD37,IF(HLOOKUP(CK$1,Monitoring_MP!$AK$1:$EZ$55,Points_MP!$C37,FALSE)=$P37,$AE37,IF(HLOOKUP(CK$1,Monitoring_MP!$AK$1:$EZ$55,Points_MP!$C37,FALSE)=$R37,$AF37,IF(HLOOKUP(CK$1,Monitoring_MP!$AK$1:$EZ$55,Points_MP!$C37,FALSE)=$T37,$AG37,IF(HLOOKUP(CK$1,Monitoring_MP!$AK$1:$EZ$55,Points_MP!$C37,FALSE)=$V37,$AH37,IF(HLOOKUP(CK$1,Monitoring_MP!$AK$1:$EZ$55,Points_MP!$C37,FALSE)=$X37,$AI37,"ERROR")))))))))</f>
        <v>0</v>
      </c>
      <c r="CL37" s="142">
        <f>IF(ISBLANK(HLOOKUP(CL$1,Monitoring_MP!$AK$1:$EZ$55,Points_MP!$C37,FALSE)),"",IF(HLOOKUP(CL$1,Monitoring_MP!$AK$1:$EZ$55,Points_MP!$C37,FALSE)=$J37,$AB37,IF(HLOOKUP(CL$1,Monitoring_MP!$AK$1:$EZ$55,Points_MP!$C37,FALSE)=$L37,$AC37,IF(HLOOKUP(CL$1,Monitoring_MP!$AK$1:$EZ$55,Points_MP!$C37,FALSE)=$N37,$AD37,IF(HLOOKUP(CL$1,Monitoring_MP!$AK$1:$EZ$55,Points_MP!$C37,FALSE)=$P37,$AE37,IF(HLOOKUP(CL$1,Monitoring_MP!$AK$1:$EZ$55,Points_MP!$C37,FALSE)=$R37,$AF37,IF(HLOOKUP(CL$1,Monitoring_MP!$AK$1:$EZ$55,Points_MP!$C37,FALSE)=$T37,$AG37,IF(HLOOKUP(CL$1,Monitoring_MP!$AK$1:$EZ$55,Points_MP!$C37,FALSE)=$V37,$AH37,IF(HLOOKUP(CL$1,Monitoring_MP!$AK$1:$EZ$55,Points_MP!$C37,FALSE)=$X37,$AI37,"ERROR")))))))))</f>
        <v>0</v>
      </c>
      <c r="CM37" s="142">
        <f>IF(ISBLANK(HLOOKUP(CM$1,Monitoring_MP!$AK$1:$EZ$55,Points_MP!$C37,FALSE)),"",IF(HLOOKUP(CM$1,Monitoring_MP!$AK$1:$EZ$55,Points_MP!$C37,FALSE)=$J37,$AB37,IF(HLOOKUP(CM$1,Monitoring_MP!$AK$1:$EZ$55,Points_MP!$C37,FALSE)=$L37,$AC37,IF(HLOOKUP(CM$1,Monitoring_MP!$AK$1:$EZ$55,Points_MP!$C37,FALSE)=$N37,$AD37,IF(HLOOKUP(CM$1,Monitoring_MP!$AK$1:$EZ$55,Points_MP!$C37,FALSE)=$P37,$AE37,IF(HLOOKUP(CM$1,Monitoring_MP!$AK$1:$EZ$55,Points_MP!$C37,FALSE)=$R37,$AF37,IF(HLOOKUP(CM$1,Monitoring_MP!$AK$1:$EZ$55,Points_MP!$C37,FALSE)=$T37,$AG37,IF(HLOOKUP(CM$1,Monitoring_MP!$AK$1:$EZ$55,Points_MP!$C37,FALSE)=$V37,$AH37,IF(HLOOKUP(CM$1,Monitoring_MP!$AK$1:$EZ$55,Points_MP!$C37,FALSE)=$X37,$AI37,"ERROR")))))))))</f>
        <v>0</v>
      </c>
      <c r="CN37" s="142">
        <f>IF(ISBLANK(HLOOKUP(CN$1,Monitoring_MP!$AK$1:$EZ$55,Points_MP!$C37,FALSE)),"",IF(HLOOKUP(CN$1,Monitoring_MP!$AK$1:$EZ$55,Points_MP!$C37,FALSE)=$J37,$AB37,IF(HLOOKUP(CN$1,Monitoring_MP!$AK$1:$EZ$55,Points_MP!$C37,FALSE)=$L37,$AC37,IF(HLOOKUP(CN$1,Monitoring_MP!$AK$1:$EZ$55,Points_MP!$C37,FALSE)=$N37,$AD37,IF(HLOOKUP(CN$1,Monitoring_MP!$AK$1:$EZ$55,Points_MP!$C37,FALSE)=$P37,$AE37,IF(HLOOKUP(CN$1,Monitoring_MP!$AK$1:$EZ$55,Points_MP!$C37,FALSE)=$R37,$AF37,IF(HLOOKUP(CN$1,Monitoring_MP!$AK$1:$EZ$55,Points_MP!$C37,FALSE)=$T37,$AG37,IF(HLOOKUP(CN$1,Monitoring_MP!$AK$1:$EZ$55,Points_MP!$C37,FALSE)=$V37,$AH37,IF(HLOOKUP(CN$1,Monitoring_MP!$AK$1:$EZ$55,Points_MP!$C37,FALSE)=$X37,$AI37,"ERROR")))))))))</f>
        <v>0</v>
      </c>
      <c r="CO37" s="142">
        <f>IF(ISBLANK(HLOOKUP(CO$1,Monitoring_MP!$AK$1:$EZ$55,Points_MP!$C37,FALSE)),"",IF(HLOOKUP(CO$1,Monitoring_MP!$AK$1:$EZ$55,Points_MP!$C37,FALSE)=$J37,$AB37,IF(HLOOKUP(CO$1,Monitoring_MP!$AK$1:$EZ$55,Points_MP!$C37,FALSE)=$L37,$AC37,IF(HLOOKUP(CO$1,Monitoring_MP!$AK$1:$EZ$55,Points_MP!$C37,FALSE)=$N37,$AD37,IF(HLOOKUP(CO$1,Monitoring_MP!$AK$1:$EZ$55,Points_MP!$C37,FALSE)=$P37,$AE37,IF(HLOOKUP(CO$1,Monitoring_MP!$AK$1:$EZ$55,Points_MP!$C37,FALSE)=$R37,$AF37,IF(HLOOKUP(CO$1,Monitoring_MP!$AK$1:$EZ$55,Points_MP!$C37,FALSE)=$T37,$AG37,IF(HLOOKUP(CO$1,Monitoring_MP!$AK$1:$EZ$55,Points_MP!$C37,FALSE)=$V37,$AH37,IF(HLOOKUP(CO$1,Monitoring_MP!$AK$1:$EZ$55,Points_MP!$C37,FALSE)=$X37,$AI37,"ERROR")))))))))</f>
        <v>0</v>
      </c>
      <c r="CP37" s="142">
        <f>IF(ISBLANK(HLOOKUP(CP$1,Monitoring_MP!$AK$1:$EZ$55,Points_MP!$C37,FALSE)),"",IF(HLOOKUP(CP$1,Monitoring_MP!$AK$1:$EZ$55,Points_MP!$C37,FALSE)=$J37,$AB37,IF(HLOOKUP(CP$1,Monitoring_MP!$AK$1:$EZ$55,Points_MP!$C37,FALSE)=$L37,$AC37,IF(HLOOKUP(CP$1,Monitoring_MP!$AK$1:$EZ$55,Points_MP!$C37,FALSE)=$N37,$AD37,IF(HLOOKUP(CP$1,Monitoring_MP!$AK$1:$EZ$55,Points_MP!$C37,FALSE)=$P37,$AE37,IF(HLOOKUP(CP$1,Monitoring_MP!$AK$1:$EZ$55,Points_MP!$C37,FALSE)=$R37,$AF37,IF(HLOOKUP(CP$1,Monitoring_MP!$AK$1:$EZ$55,Points_MP!$C37,FALSE)=$T37,$AG37,IF(HLOOKUP(CP$1,Monitoring_MP!$AK$1:$EZ$55,Points_MP!$C37,FALSE)=$V37,$AH37,IF(HLOOKUP(CP$1,Monitoring_MP!$AK$1:$EZ$55,Points_MP!$C37,FALSE)=$X37,$AI37,"ERROR")))))))))</f>
        <v>0</v>
      </c>
      <c r="CQ37" s="142">
        <f>IF(ISBLANK(HLOOKUP(CQ$1,Monitoring_MP!$AK$1:$EZ$55,Points_MP!$C37,FALSE)),"",IF(HLOOKUP(CQ$1,Monitoring_MP!$AK$1:$EZ$55,Points_MP!$C37,FALSE)=$J37,$AB37,IF(HLOOKUP(CQ$1,Monitoring_MP!$AK$1:$EZ$55,Points_MP!$C37,FALSE)=$L37,$AC37,IF(HLOOKUP(CQ$1,Monitoring_MP!$AK$1:$EZ$55,Points_MP!$C37,FALSE)=$N37,$AD37,IF(HLOOKUP(CQ$1,Monitoring_MP!$AK$1:$EZ$55,Points_MP!$C37,FALSE)=$P37,$AE37,IF(HLOOKUP(CQ$1,Monitoring_MP!$AK$1:$EZ$55,Points_MP!$C37,FALSE)=$R37,$AF37,IF(HLOOKUP(CQ$1,Monitoring_MP!$AK$1:$EZ$55,Points_MP!$C37,FALSE)=$T37,$AG37,IF(HLOOKUP(CQ$1,Monitoring_MP!$AK$1:$EZ$55,Points_MP!$C37,FALSE)=$V37,$AH37,IF(HLOOKUP(CQ$1,Monitoring_MP!$AK$1:$EZ$55,Points_MP!$C37,FALSE)=$X37,$AI37,"ERROR")))))))))</f>
        <v>0</v>
      </c>
      <c r="CR37" s="142">
        <f>IF(ISBLANK(HLOOKUP(CR$1,Monitoring_MP!$AK$1:$EZ$55,Points_MP!$C37,FALSE)),"",IF(HLOOKUP(CR$1,Monitoring_MP!$AK$1:$EZ$55,Points_MP!$C37,FALSE)=$J37,$AB37,IF(HLOOKUP(CR$1,Monitoring_MP!$AK$1:$EZ$55,Points_MP!$C37,FALSE)=$L37,$AC37,IF(HLOOKUP(CR$1,Monitoring_MP!$AK$1:$EZ$55,Points_MP!$C37,FALSE)=$N37,$AD37,IF(HLOOKUP(CR$1,Monitoring_MP!$AK$1:$EZ$55,Points_MP!$C37,FALSE)=$P37,$AE37,IF(HLOOKUP(CR$1,Monitoring_MP!$AK$1:$EZ$55,Points_MP!$C37,FALSE)=$R37,$AF37,IF(HLOOKUP(CR$1,Monitoring_MP!$AK$1:$EZ$55,Points_MP!$C37,FALSE)=$T37,$AG37,IF(HLOOKUP(CR$1,Monitoring_MP!$AK$1:$EZ$55,Points_MP!$C37,FALSE)=$V37,$AH37,IF(HLOOKUP(CR$1,Monitoring_MP!$AK$1:$EZ$55,Points_MP!$C37,FALSE)=$X37,$AI37,"ERROR")))))))))</f>
        <v>0</v>
      </c>
    </row>
    <row r="38" spans="1:96" ht="15" customHeight="1" x14ac:dyDescent="0.35">
      <c r="A38" s="34" t="str">
        <f>IF(ISBLANK(Monitoring_MP!A38),"",Monitoring_MP!A38)</f>
        <v>Q36</v>
      </c>
      <c r="B38" s="34" t="str">
        <f>IF(ISBLANK(Monitoring_MP!B38),"",Monitoring_MP!B38)</f>
        <v>C20036</v>
      </c>
      <c r="C38" s="34">
        <f>IF(ISBLANK(Monitoring_MP!C38),"",Monitoring_MP!C38)</f>
        <v>38</v>
      </c>
      <c r="D38" s="33" t="str">
        <f>IF(ISBLANK(Monitoring_MP!D38),"",Monitoring_MP!D38)</f>
        <v>Bugetul actual al unității administrativ-teritoriale este disponibil pe pagina web ?</v>
      </c>
      <c r="E38" s="33" t="str">
        <f>IF(ISBLANK(Monitoring_MP!E38),"",Monitoring_MP!E38)</f>
        <v>Is available the current budget of the territorial-administrative unit on the website?</v>
      </c>
      <c r="F38" s="33" t="str">
        <f>IF(ISBLANK(Monitoring_MP!F38),"",Monitoring_MP!F38)</f>
        <v>bug</v>
      </c>
      <c r="G38" s="35" t="str">
        <f>IF(ISBLANK(Monitoring_MP!G38),"",Monitoring_MP!G38)</f>
        <v>bug4</v>
      </c>
      <c r="H38" s="58" t="str">
        <f>IF(ISBLANK(Monitoring_MP!H38),"",Monitoring_MP!H38)</f>
        <v>bug4k</v>
      </c>
      <c r="I38" s="35">
        <f>IF(ISBLANK(Monitoring_MP!I38),"",Monitoring_MP!I38)</f>
        <v>2</v>
      </c>
      <c r="J38" s="35" t="str">
        <f>IF(ISBLANK(Monitoring_MP!J38),"",Monitoring_MP!J38)</f>
        <v>da</v>
      </c>
      <c r="K38" s="35" t="str">
        <f>IF(ISBLANK(Monitoring_MP!K38),"",Monitoring_MP!K38)</f>
        <v>yes</v>
      </c>
      <c r="L38" s="35" t="str">
        <f>IF(ISBLANK(Monitoring_MP!L38),"",Monitoring_MP!L38)</f>
        <v>nu</v>
      </c>
      <c r="M38" s="37" t="str">
        <f>IF(ISBLANK(Monitoring_MP!M38),"",Monitoring_MP!M38)</f>
        <v>no</v>
      </c>
      <c r="N38" s="35" t="str">
        <f>IF(ISBLANK(Monitoring_MP!N38),"",Monitoring_MP!N38)</f>
        <v>partial</v>
      </c>
      <c r="O38" s="35" t="str">
        <f>IF(ISBLANK(Monitoring_MP!O38),"",Monitoring_MP!O38)</f>
        <v>partially</v>
      </c>
      <c r="P38" s="35" t="str">
        <f>IF(ISBLANK(Monitoring_MP!P38),"",Monitoring_MP!P38)</f>
        <v>--------</v>
      </c>
      <c r="Q38" s="35" t="str">
        <f>IF(ISBLANK(Monitoring_MP!Q38),"",Monitoring_MP!Q38)</f>
        <v>--------</v>
      </c>
      <c r="R38" s="35" t="str">
        <f>IF(ISBLANK(Monitoring_MP!R38),"",Monitoring_MP!R38)</f>
        <v>--------</v>
      </c>
      <c r="S38" s="35" t="str">
        <f>IF(ISBLANK(Monitoring_MP!S38),"",Monitoring_MP!S38)</f>
        <v>--------</v>
      </c>
      <c r="T38" s="35" t="str">
        <f>IF(ISBLANK(Monitoring_MP!T38),"",Monitoring_MP!T38)</f>
        <v>--------</v>
      </c>
      <c r="U38" s="35" t="str">
        <f>IF(ISBLANK(Monitoring_MP!U38),"",Monitoring_MP!U38)</f>
        <v>--------</v>
      </c>
      <c r="V38" s="35" t="str">
        <f>IF(ISBLANK(Monitoring_MP!V38),"",Monitoring_MP!V38)</f>
        <v>--------</v>
      </c>
      <c r="W38" s="35" t="str">
        <f>IF(ISBLANK(Monitoring_MP!W38),"",Monitoring_MP!W38)</f>
        <v>--------</v>
      </c>
      <c r="X38" s="35" t="str">
        <f>IF(ISBLANK(Monitoring_MP!X38),"",Monitoring_MP!X38)</f>
        <v>N/A</v>
      </c>
      <c r="Y38" s="35" t="str">
        <f>IF(ISBLANK(Monitoring_MP!Y38),"",Monitoring_MP!Y38)</f>
        <v>N/A</v>
      </c>
      <c r="Z38" s="35" t="str">
        <f>IF(ISBLANK(Monitoring_MP!Z38),"",Monitoring_MP!Z38)</f>
        <v>--------</v>
      </c>
      <c r="AA38" s="81" t="str">
        <f>IF(ISBLANK(Monitoring_MP!AA38),"",Monitoring_MP!AA38)</f>
        <v>--------</v>
      </c>
      <c r="AB38" s="69">
        <f>IF(ISBLANK(Monitoring_MP!AB38),"",Monitoring_MP!AB38)</f>
        <v>2</v>
      </c>
      <c r="AC38" s="35">
        <f>IF(ISBLANK(Monitoring_MP!AC38),"",Monitoring_MP!AC38)</f>
        <v>0</v>
      </c>
      <c r="AD38" s="69">
        <f>IF(ISBLANK(Monitoring_MP!AD38),"",Monitoring_MP!AD38)</f>
        <v>1</v>
      </c>
      <c r="AE38" s="69" t="str">
        <f>IF(ISBLANK(Monitoring_MP!AE38),"",Monitoring_MP!AE38)</f>
        <v/>
      </c>
      <c r="AF38" s="69" t="str">
        <f>IF(ISBLANK(Monitoring_MP!AF38),"",Monitoring_MP!AF38)</f>
        <v/>
      </c>
      <c r="AG38" s="69" t="str">
        <f>IF(ISBLANK(Monitoring_MP!AG38),"",Monitoring_MP!AG38)</f>
        <v/>
      </c>
      <c r="AH38" s="69" t="str">
        <f>IF(ISBLANK(Monitoring_MP!AH38),"",Monitoring_MP!AH38)</f>
        <v/>
      </c>
      <c r="AI38" s="35" t="str">
        <f>IF(ISBLANK(Monitoring_MP!AI38),"",Monitoring_MP!AI38)</f>
        <v>N/A</v>
      </c>
      <c r="AJ38" s="36" t="str">
        <f>IF(ISBLANK(Monitoring_MP!AJ38),"",Monitoring_MP!AJ38)</f>
        <v/>
      </c>
      <c r="AK38" s="142">
        <f>IF(ISBLANK(HLOOKUP(AK$1,Monitoring_MP!$AK$1:$EZ$55,Points_MP!$C38,FALSE)),"",IF(HLOOKUP(AK$1,Monitoring_MP!$AK$1:$EZ$55,Points_MP!$C38,FALSE)=$J38,$AB38,IF(HLOOKUP(AK$1,Monitoring_MP!$AK$1:$EZ$55,Points_MP!$C38,FALSE)=$L38,$AC38,IF(HLOOKUP(AK$1,Monitoring_MP!$AK$1:$EZ$55,Points_MP!$C38,FALSE)=$N38,$AD38,IF(HLOOKUP(AK$1,Monitoring_MP!$AK$1:$EZ$55,Points_MP!$C38,FALSE)=$P38,$AE38,IF(HLOOKUP(AK$1,Monitoring_MP!$AK$1:$EZ$55,Points_MP!$C38,FALSE)=$R38,$AF38,IF(HLOOKUP(AK$1,Monitoring_MP!$AK$1:$EZ$55,Points_MP!$C38,FALSE)=$T38,$AG38,IF(HLOOKUP(AK$1,Monitoring_MP!$AK$1:$EZ$55,Points_MP!$C38,FALSE)=$V38,$AH38,IF(HLOOKUP(AK$1,Monitoring_MP!$AK$1:$EZ$55,Points_MP!$C38,FALSE)=$X38,$AI38,"ERROR")))))))))</f>
        <v>2</v>
      </c>
      <c r="AL38" s="142">
        <f>IF(ISBLANK(HLOOKUP(AL$1,Monitoring_MP!$AK$1:$EZ$55,Points_MP!$C38,FALSE)),"",IF(HLOOKUP(AL$1,Monitoring_MP!$AK$1:$EZ$55,Points_MP!$C38,FALSE)=$J38,$AB38,IF(HLOOKUP(AL$1,Monitoring_MP!$AK$1:$EZ$55,Points_MP!$C38,FALSE)=$L38,$AC38,IF(HLOOKUP(AL$1,Monitoring_MP!$AK$1:$EZ$55,Points_MP!$C38,FALSE)=$N38,$AD38,IF(HLOOKUP(AL$1,Monitoring_MP!$AK$1:$EZ$55,Points_MP!$C38,FALSE)=$P38,$AE38,IF(HLOOKUP(AL$1,Monitoring_MP!$AK$1:$EZ$55,Points_MP!$C38,FALSE)=$R38,$AF38,IF(HLOOKUP(AL$1,Monitoring_MP!$AK$1:$EZ$55,Points_MP!$C38,FALSE)=$T38,$AG38,IF(HLOOKUP(AL$1,Monitoring_MP!$AK$1:$EZ$55,Points_MP!$C38,FALSE)=$V38,$AH38,IF(HLOOKUP(AL$1,Monitoring_MP!$AK$1:$EZ$55,Points_MP!$C38,FALSE)=$X38,$AI38,"ERROR")))))))))</f>
        <v>2</v>
      </c>
      <c r="AM38" s="142">
        <f>IF(ISBLANK(HLOOKUP(AM$1,Monitoring_MP!$AK$1:$EZ$55,Points_MP!$C38,FALSE)),"",IF(HLOOKUP(AM$1,Monitoring_MP!$AK$1:$EZ$55,Points_MP!$C38,FALSE)=$J38,$AB38,IF(HLOOKUP(AM$1,Monitoring_MP!$AK$1:$EZ$55,Points_MP!$C38,FALSE)=$L38,$AC38,IF(HLOOKUP(AM$1,Monitoring_MP!$AK$1:$EZ$55,Points_MP!$C38,FALSE)=$N38,$AD38,IF(HLOOKUP(AM$1,Monitoring_MP!$AK$1:$EZ$55,Points_MP!$C38,FALSE)=$P38,$AE38,IF(HLOOKUP(AM$1,Monitoring_MP!$AK$1:$EZ$55,Points_MP!$C38,FALSE)=$R38,$AF38,IF(HLOOKUP(AM$1,Monitoring_MP!$AK$1:$EZ$55,Points_MP!$C38,FALSE)=$T38,$AG38,IF(HLOOKUP(AM$1,Monitoring_MP!$AK$1:$EZ$55,Points_MP!$C38,FALSE)=$V38,$AH38,IF(HLOOKUP(AM$1,Monitoring_MP!$AK$1:$EZ$55,Points_MP!$C38,FALSE)=$X38,$AI38,"ERROR")))))))))</f>
        <v>2</v>
      </c>
      <c r="AN38" s="142">
        <f>IF(ISBLANK(HLOOKUP(AN$1,Monitoring_MP!$AK$1:$EZ$55,Points_MP!$C38,FALSE)),"",IF(HLOOKUP(AN$1,Monitoring_MP!$AK$1:$EZ$55,Points_MP!$C38,FALSE)=$J38,$AB38,IF(HLOOKUP(AN$1,Monitoring_MP!$AK$1:$EZ$55,Points_MP!$C38,FALSE)=$L38,$AC38,IF(HLOOKUP(AN$1,Monitoring_MP!$AK$1:$EZ$55,Points_MP!$C38,FALSE)=$N38,$AD38,IF(HLOOKUP(AN$1,Monitoring_MP!$AK$1:$EZ$55,Points_MP!$C38,FALSE)=$P38,$AE38,IF(HLOOKUP(AN$1,Monitoring_MP!$AK$1:$EZ$55,Points_MP!$C38,FALSE)=$R38,$AF38,IF(HLOOKUP(AN$1,Monitoring_MP!$AK$1:$EZ$55,Points_MP!$C38,FALSE)=$T38,$AG38,IF(HLOOKUP(AN$1,Monitoring_MP!$AK$1:$EZ$55,Points_MP!$C38,FALSE)=$V38,$AH38,IF(HLOOKUP(AN$1,Monitoring_MP!$AK$1:$EZ$55,Points_MP!$C38,FALSE)=$X38,$AI38,"ERROR")))))))))</f>
        <v>0</v>
      </c>
      <c r="AO38" s="142">
        <f>IF(ISBLANK(HLOOKUP(AO$1,Monitoring_MP!$AK$1:$EZ$55,Points_MP!$C38,FALSE)),"",IF(HLOOKUP(AO$1,Monitoring_MP!$AK$1:$EZ$55,Points_MP!$C38,FALSE)=$J38,$AB38,IF(HLOOKUP(AO$1,Monitoring_MP!$AK$1:$EZ$55,Points_MP!$C38,FALSE)=$L38,$AC38,IF(HLOOKUP(AO$1,Monitoring_MP!$AK$1:$EZ$55,Points_MP!$C38,FALSE)=$N38,$AD38,IF(HLOOKUP(AO$1,Monitoring_MP!$AK$1:$EZ$55,Points_MP!$C38,FALSE)=$P38,$AE38,IF(HLOOKUP(AO$1,Monitoring_MP!$AK$1:$EZ$55,Points_MP!$C38,FALSE)=$R38,$AF38,IF(HLOOKUP(AO$1,Monitoring_MP!$AK$1:$EZ$55,Points_MP!$C38,FALSE)=$T38,$AG38,IF(HLOOKUP(AO$1,Monitoring_MP!$AK$1:$EZ$55,Points_MP!$C38,FALSE)=$V38,$AH38,IF(HLOOKUP(AO$1,Monitoring_MP!$AK$1:$EZ$55,Points_MP!$C38,FALSE)=$X38,$AI38,"ERROR")))))))))</f>
        <v>2</v>
      </c>
      <c r="AP38" s="142">
        <f>IF(ISBLANK(HLOOKUP(AP$1,Monitoring_MP!$AK$1:$EZ$55,Points_MP!$C38,FALSE)),"",IF(HLOOKUP(AP$1,Monitoring_MP!$AK$1:$EZ$55,Points_MP!$C38,FALSE)=$J38,$AB38,IF(HLOOKUP(AP$1,Monitoring_MP!$AK$1:$EZ$55,Points_MP!$C38,FALSE)=$L38,$AC38,IF(HLOOKUP(AP$1,Monitoring_MP!$AK$1:$EZ$55,Points_MP!$C38,FALSE)=$N38,$AD38,IF(HLOOKUP(AP$1,Monitoring_MP!$AK$1:$EZ$55,Points_MP!$C38,FALSE)=$P38,$AE38,IF(HLOOKUP(AP$1,Monitoring_MP!$AK$1:$EZ$55,Points_MP!$C38,FALSE)=$R38,$AF38,IF(HLOOKUP(AP$1,Monitoring_MP!$AK$1:$EZ$55,Points_MP!$C38,FALSE)=$T38,$AG38,IF(HLOOKUP(AP$1,Monitoring_MP!$AK$1:$EZ$55,Points_MP!$C38,FALSE)=$V38,$AH38,IF(HLOOKUP(AP$1,Monitoring_MP!$AK$1:$EZ$55,Points_MP!$C38,FALSE)=$X38,$AI38,"ERROR")))))))))</f>
        <v>2</v>
      </c>
      <c r="AQ38" s="142">
        <f>IF(ISBLANK(HLOOKUP(AQ$1,Monitoring_MP!$AK$1:$EZ$55,Points_MP!$C38,FALSE)),"",IF(HLOOKUP(AQ$1,Monitoring_MP!$AK$1:$EZ$55,Points_MP!$C38,FALSE)=$J38,$AB38,IF(HLOOKUP(AQ$1,Monitoring_MP!$AK$1:$EZ$55,Points_MP!$C38,FALSE)=$L38,$AC38,IF(HLOOKUP(AQ$1,Monitoring_MP!$AK$1:$EZ$55,Points_MP!$C38,FALSE)=$N38,$AD38,IF(HLOOKUP(AQ$1,Monitoring_MP!$AK$1:$EZ$55,Points_MP!$C38,FALSE)=$P38,$AE38,IF(HLOOKUP(AQ$1,Monitoring_MP!$AK$1:$EZ$55,Points_MP!$C38,FALSE)=$R38,$AF38,IF(HLOOKUP(AQ$1,Monitoring_MP!$AK$1:$EZ$55,Points_MP!$C38,FALSE)=$T38,$AG38,IF(HLOOKUP(AQ$1,Monitoring_MP!$AK$1:$EZ$55,Points_MP!$C38,FALSE)=$V38,$AH38,IF(HLOOKUP(AQ$1,Monitoring_MP!$AK$1:$EZ$55,Points_MP!$C38,FALSE)=$X38,$AI38,"ERROR")))))))))</f>
        <v>2</v>
      </c>
      <c r="AR38" s="142">
        <f>IF(ISBLANK(HLOOKUP(AR$1,Monitoring_MP!$AK$1:$EZ$55,Points_MP!$C38,FALSE)),"",IF(HLOOKUP(AR$1,Monitoring_MP!$AK$1:$EZ$55,Points_MP!$C38,FALSE)=$J38,$AB38,IF(HLOOKUP(AR$1,Monitoring_MP!$AK$1:$EZ$55,Points_MP!$C38,FALSE)=$L38,$AC38,IF(HLOOKUP(AR$1,Monitoring_MP!$AK$1:$EZ$55,Points_MP!$C38,FALSE)=$N38,$AD38,IF(HLOOKUP(AR$1,Monitoring_MP!$AK$1:$EZ$55,Points_MP!$C38,FALSE)=$P38,$AE38,IF(HLOOKUP(AR$1,Monitoring_MP!$AK$1:$EZ$55,Points_MP!$C38,FALSE)=$R38,$AF38,IF(HLOOKUP(AR$1,Monitoring_MP!$AK$1:$EZ$55,Points_MP!$C38,FALSE)=$T38,$AG38,IF(HLOOKUP(AR$1,Monitoring_MP!$AK$1:$EZ$55,Points_MP!$C38,FALSE)=$V38,$AH38,IF(HLOOKUP(AR$1,Monitoring_MP!$AK$1:$EZ$55,Points_MP!$C38,FALSE)=$X38,$AI38,"ERROR")))))))))</f>
        <v>2</v>
      </c>
      <c r="AS38" s="142">
        <f>IF(ISBLANK(HLOOKUP(AS$1,Monitoring_MP!$AK$1:$EZ$55,Points_MP!$C38,FALSE)),"",IF(HLOOKUP(AS$1,Monitoring_MP!$AK$1:$EZ$55,Points_MP!$C38,FALSE)=$J38,$AB38,IF(HLOOKUP(AS$1,Monitoring_MP!$AK$1:$EZ$55,Points_MP!$C38,FALSE)=$L38,$AC38,IF(HLOOKUP(AS$1,Monitoring_MP!$AK$1:$EZ$55,Points_MP!$C38,FALSE)=$N38,$AD38,IF(HLOOKUP(AS$1,Monitoring_MP!$AK$1:$EZ$55,Points_MP!$C38,FALSE)=$P38,$AE38,IF(HLOOKUP(AS$1,Monitoring_MP!$AK$1:$EZ$55,Points_MP!$C38,FALSE)=$R38,$AF38,IF(HLOOKUP(AS$1,Monitoring_MP!$AK$1:$EZ$55,Points_MP!$C38,FALSE)=$T38,$AG38,IF(HLOOKUP(AS$1,Monitoring_MP!$AK$1:$EZ$55,Points_MP!$C38,FALSE)=$V38,$AH38,IF(HLOOKUP(AS$1,Monitoring_MP!$AK$1:$EZ$55,Points_MP!$C38,FALSE)=$X38,$AI38,"ERROR")))))))))</f>
        <v>0</v>
      </c>
      <c r="AT38" s="142">
        <f>IF(ISBLANK(HLOOKUP(AT$1,Monitoring_MP!$AK$1:$EZ$55,Points_MP!$C38,FALSE)),"",IF(HLOOKUP(AT$1,Monitoring_MP!$AK$1:$EZ$55,Points_MP!$C38,FALSE)=$J38,$AB38,IF(HLOOKUP(AT$1,Monitoring_MP!$AK$1:$EZ$55,Points_MP!$C38,FALSE)=$L38,$AC38,IF(HLOOKUP(AT$1,Monitoring_MP!$AK$1:$EZ$55,Points_MP!$C38,FALSE)=$N38,$AD38,IF(HLOOKUP(AT$1,Monitoring_MP!$AK$1:$EZ$55,Points_MP!$C38,FALSE)=$P38,$AE38,IF(HLOOKUP(AT$1,Monitoring_MP!$AK$1:$EZ$55,Points_MP!$C38,FALSE)=$R38,$AF38,IF(HLOOKUP(AT$1,Monitoring_MP!$AK$1:$EZ$55,Points_MP!$C38,FALSE)=$T38,$AG38,IF(HLOOKUP(AT$1,Monitoring_MP!$AK$1:$EZ$55,Points_MP!$C38,FALSE)=$V38,$AH38,IF(HLOOKUP(AT$1,Monitoring_MP!$AK$1:$EZ$55,Points_MP!$C38,FALSE)=$X38,$AI38,"ERROR")))))))))</f>
        <v>2</v>
      </c>
      <c r="AU38" s="142">
        <f>IF(ISBLANK(HLOOKUP(AU$1,Monitoring_MP!$AK$1:$EZ$55,Points_MP!$C38,FALSE)),"",IF(HLOOKUP(AU$1,Monitoring_MP!$AK$1:$EZ$55,Points_MP!$C38,FALSE)=$J38,$AB38,IF(HLOOKUP(AU$1,Monitoring_MP!$AK$1:$EZ$55,Points_MP!$C38,FALSE)=$L38,$AC38,IF(HLOOKUP(AU$1,Monitoring_MP!$AK$1:$EZ$55,Points_MP!$C38,FALSE)=$N38,$AD38,IF(HLOOKUP(AU$1,Monitoring_MP!$AK$1:$EZ$55,Points_MP!$C38,FALSE)=$P38,$AE38,IF(HLOOKUP(AU$1,Monitoring_MP!$AK$1:$EZ$55,Points_MP!$C38,FALSE)=$R38,$AF38,IF(HLOOKUP(AU$1,Monitoring_MP!$AK$1:$EZ$55,Points_MP!$C38,FALSE)=$T38,$AG38,IF(HLOOKUP(AU$1,Monitoring_MP!$AK$1:$EZ$55,Points_MP!$C38,FALSE)=$V38,$AH38,IF(HLOOKUP(AU$1,Monitoring_MP!$AK$1:$EZ$55,Points_MP!$C38,FALSE)=$X38,$AI38,"ERROR")))))))))</f>
        <v>0</v>
      </c>
      <c r="AV38" s="142">
        <f>IF(ISBLANK(HLOOKUP(AV$1,Monitoring_MP!$AK$1:$EZ$55,Points_MP!$C38,FALSE)),"",IF(HLOOKUP(AV$1,Monitoring_MP!$AK$1:$EZ$55,Points_MP!$C38,FALSE)=$J38,$AB38,IF(HLOOKUP(AV$1,Monitoring_MP!$AK$1:$EZ$55,Points_MP!$C38,FALSE)=$L38,$AC38,IF(HLOOKUP(AV$1,Monitoring_MP!$AK$1:$EZ$55,Points_MP!$C38,FALSE)=$N38,$AD38,IF(HLOOKUP(AV$1,Monitoring_MP!$AK$1:$EZ$55,Points_MP!$C38,FALSE)=$P38,$AE38,IF(HLOOKUP(AV$1,Monitoring_MP!$AK$1:$EZ$55,Points_MP!$C38,FALSE)=$R38,$AF38,IF(HLOOKUP(AV$1,Monitoring_MP!$AK$1:$EZ$55,Points_MP!$C38,FALSE)=$T38,$AG38,IF(HLOOKUP(AV$1,Monitoring_MP!$AK$1:$EZ$55,Points_MP!$C38,FALSE)=$V38,$AH38,IF(HLOOKUP(AV$1,Monitoring_MP!$AK$1:$EZ$55,Points_MP!$C38,FALSE)=$X38,$AI38,"ERROR")))))))))</f>
        <v>2</v>
      </c>
      <c r="AW38" s="142">
        <f>IF(ISBLANK(HLOOKUP(AW$1,Monitoring_MP!$AK$1:$EZ$55,Points_MP!$C38,FALSE)),"",IF(HLOOKUP(AW$1,Monitoring_MP!$AK$1:$EZ$55,Points_MP!$C38,FALSE)=$J38,$AB38,IF(HLOOKUP(AW$1,Monitoring_MP!$AK$1:$EZ$55,Points_MP!$C38,FALSE)=$L38,$AC38,IF(HLOOKUP(AW$1,Monitoring_MP!$AK$1:$EZ$55,Points_MP!$C38,FALSE)=$N38,$AD38,IF(HLOOKUP(AW$1,Monitoring_MP!$AK$1:$EZ$55,Points_MP!$C38,FALSE)=$P38,$AE38,IF(HLOOKUP(AW$1,Monitoring_MP!$AK$1:$EZ$55,Points_MP!$C38,FALSE)=$R38,$AF38,IF(HLOOKUP(AW$1,Monitoring_MP!$AK$1:$EZ$55,Points_MP!$C38,FALSE)=$T38,$AG38,IF(HLOOKUP(AW$1,Monitoring_MP!$AK$1:$EZ$55,Points_MP!$C38,FALSE)=$V38,$AH38,IF(HLOOKUP(AW$1,Monitoring_MP!$AK$1:$EZ$55,Points_MP!$C38,FALSE)=$X38,$AI38,"ERROR")))))))))</f>
        <v>0</v>
      </c>
      <c r="AX38" s="142">
        <f>IF(ISBLANK(HLOOKUP(AX$1,Monitoring_MP!$AK$1:$EZ$55,Points_MP!$C38,FALSE)),"",IF(HLOOKUP(AX$1,Monitoring_MP!$AK$1:$EZ$55,Points_MP!$C38,FALSE)=$J38,$AB38,IF(HLOOKUP(AX$1,Monitoring_MP!$AK$1:$EZ$55,Points_MP!$C38,FALSE)=$L38,$AC38,IF(HLOOKUP(AX$1,Monitoring_MP!$AK$1:$EZ$55,Points_MP!$C38,FALSE)=$N38,$AD38,IF(HLOOKUP(AX$1,Monitoring_MP!$AK$1:$EZ$55,Points_MP!$C38,FALSE)=$P38,$AE38,IF(HLOOKUP(AX$1,Monitoring_MP!$AK$1:$EZ$55,Points_MP!$C38,FALSE)=$R38,$AF38,IF(HLOOKUP(AX$1,Monitoring_MP!$AK$1:$EZ$55,Points_MP!$C38,FALSE)=$T38,$AG38,IF(HLOOKUP(AX$1,Monitoring_MP!$AK$1:$EZ$55,Points_MP!$C38,FALSE)=$V38,$AH38,IF(HLOOKUP(AX$1,Monitoring_MP!$AK$1:$EZ$55,Points_MP!$C38,FALSE)=$X38,$AI38,"ERROR")))))))))</f>
        <v>2</v>
      </c>
      <c r="AY38" s="142">
        <f>IF(ISBLANK(HLOOKUP(AY$1,Monitoring_MP!$AK$1:$EZ$55,Points_MP!$C38,FALSE)),"",IF(HLOOKUP(AY$1,Monitoring_MP!$AK$1:$EZ$55,Points_MP!$C38,FALSE)=$J38,$AB38,IF(HLOOKUP(AY$1,Monitoring_MP!$AK$1:$EZ$55,Points_MP!$C38,FALSE)=$L38,$AC38,IF(HLOOKUP(AY$1,Monitoring_MP!$AK$1:$EZ$55,Points_MP!$C38,FALSE)=$N38,$AD38,IF(HLOOKUP(AY$1,Monitoring_MP!$AK$1:$EZ$55,Points_MP!$C38,FALSE)=$P38,$AE38,IF(HLOOKUP(AY$1,Monitoring_MP!$AK$1:$EZ$55,Points_MP!$C38,FALSE)=$R38,$AF38,IF(HLOOKUP(AY$1,Monitoring_MP!$AK$1:$EZ$55,Points_MP!$C38,FALSE)=$T38,$AG38,IF(HLOOKUP(AY$1,Monitoring_MP!$AK$1:$EZ$55,Points_MP!$C38,FALSE)=$V38,$AH38,IF(HLOOKUP(AY$1,Monitoring_MP!$AK$1:$EZ$55,Points_MP!$C38,FALSE)=$X38,$AI38,"ERROR")))))))))</f>
        <v>2</v>
      </c>
      <c r="AZ38" s="142">
        <f>IF(ISBLANK(HLOOKUP(AZ$1,Monitoring_MP!$AK$1:$EZ$55,Points_MP!$C38,FALSE)),"",IF(HLOOKUP(AZ$1,Monitoring_MP!$AK$1:$EZ$55,Points_MP!$C38,FALSE)=$J38,$AB38,IF(HLOOKUP(AZ$1,Monitoring_MP!$AK$1:$EZ$55,Points_MP!$C38,FALSE)=$L38,$AC38,IF(HLOOKUP(AZ$1,Monitoring_MP!$AK$1:$EZ$55,Points_MP!$C38,FALSE)=$N38,$AD38,IF(HLOOKUP(AZ$1,Monitoring_MP!$AK$1:$EZ$55,Points_MP!$C38,FALSE)=$P38,$AE38,IF(HLOOKUP(AZ$1,Monitoring_MP!$AK$1:$EZ$55,Points_MP!$C38,FALSE)=$R38,$AF38,IF(HLOOKUP(AZ$1,Monitoring_MP!$AK$1:$EZ$55,Points_MP!$C38,FALSE)=$T38,$AG38,IF(HLOOKUP(AZ$1,Monitoring_MP!$AK$1:$EZ$55,Points_MP!$C38,FALSE)=$V38,$AH38,IF(HLOOKUP(AZ$1,Monitoring_MP!$AK$1:$EZ$55,Points_MP!$C38,FALSE)=$X38,$AI38,"ERROR")))))))))</f>
        <v>2</v>
      </c>
      <c r="BA38" s="142">
        <f>IF(ISBLANK(HLOOKUP(BA$1,Monitoring_MP!$AK$1:$EZ$55,Points_MP!$C38,FALSE)),"",IF(HLOOKUP(BA$1,Monitoring_MP!$AK$1:$EZ$55,Points_MP!$C38,FALSE)=$J38,$AB38,IF(HLOOKUP(BA$1,Monitoring_MP!$AK$1:$EZ$55,Points_MP!$C38,FALSE)=$L38,$AC38,IF(HLOOKUP(BA$1,Monitoring_MP!$AK$1:$EZ$55,Points_MP!$C38,FALSE)=$N38,$AD38,IF(HLOOKUP(BA$1,Monitoring_MP!$AK$1:$EZ$55,Points_MP!$C38,FALSE)=$P38,$AE38,IF(HLOOKUP(BA$1,Monitoring_MP!$AK$1:$EZ$55,Points_MP!$C38,FALSE)=$R38,$AF38,IF(HLOOKUP(BA$1,Monitoring_MP!$AK$1:$EZ$55,Points_MP!$C38,FALSE)=$T38,$AG38,IF(HLOOKUP(BA$1,Monitoring_MP!$AK$1:$EZ$55,Points_MP!$C38,FALSE)=$V38,$AH38,IF(HLOOKUP(BA$1,Monitoring_MP!$AK$1:$EZ$55,Points_MP!$C38,FALSE)=$X38,$AI38,"ERROR")))))))))</f>
        <v>2</v>
      </c>
      <c r="BB38" s="142">
        <f>IF(ISBLANK(HLOOKUP(BB$1,Monitoring_MP!$AK$1:$EZ$55,Points_MP!$C38,FALSE)),"",IF(HLOOKUP(BB$1,Monitoring_MP!$AK$1:$EZ$55,Points_MP!$C38,FALSE)=$J38,$AB38,IF(HLOOKUP(BB$1,Monitoring_MP!$AK$1:$EZ$55,Points_MP!$C38,FALSE)=$L38,$AC38,IF(HLOOKUP(BB$1,Monitoring_MP!$AK$1:$EZ$55,Points_MP!$C38,FALSE)=$N38,$AD38,IF(HLOOKUP(BB$1,Monitoring_MP!$AK$1:$EZ$55,Points_MP!$C38,FALSE)=$P38,$AE38,IF(HLOOKUP(BB$1,Monitoring_MP!$AK$1:$EZ$55,Points_MP!$C38,FALSE)=$R38,$AF38,IF(HLOOKUP(BB$1,Monitoring_MP!$AK$1:$EZ$55,Points_MP!$C38,FALSE)=$T38,$AG38,IF(HLOOKUP(BB$1,Monitoring_MP!$AK$1:$EZ$55,Points_MP!$C38,FALSE)=$V38,$AH38,IF(HLOOKUP(BB$1,Monitoring_MP!$AK$1:$EZ$55,Points_MP!$C38,FALSE)=$X38,$AI38,"ERROR")))))))))</f>
        <v>2</v>
      </c>
      <c r="BC38" s="142">
        <f>IF(ISBLANK(HLOOKUP(BC$1,Monitoring_MP!$AK$1:$EZ$55,Points_MP!$C38,FALSE)),"",IF(HLOOKUP(BC$1,Monitoring_MP!$AK$1:$EZ$55,Points_MP!$C38,FALSE)=$J38,$AB38,IF(HLOOKUP(BC$1,Monitoring_MP!$AK$1:$EZ$55,Points_MP!$C38,FALSE)=$L38,$AC38,IF(HLOOKUP(BC$1,Monitoring_MP!$AK$1:$EZ$55,Points_MP!$C38,FALSE)=$N38,$AD38,IF(HLOOKUP(BC$1,Monitoring_MP!$AK$1:$EZ$55,Points_MP!$C38,FALSE)=$P38,$AE38,IF(HLOOKUP(BC$1,Monitoring_MP!$AK$1:$EZ$55,Points_MP!$C38,FALSE)=$R38,$AF38,IF(HLOOKUP(BC$1,Monitoring_MP!$AK$1:$EZ$55,Points_MP!$C38,FALSE)=$T38,$AG38,IF(HLOOKUP(BC$1,Monitoring_MP!$AK$1:$EZ$55,Points_MP!$C38,FALSE)=$V38,$AH38,IF(HLOOKUP(BC$1,Monitoring_MP!$AK$1:$EZ$55,Points_MP!$C38,FALSE)=$X38,$AI38,"ERROR")))))))))</f>
        <v>2</v>
      </c>
      <c r="BD38" s="142">
        <f>IF(ISBLANK(HLOOKUP(BD$1,Monitoring_MP!$AK$1:$EZ$55,Points_MP!$C38,FALSE)),"",IF(HLOOKUP(BD$1,Monitoring_MP!$AK$1:$EZ$55,Points_MP!$C38,FALSE)=$J38,$AB38,IF(HLOOKUP(BD$1,Monitoring_MP!$AK$1:$EZ$55,Points_MP!$C38,FALSE)=$L38,$AC38,IF(HLOOKUP(BD$1,Monitoring_MP!$AK$1:$EZ$55,Points_MP!$C38,FALSE)=$N38,$AD38,IF(HLOOKUP(BD$1,Monitoring_MP!$AK$1:$EZ$55,Points_MP!$C38,FALSE)=$P38,$AE38,IF(HLOOKUP(BD$1,Monitoring_MP!$AK$1:$EZ$55,Points_MP!$C38,FALSE)=$R38,$AF38,IF(HLOOKUP(BD$1,Monitoring_MP!$AK$1:$EZ$55,Points_MP!$C38,FALSE)=$T38,$AG38,IF(HLOOKUP(BD$1,Monitoring_MP!$AK$1:$EZ$55,Points_MP!$C38,FALSE)=$V38,$AH38,IF(HLOOKUP(BD$1,Monitoring_MP!$AK$1:$EZ$55,Points_MP!$C38,FALSE)=$X38,$AI38,"ERROR")))))))))</f>
        <v>1</v>
      </c>
      <c r="BE38" s="142">
        <f>IF(ISBLANK(HLOOKUP(BE$1,Monitoring_MP!$AK$1:$EZ$55,Points_MP!$C38,FALSE)),"",IF(HLOOKUP(BE$1,Monitoring_MP!$AK$1:$EZ$55,Points_MP!$C38,FALSE)=$J38,$AB38,IF(HLOOKUP(BE$1,Monitoring_MP!$AK$1:$EZ$55,Points_MP!$C38,FALSE)=$L38,$AC38,IF(HLOOKUP(BE$1,Monitoring_MP!$AK$1:$EZ$55,Points_MP!$C38,FALSE)=$N38,$AD38,IF(HLOOKUP(BE$1,Monitoring_MP!$AK$1:$EZ$55,Points_MP!$C38,FALSE)=$P38,$AE38,IF(HLOOKUP(BE$1,Monitoring_MP!$AK$1:$EZ$55,Points_MP!$C38,FALSE)=$R38,$AF38,IF(HLOOKUP(BE$1,Monitoring_MP!$AK$1:$EZ$55,Points_MP!$C38,FALSE)=$T38,$AG38,IF(HLOOKUP(BE$1,Monitoring_MP!$AK$1:$EZ$55,Points_MP!$C38,FALSE)=$V38,$AH38,IF(HLOOKUP(BE$1,Monitoring_MP!$AK$1:$EZ$55,Points_MP!$C38,FALSE)=$X38,$AI38,"ERROR")))))))))</f>
        <v>2</v>
      </c>
      <c r="BF38" s="142">
        <f>IF(ISBLANK(HLOOKUP(BF$1,Monitoring_MP!$AK$1:$EZ$55,Points_MP!$C38,FALSE)),"",IF(HLOOKUP(BF$1,Monitoring_MP!$AK$1:$EZ$55,Points_MP!$C38,FALSE)=$J38,$AB38,IF(HLOOKUP(BF$1,Monitoring_MP!$AK$1:$EZ$55,Points_MP!$C38,FALSE)=$L38,$AC38,IF(HLOOKUP(BF$1,Monitoring_MP!$AK$1:$EZ$55,Points_MP!$C38,FALSE)=$N38,$AD38,IF(HLOOKUP(BF$1,Monitoring_MP!$AK$1:$EZ$55,Points_MP!$C38,FALSE)=$P38,$AE38,IF(HLOOKUP(BF$1,Monitoring_MP!$AK$1:$EZ$55,Points_MP!$C38,FALSE)=$R38,$AF38,IF(HLOOKUP(BF$1,Monitoring_MP!$AK$1:$EZ$55,Points_MP!$C38,FALSE)=$T38,$AG38,IF(HLOOKUP(BF$1,Monitoring_MP!$AK$1:$EZ$55,Points_MP!$C38,FALSE)=$V38,$AH38,IF(HLOOKUP(BF$1,Monitoring_MP!$AK$1:$EZ$55,Points_MP!$C38,FALSE)=$X38,$AI38,"ERROR")))))))))</f>
        <v>2</v>
      </c>
      <c r="BG38" s="142">
        <f>IF(ISBLANK(HLOOKUP(BG$1,Monitoring_MP!$AK$1:$EZ$55,Points_MP!$C38,FALSE)),"",IF(HLOOKUP(BG$1,Monitoring_MP!$AK$1:$EZ$55,Points_MP!$C38,FALSE)=$J38,$AB38,IF(HLOOKUP(BG$1,Monitoring_MP!$AK$1:$EZ$55,Points_MP!$C38,FALSE)=$L38,$AC38,IF(HLOOKUP(BG$1,Monitoring_MP!$AK$1:$EZ$55,Points_MP!$C38,FALSE)=$N38,$AD38,IF(HLOOKUP(BG$1,Monitoring_MP!$AK$1:$EZ$55,Points_MP!$C38,FALSE)=$P38,$AE38,IF(HLOOKUP(BG$1,Monitoring_MP!$AK$1:$EZ$55,Points_MP!$C38,FALSE)=$R38,$AF38,IF(HLOOKUP(BG$1,Monitoring_MP!$AK$1:$EZ$55,Points_MP!$C38,FALSE)=$T38,$AG38,IF(HLOOKUP(BG$1,Monitoring_MP!$AK$1:$EZ$55,Points_MP!$C38,FALSE)=$V38,$AH38,IF(HLOOKUP(BG$1,Monitoring_MP!$AK$1:$EZ$55,Points_MP!$C38,FALSE)=$X38,$AI38,"ERROR")))))))))</f>
        <v>2</v>
      </c>
      <c r="BH38" s="142">
        <f>IF(ISBLANK(HLOOKUP(BH$1,Monitoring_MP!$AK$1:$EZ$55,Points_MP!$C38,FALSE)),"",IF(HLOOKUP(BH$1,Monitoring_MP!$AK$1:$EZ$55,Points_MP!$C38,FALSE)=$J38,$AB38,IF(HLOOKUP(BH$1,Monitoring_MP!$AK$1:$EZ$55,Points_MP!$C38,FALSE)=$L38,$AC38,IF(HLOOKUP(BH$1,Monitoring_MP!$AK$1:$EZ$55,Points_MP!$C38,FALSE)=$N38,$AD38,IF(HLOOKUP(BH$1,Monitoring_MP!$AK$1:$EZ$55,Points_MP!$C38,FALSE)=$P38,$AE38,IF(HLOOKUP(BH$1,Monitoring_MP!$AK$1:$EZ$55,Points_MP!$C38,FALSE)=$R38,$AF38,IF(HLOOKUP(BH$1,Monitoring_MP!$AK$1:$EZ$55,Points_MP!$C38,FALSE)=$T38,$AG38,IF(HLOOKUP(BH$1,Monitoring_MP!$AK$1:$EZ$55,Points_MP!$C38,FALSE)=$V38,$AH38,IF(HLOOKUP(BH$1,Monitoring_MP!$AK$1:$EZ$55,Points_MP!$C38,FALSE)=$X38,$AI38,"ERROR")))))))))</f>
        <v>2</v>
      </c>
      <c r="BI38" s="142">
        <f>IF(ISBLANK(HLOOKUP(BI$1,Monitoring_MP!$AK$1:$EZ$55,Points_MP!$C38,FALSE)),"",IF(HLOOKUP(BI$1,Monitoring_MP!$AK$1:$EZ$55,Points_MP!$C38,FALSE)=$J38,$AB38,IF(HLOOKUP(BI$1,Monitoring_MP!$AK$1:$EZ$55,Points_MP!$C38,FALSE)=$L38,$AC38,IF(HLOOKUP(BI$1,Monitoring_MP!$AK$1:$EZ$55,Points_MP!$C38,FALSE)=$N38,$AD38,IF(HLOOKUP(BI$1,Monitoring_MP!$AK$1:$EZ$55,Points_MP!$C38,FALSE)=$P38,$AE38,IF(HLOOKUP(BI$1,Monitoring_MP!$AK$1:$EZ$55,Points_MP!$C38,FALSE)=$R38,$AF38,IF(HLOOKUP(BI$1,Monitoring_MP!$AK$1:$EZ$55,Points_MP!$C38,FALSE)=$T38,$AG38,IF(HLOOKUP(BI$1,Monitoring_MP!$AK$1:$EZ$55,Points_MP!$C38,FALSE)=$V38,$AH38,IF(HLOOKUP(BI$1,Monitoring_MP!$AK$1:$EZ$55,Points_MP!$C38,FALSE)=$X38,$AI38,"ERROR")))))))))</f>
        <v>0</v>
      </c>
      <c r="BJ38" s="142">
        <f>IF(ISBLANK(HLOOKUP(BJ$1,Monitoring_MP!$AK$1:$EZ$55,Points_MP!$C38,FALSE)),"",IF(HLOOKUP(BJ$1,Monitoring_MP!$AK$1:$EZ$55,Points_MP!$C38,FALSE)=$J38,$AB38,IF(HLOOKUP(BJ$1,Monitoring_MP!$AK$1:$EZ$55,Points_MP!$C38,FALSE)=$L38,$AC38,IF(HLOOKUP(BJ$1,Monitoring_MP!$AK$1:$EZ$55,Points_MP!$C38,FALSE)=$N38,$AD38,IF(HLOOKUP(BJ$1,Monitoring_MP!$AK$1:$EZ$55,Points_MP!$C38,FALSE)=$P38,$AE38,IF(HLOOKUP(BJ$1,Monitoring_MP!$AK$1:$EZ$55,Points_MP!$C38,FALSE)=$R38,$AF38,IF(HLOOKUP(BJ$1,Monitoring_MP!$AK$1:$EZ$55,Points_MP!$C38,FALSE)=$T38,$AG38,IF(HLOOKUP(BJ$1,Monitoring_MP!$AK$1:$EZ$55,Points_MP!$C38,FALSE)=$V38,$AH38,IF(HLOOKUP(BJ$1,Monitoring_MP!$AK$1:$EZ$55,Points_MP!$C38,FALSE)=$X38,$AI38,"ERROR")))))))))</f>
        <v>2</v>
      </c>
      <c r="BK38" s="142">
        <f>IF(ISBLANK(HLOOKUP(BK$1,Monitoring_MP!$AK$1:$EZ$55,Points_MP!$C38,FALSE)),"",IF(HLOOKUP(BK$1,Monitoring_MP!$AK$1:$EZ$55,Points_MP!$C38,FALSE)=$J38,$AB38,IF(HLOOKUP(BK$1,Monitoring_MP!$AK$1:$EZ$55,Points_MP!$C38,FALSE)=$L38,$AC38,IF(HLOOKUP(BK$1,Monitoring_MP!$AK$1:$EZ$55,Points_MP!$C38,FALSE)=$N38,$AD38,IF(HLOOKUP(BK$1,Monitoring_MP!$AK$1:$EZ$55,Points_MP!$C38,FALSE)=$P38,$AE38,IF(HLOOKUP(BK$1,Monitoring_MP!$AK$1:$EZ$55,Points_MP!$C38,FALSE)=$R38,$AF38,IF(HLOOKUP(BK$1,Monitoring_MP!$AK$1:$EZ$55,Points_MP!$C38,FALSE)=$T38,$AG38,IF(HLOOKUP(BK$1,Monitoring_MP!$AK$1:$EZ$55,Points_MP!$C38,FALSE)=$V38,$AH38,IF(HLOOKUP(BK$1,Monitoring_MP!$AK$1:$EZ$55,Points_MP!$C38,FALSE)=$X38,$AI38,"ERROR")))))))))</f>
        <v>2</v>
      </c>
      <c r="BL38" s="142">
        <f>IF(ISBLANK(HLOOKUP(BL$1,Monitoring_MP!$AK$1:$EZ$55,Points_MP!$C38,FALSE)),"",IF(HLOOKUP(BL$1,Monitoring_MP!$AK$1:$EZ$55,Points_MP!$C38,FALSE)=$J38,$AB38,IF(HLOOKUP(BL$1,Monitoring_MP!$AK$1:$EZ$55,Points_MP!$C38,FALSE)=$L38,$AC38,IF(HLOOKUP(BL$1,Monitoring_MP!$AK$1:$EZ$55,Points_MP!$C38,FALSE)=$N38,$AD38,IF(HLOOKUP(BL$1,Monitoring_MP!$AK$1:$EZ$55,Points_MP!$C38,FALSE)=$P38,$AE38,IF(HLOOKUP(BL$1,Monitoring_MP!$AK$1:$EZ$55,Points_MP!$C38,FALSE)=$R38,$AF38,IF(HLOOKUP(BL$1,Monitoring_MP!$AK$1:$EZ$55,Points_MP!$C38,FALSE)=$T38,$AG38,IF(HLOOKUP(BL$1,Monitoring_MP!$AK$1:$EZ$55,Points_MP!$C38,FALSE)=$V38,$AH38,IF(HLOOKUP(BL$1,Monitoring_MP!$AK$1:$EZ$55,Points_MP!$C38,FALSE)=$X38,$AI38,"ERROR")))))))))</f>
        <v>2</v>
      </c>
      <c r="BM38" s="142">
        <f>IF(ISBLANK(HLOOKUP(BM$1,Monitoring_MP!$AK$1:$EZ$55,Points_MP!$C38,FALSE)),"",IF(HLOOKUP(BM$1,Monitoring_MP!$AK$1:$EZ$55,Points_MP!$C38,FALSE)=$J38,$AB38,IF(HLOOKUP(BM$1,Monitoring_MP!$AK$1:$EZ$55,Points_MP!$C38,FALSE)=$L38,$AC38,IF(HLOOKUP(BM$1,Monitoring_MP!$AK$1:$EZ$55,Points_MP!$C38,FALSE)=$N38,$AD38,IF(HLOOKUP(BM$1,Monitoring_MP!$AK$1:$EZ$55,Points_MP!$C38,FALSE)=$P38,$AE38,IF(HLOOKUP(BM$1,Monitoring_MP!$AK$1:$EZ$55,Points_MP!$C38,FALSE)=$R38,$AF38,IF(HLOOKUP(BM$1,Monitoring_MP!$AK$1:$EZ$55,Points_MP!$C38,FALSE)=$T38,$AG38,IF(HLOOKUP(BM$1,Monitoring_MP!$AK$1:$EZ$55,Points_MP!$C38,FALSE)=$V38,$AH38,IF(HLOOKUP(BM$1,Monitoring_MP!$AK$1:$EZ$55,Points_MP!$C38,FALSE)=$X38,$AI38,"ERROR")))))))))</f>
        <v>0</v>
      </c>
      <c r="BN38" s="142">
        <f>IF(ISBLANK(HLOOKUP(BN$1,Monitoring_MP!$AK$1:$EZ$55,Points_MP!$C38,FALSE)),"",IF(HLOOKUP(BN$1,Monitoring_MP!$AK$1:$EZ$55,Points_MP!$C38,FALSE)=$J38,$AB38,IF(HLOOKUP(BN$1,Monitoring_MP!$AK$1:$EZ$55,Points_MP!$C38,FALSE)=$L38,$AC38,IF(HLOOKUP(BN$1,Monitoring_MP!$AK$1:$EZ$55,Points_MP!$C38,FALSE)=$N38,$AD38,IF(HLOOKUP(BN$1,Monitoring_MP!$AK$1:$EZ$55,Points_MP!$C38,FALSE)=$P38,$AE38,IF(HLOOKUP(BN$1,Monitoring_MP!$AK$1:$EZ$55,Points_MP!$C38,FALSE)=$R38,$AF38,IF(HLOOKUP(BN$1,Monitoring_MP!$AK$1:$EZ$55,Points_MP!$C38,FALSE)=$T38,$AG38,IF(HLOOKUP(BN$1,Monitoring_MP!$AK$1:$EZ$55,Points_MP!$C38,FALSE)=$V38,$AH38,IF(HLOOKUP(BN$1,Monitoring_MP!$AK$1:$EZ$55,Points_MP!$C38,FALSE)=$X38,$AI38,"ERROR")))))))))</f>
        <v>2</v>
      </c>
      <c r="BO38" s="142">
        <f>IF(ISBLANK(HLOOKUP(BO$1,Monitoring_MP!$AK$1:$EZ$55,Points_MP!$C38,FALSE)),"",IF(HLOOKUP(BO$1,Monitoring_MP!$AK$1:$EZ$55,Points_MP!$C38,FALSE)=$J38,$AB38,IF(HLOOKUP(BO$1,Monitoring_MP!$AK$1:$EZ$55,Points_MP!$C38,FALSE)=$L38,$AC38,IF(HLOOKUP(BO$1,Monitoring_MP!$AK$1:$EZ$55,Points_MP!$C38,FALSE)=$N38,$AD38,IF(HLOOKUP(BO$1,Monitoring_MP!$AK$1:$EZ$55,Points_MP!$C38,FALSE)=$P38,$AE38,IF(HLOOKUP(BO$1,Monitoring_MP!$AK$1:$EZ$55,Points_MP!$C38,FALSE)=$R38,$AF38,IF(HLOOKUP(BO$1,Monitoring_MP!$AK$1:$EZ$55,Points_MP!$C38,FALSE)=$T38,$AG38,IF(HLOOKUP(BO$1,Monitoring_MP!$AK$1:$EZ$55,Points_MP!$C38,FALSE)=$V38,$AH38,IF(HLOOKUP(BO$1,Monitoring_MP!$AK$1:$EZ$55,Points_MP!$C38,FALSE)=$X38,$AI38,"ERROR")))))))))</f>
        <v>0</v>
      </c>
      <c r="BP38" s="142">
        <f>IF(ISBLANK(HLOOKUP(BP$1,Monitoring_MP!$AK$1:$EZ$55,Points_MP!$C38,FALSE)),"",IF(HLOOKUP(BP$1,Monitoring_MP!$AK$1:$EZ$55,Points_MP!$C38,FALSE)=$J38,$AB38,IF(HLOOKUP(BP$1,Monitoring_MP!$AK$1:$EZ$55,Points_MP!$C38,FALSE)=$L38,$AC38,IF(HLOOKUP(BP$1,Monitoring_MP!$AK$1:$EZ$55,Points_MP!$C38,FALSE)=$N38,$AD38,IF(HLOOKUP(BP$1,Monitoring_MP!$AK$1:$EZ$55,Points_MP!$C38,FALSE)=$P38,$AE38,IF(HLOOKUP(BP$1,Monitoring_MP!$AK$1:$EZ$55,Points_MP!$C38,FALSE)=$R38,$AF38,IF(HLOOKUP(BP$1,Monitoring_MP!$AK$1:$EZ$55,Points_MP!$C38,FALSE)=$T38,$AG38,IF(HLOOKUP(BP$1,Monitoring_MP!$AK$1:$EZ$55,Points_MP!$C38,FALSE)=$V38,$AH38,IF(HLOOKUP(BP$1,Monitoring_MP!$AK$1:$EZ$55,Points_MP!$C38,FALSE)=$X38,$AI38,"ERROR")))))))))</f>
        <v>0</v>
      </c>
      <c r="BQ38" s="142">
        <f>IF(ISBLANK(HLOOKUP(BQ$1,Monitoring_MP!$AK$1:$EZ$55,Points_MP!$C38,FALSE)),"",IF(HLOOKUP(BQ$1,Monitoring_MP!$AK$1:$EZ$55,Points_MP!$C38,FALSE)=$J38,$AB38,IF(HLOOKUP(BQ$1,Monitoring_MP!$AK$1:$EZ$55,Points_MP!$C38,FALSE)=$L38,$AC38,IF(HLOOKUP(BQ$1,Monitoring_MP!$AK$1:$EZ$55,Points_MP!$C38,FALSE)=$N38,$AD38,IF(HLOOKUP(BQ$1,Monitoring_MP!$AK$1:$EZ$55,Points_MP!$C38,FALSE)=$P38,$AE38,IF(HLOOKUP(BQ$1,Monitoring_MP!$AK$1:$EZ$55,Points_MP!$C38,FALSE)=$R38,$AF38,IF(HLOOKUP(BQ$1,Monitoring_MP!$AK$1:$EZ$55,Points_MP!$C38,FALSE)=$T38,$AG38,IF(HLOOKUP(BQ$1,Monitoring_MP!$AK$1:$EZ$55,Points_MP!$C38,FALSE)=$V38,$AH38,IF(HLOOKUP(BQ$1,Monitoring_MP!$AK$1:$EZ$55,Points_MP!$C38,FALSE)=$X38,$AI38,"ERROR")))))))))</f>
        <v>0</v>
      </c>
      <c r="BR38" s="142">
        <f>IF(ISBLANK(HLOOKUP(BR$1,Monitoring_MP!$AK$1:$EZ$55,Points_MP!$C38,FALSE)),"",IF(HLOOKUP(BR$1,Monitoring_MP!$AK$1:$EZ$55,Points_MP!$C38,FALSE)=$J38,$AB38,IF(HLOOKUP(BR$1,Monitoring_MP!$AK$1:$EZ$55,Points_MP!$C38,FALSE)=$L38,$AC38,IF(HLOOKUP(BR$1,Monitoring_MP!$AK$1:$EZ$55,Points_MP!$C38,FALSE)=$N38,$AD38,IF(HLOOKUP(BR$1,Monitoring_MP!$AK$1:$EZ$55,Points_MP!$C38,FALSE)=$P38,$AE38,IF(HLOOKUP(BR$1,Monitoring_MP!$AK$1:$EZ$55,Points_MP!$C38,FALSE)=$R38,$AF38,IF(HLOOKUP(BR$1,Monitoring_MP!$AK$1:$EZ$55,Points_MP!$C38,FALSE)=$T38,$AG38,IF(HLOOKUP(BR$1,Monitoring_MP!$AK$1:$EZ$55,Points_MP!$C38,FALSE)=$V38,$AH38,IF(HLOOKUP(BR$1,Monitoring_MP!$AK$1:$EZ$55,Points_MP!$C38,FALSE)=$X38,$AI38,"ERROR")))))))))</f>
        <v>0</v>
      </c>
      <c r="BS38" s="142">
        <f>IF(ISBLANK(HLOOKUP(BS$1,Monitoring_MP!$AK$1:$EZ$55,Points_MP!$C38,FALSE)),"",IF(HLOOKUP(BS$1,Monitoring_MP!$AK$1:$EZ$55,Points_MP!$C38,FALSE)=$J38,$AB38,IF(HLOOKUP(BS$1,Monitoring_MP!$AK$1:$EZ$55,Points_MP!$C38,FALSE)=$L38,$AC38,IF(HLOOKUP(BS$1,Monitoring_MP!$AK$1:$EZ$55,Points_MP!$C38,FALSE)=$N38,$AD38,IF(HLOOKUP(BS$1,Monitoring_MP!$AK$1:$EZ$55,Points_MP!$C38,FALSE)=$P38,$AE38,IF(HLOOKUP(BS$1,Monitoring_MP!$AK$1:$EZ$55,Points_MP!$C38,FALSE)=$R38,$AF38,IF(HLOOKUP(BS$1,Monitoring_MP!$AK$1:$EZ$55,Points_MP!$C38,FALSE)=$T38,$AG38,IF(HLOOKUP(BS$1,Monitoring_MP!$AK$1:$EZ$55,Points_MP!$C38,FALSE)=$V38,$AH38,IF(HLOOKUP(BS$1,Monitoring_MP!$AK$1:$EZ$55,Points_MP!$C38,FALSE)=$X38,$AI38,"ERROR")))))))))</f>
        <v>0</v>
      </c>
      <c r="BT38" s="142">
        <f>IF(ISBLANK(HLOOKUP(BT$1,Monitoring_MP!$AK$1:$EZ$55,Points_MP!$C38,FALSE)),"",IF(HLOOKUP(BT$1,Monitoring_MP!$AK$1:$EZ$55,Points_MP!$C38,FALSE)=$J38,$AB38,IF(HLOOKUP(BT$1,Monitoring_MP!$AK$1:$EZ$55,Points_MP!$C38,FALSE)=$L38,$AC38,IF(HLOOKUP(BT$1,Monitoring_MP!$AK$1:$EZ$55,Points_MP!$C38,FALSE)=$N38,$AD38,IF(HLOOKUP(BT$1,Monitoring_MP!$AK$1:$EZ$55,Points_MP!$C38,FALSE)=$P38,$AE38,IF(HLOOKUP(BT$1,Monitoring_MP!$AK$1:$EZ$55,Points_MP!$C38,FALSE)=$R38,$AF38,IF(HLOOKUP(BT$1,Monitoring_MP!$AK$1:$EZ$55,Points_MP!$C38,FALSE)=$T38,$AG38,IF(HLOOKUP(BT$1,Monitoring_MP!$AK$1:$EZ$55,Points_MP!$C38,FALSE)=$V38,$AH38,IF(HLOOKUP(BT$1,Monitoring_MP!$AK$1:$EZ$55,Points_MP!$C38,FALSE)=$X38,$AI38,"ERROR")))))))))</f>
        <v>0</v>
      </c>
      <c r="BU38" s="142">
        <f>IF(ISBLANK(HLOOKUP(BU$1,Monitoring_MP!$AK$1:$EZ$55,Points_MP!$C38,FALSE)),"",IF(HLOOKUP(BU$1,Monitoring_MP!$AK$1:$EZ$55,Points_MP!$C38,FALSE)=$J38,$AB38,IF(HLOOKUP(BU$1,Monitoring_MP!$AK$1:$EZ$55,Points_MP!$C38,FALSE)=$L38,$AC38,IF(HLOOKUP(BU$1,Monitoring_MP!$AK$1:$EZ$55,Points_MP!$C38,FALSE)=$N38,$AD38,IF(HLOOKUP(BU$1,Monitoring_MP!$AK$1:$EZ$55,Points_MP!$C38,FALSE)=$P38,$AE38,IF(HLOOKUP(BU$1,Monitoring_MP!$AK$1:$EZ$55,Points_MP!$C38,FALSE)=$R38,$AF38,IF(HLOOKUP(BU$1,Monitoring_MP!$AK$1:$EZ$55,Points_MP!$C38,FALSE)=$T38,$AG38,IF(HLOOKUP(BU$1,Monitoring_MP!$AK$1:$EZ$55,Points_MP!$C38,FALSE)=$V38,$AH38,IF(HLOOKUP(BU$1,Monitoring_MP!$AK$1:$EZ$55,Points_MP!$C38,FALSE)=$X38,$AI38,"ERROR")))))))))</f>
        <v>0</v>
      </c>
      <c r="BV38" s="142">
        <f>IF(ISBLANK(HLOOKUP(BV$1,Monitoring_MP!$AK$1:$EZ$55,Points_MP!$C38,FALSE)),"",IF(HLOOKUP(BV$1,Monitoring_MP!$AK$1:$EZ$55,Points_MP!$C38,FALSE)=$J38,$AB38,IF(HLOOKUP(BV$1,Monitoring_MP!$AK$1:$EZ$55,Points_MP!$C38,FALSE)=$L38,$AC38,IF(HLOOKUP(BV$1,Monitoring_MP!$AK$1:$EZ$55,Points_MP!$C38,FALSE)=$N38,$AD38,IF(HLOOKUP(BV$1,Monitoring_MP!$AK$1:$EZ$55,Points_MP!$C38,FALSE)=$P38,$AE38,IF(HLOOKUP(BV$1,Monitoring_MP!$AK$1:$EZ$55,Points_MP!$C38,FALSE)=$R38,$AF38,IF(HLOOKUP(BV$1,Monitoring_MP!$AK$1:$EZ$55,Points_MP!$C38,FALSE)=$T38,$AG38,IF(HLOOKUP(BV$1,Monitoring_MP!$AK$1:$EZ$55,Points_MP!$C38,FALSE)=$V38,$AH38,IF(HLOOKUP(BV$1,Monitoring_MP!$AK$1:$EZ$55,Points_MP!$C38,FALSE)=$X38,$AI38,"ERROR")))))))))</f>
        <v>2</v>
      </c>
      <c r="BW38" s="142">
        <f>IF(ISBLANK(HLOOKUP(BW$1,Monitoring_MP!$AK$1:$EZ$55,Points_MP!$C38,FALSE)),"",IF(HLOOKUP(BW$1,Monitoring_MP!$AK$1:$EZ$55,Points_MP!$C38,FALSE)=$J38,$AB38,IF(HLOOKUP(BW$1,Monitoring_MP!$AK$1:$EZ$55,Points_MP!$C38,FALSE)=$L38,$AC38,IF(HLOOKUP(BW$1,Monitoring_MP!$AK$1:$EZ$55,Points_MP!$C38,FALSE)=$N38,$AD38,IF(HLOOKUP(BW$1,Monitoring_MP!$AK$1:$EZ$55,Points_MP!$C38,FALSE)=$P38,$AE38,IF(HLOOKUP(BW$1,Monitoring_MP!$AK$1:$EZ$55,Points_MP!$C38,FALSE)=$R38,$AF38,IF(HLOOKUP(BW$1,Monitoring_MP!$AK$1:$EZ$55,Points_MP!$C38,FALSE)=$T38,$AG38,IF(HLOOKUP(BW$1,Monitoring_MP!$AK$1:$EZ$55,Points_MP!$C38,FALSE)=$V38,$AH38,IF(HLOOKUP(BW$1,Monitoring_MP!$AK$1:$EZ$55,Points_MP!$C38,FALSE)=$X38,$AI38,"ERROR")))))))))</f>
        <v>2</v>
      </c>
      <c r="BX38" s="142">
        <f>IF(ISBLANK(HLOOKUP(BX$1,Monitoring_MP!$AK$1:$EZ$55,Points_MP!$C38,FALSE)),"",IF(HLOOKUP(BX$1,Monitoring_MP!$AK$1:$EZ$55,Points_MP!$C38,FALSE)=$J38,$AB38,IF(HLOOKUP(BX$1,Monitoring_MP!$AK$1:$EZ$55,Points_MP!$C38,FALSE)=$L38,$AC38,IF(HLOOKUP(BX$1,Monitoring_MP!$AK$1:$EZ$55,Points_MP!$C38,FALSE)=$N38,$AD38,IF(HLOOKUP(BX$1,Monitoring_MP!$AK$1:$EZ$55,Points_MP!$C38,FALSE)=$P38,$AE38,IF(HLOOKUP(BX$1,Monitoring_MP!$AK$1:$EZ$55,Points_MP!$C38,FALSE)=$R38,$AF38,IF(HLOOKUP(BX$1,Monitoring_MP!$AK$1:$EZ$55,Points_MP!$C38,FALSE)=$T38,$AG38,IF(HLOOKUP(BX$1,Monitoring_MP!$AK$1:$EZ$55,Points_MP!$C38,FALSE)=$V38,$AH38,IF(HLOOKUP(BX$1,Monitoring_MP!$AK$1:$EZ$55,Points_MP!$C38,FALSE)=$X38,$AI38,"ERROR")))))))))</f>
        <v>2</v>
      </c>
      <c r="BY38" s="142">
        <f>IF(ISBLANK(HLOOKUP(BY$1,Monitoring_MP!$AK$1:$EZ$55,Points_MP!$C38,FALSE)),"",IF(HLOOKUP(BY$1,Monitoring_MP!$AK$1:$EZ$55,Points_MP!$C38,FALSE)=$J38,$AB38,IF(HLOOKUP(BY$1,Monitoring_MP!$AK$1:$EZ$55,Points_MP!$C38,FALSE)=$L38,$AC38,IF(HLOOKUP(BY$1,Monitoring_MP!$AK$1:$EZ$55,Points_MP!$C38,FALSE)=$N38,$AD38,IF(HLOOKUP(BY$1,Monitoring_MP!$AK$1:$EZ$55,Points_MP!$C38,FALSE)=$P38,$AE38,IF(HLOOKUP(BY$1,Monitoring_MP!$AK$1:$EZ$55,Points_MP!$C38,FALSE)=$R38,$AF38,IF(HLOOKUP(BY$1,Monitoring_MP!$AK$1:$EZ$55,Points_MP!$C38,FALSE)=$T38,$AG38,IF(HLOOKUP(BY$1,Monitoring_MP!$AK$1:$EZ$55,Points_MP!$C38,FALSE)=$V38,$AH38,IF(HLOOKUP(BY$1,Monitoring_MP!$AK$1:$EZ$55,Points_MP!$C38,FALSE)=$X38,$AI38,"ERROR")))))))))</f>
        <v>2</v>
      </c>
      <c r="BZ38" s="142">
        <f>IF(ISBLANK(HLOOKUP(BZ$1,Monitoring_MP!$AK$1:$EZ$55,Points_MP!$C38,FALSE)),"",IF(HLOOKUP(BZ$1,Monitoring_MP!$AK$1:$EZ$55,Points_MP!$C38,FALSE)=$J38,$AB38,IF(HLOOKUP(BZ$1,Monitoring_MP!$AK$1:$EZ$55,Points_MP!$C38,FALSE)=$L38,$AC38,IF(HLOOKUP(BZ$1,Monitoring_MP!$AK$1:$EZ$55,Points_MP!$C38,FALSE)=$N38,$AD38,IF(HLOOKUP(BZ$1,Monitoring_MP!$AK$1:$EZ$55,Points_MP!$C38,FALSE)=$P38,$AE38,IF(HLOOKUP(BZ$1,Monitoring_MP!$AK$1:$EZ$55,Points_MP!$C38,FALSE)=$R38,$AF38,IF(HLOOKUP(BZ$1,Monitoring_MP!$AK$1:$EZ$55,Points_MP!$C38,FALSE)=$T38,$AG38,IF(HLOOKUP(BZ$1,Monitoring_MP!$AK$1:$EZ$55,Points_MP!$C38,FALSE)=$V38,$AH38,IF(HLOOKUP(BZ$1,Monitoring_MP!$AK$1:$EZ$55,Points_MP!$C38,FALSE)=$X38,$AI38,"ERROR")))))))))</f>
        <v>0</v>
      </c>
      <c r="CA38" s="142">
        <f>IF(ISBLANK(HLOOKUP(CA$1,Monitoring_MP!$AK$1:$EZ$55,Points_MP!$C38,FALSE)),"",IF(HLOOKUP(CA$1,Monitoring_MP!$AK$1:$EZ$55,Points_MP!$C38,FALSE)=$J38,$AB38,IF(HLOOKUP(CA$1,Monitoring_MP!$AK$1:$EZ$55,Points_MP!$C38,FALSE)=$L38,$AC38,IF(HLOOKUP(CA$1,Monitoring_MP!$AK$1:$EZ$55,Points_MP!$C38,FALSE)=$N38,$AD38,IF(HLOOKUP(CA$1,Monitoring_MP!$AK$1:$EZ$55,Points_MP!$C38,FALSE)=$P38,$AE38,IF(HLOOKUP(CA$1,Monitoring_MP!$AK$1:$EZ$55,Points_MP!$C38,FALSE)=$R38,$AF38,IF(HLOOKUP(CA$1,Monitoring_MP!$AK$1:$EZ$55,Points_MP!$C38,FALSE)=$T38,$AG38,IF(HLOOKUP(CA$1,Monitoring_MP!$AK$1:$EZ$55,Points_MP!$C38,FALSE)=$V38,$AH38,IF(HLOOKUP(CA$1,Monitoring_MP!$AK$1:$EZ$55,Points_MP!$C38,FALSE)=$X38,$AI38,"ERROR")))))))))</f>
        <v>0</v>
      </c>
      <c r="CB38" s="142">
        <f>IF(ISBLANK(HLOOKUP(CB$1,Monitoring_MP!$AK$1:$EZ$55,Points_MP!$C38,FALSE)),"",IF(HLOOKUP(CB$1,Monitoring_MP!$AK$1:$EZ$55,Points_MP!$C38,FALSE)=$J38,$AB38,IF(HLOOKUP(CB$1,Monitoring_MP!$AK$1:$EZ$55,Points_MP!$C38,FALSE)=$L38,$AC38,IF(HLOOKUP(CB$1,Monitoring_MP!$AK$1:$EZ$55,Points_MP!$C38,FALSE)=$N38,$AD38,IF(HLOOKUP(CB$1,Monitoring_MP!$AK$1:$EZ$55,Points_MP!$C38,FALSE)=$P38,$AE38,IF(HLOOKUP(CB$1,Monitoring_MP!$AK$1:$EZ$55,Points_MP!$C38,FALSE)=$R38,$AF38,IF(HLOOKUP(CB$1,Monitoring_MP!$AK$1:$EZ$55,Points_MP!$C38,FALSE)=$T38,$AG38,IF(HLOOKUP(CB$1,Monitoring_MP!$AK$1:$EZ$55,Points_MP!$C38,FALSE)=$V38,$AH38,IF(HLOOKUP(CB$1,Monitoring_MP!$AK$1:$EZ$55,Points_MP!$C38,FALSE)=$X38,$AI38,"ERROR")))))))))</f>
        <v>2</v>
      </c>
      <c r="CC38" s="142">
        <f>IF(ISBLANK(HLOOKUP(CC$1,Monitoring_MP!$AK$1:$EZ$55,Points_MP!$C38,FALSE)),"",IF(HLOOKUP(CC$1,Monitoring_MP!$AK$1:$EZ$55,Points_MP!$C38,FALSE)=$J38,$AB38,IF(HLOOKUP(CC$1,Monitoring_MP!$AK$1:$EZ$55,Points_MP!$C38,FALSE)=$L38,$AC38,IF(HLOOKUP(CC$1,Monitoring_MP!$AK$1:$EZ$55,Points_MP!$C38,FALSE)=$N38,$AD38,IF(HLOOKUP(CC$1,Monitoring_MP!$AK$1:$EZ$55,Points_MP!$C38,FALSE)=$P38,$AE38,IF(HLOOKUP(CC$1,Monitoring_MP!$AK$1:$EZ$55,Points_MP!$C38,FALSE)=$R38,$AF38,IF(HLOOKUP(CC$1,Monitoring_MP!$AK$1:$EZ$55,Points_MP!$C38,FALSE)=$T38,$AG38,IF(HLOOKUP(CC$1,Monitoring_MP!$AK$1:$EZ$55,Points_MP!$C38,FALSE)=$V38,$AH38,IF(HLOOKUP(CC$1,Monitoring_MP!$AK$1:$EZ$55,Points_MP!$C38,FALSE)=$X38,$AI38,"ERROR")))))))))</f>
        <v>0</v>
      </c>
      <c r="CD38" s="142">
        <f>IF(ISBLANK(HLOOKUP(CD$1,Monitoring_MP!$AK$1:$EZ$55,Points_MP!$C38,FALSE)),"",IF(HLOOKUP(CD$1,Monitoring_MP!$AK$1:$EZ$55,Points_MP!$C38,FALSE)=$J38,$AB38,IF(HLOOKUP(CD$1,Monitoring_MP!$AK$1:$EZ$55,Points_MP!$C38,FALSE)=$L38,$AC38,IF(HLOOKUP(CD$1,Monitoring_MP!$AK$1:$EZ$55,Points_MP!$C38,FALSE)=$N38,$AD38,IF(HLOOKUP(CD$1,Monitoring_MP!$AK$1:$EZ$55,Points_MP!$C38,FALSE)=$P38,$AE38,IF(HLOOKUP(CD$1,Monitoring_MP!$AK$1:$EZ$55,Points_MP!$C38,FALSE)=$R38,$AF38,IF(HLOOKUP(CD$1,Monitoring_MP!$AK$1:$EZ$55,Points_MP!$C38,FALSE)=$T38,$AG38,IF(HLOOKUP(CD$1,Monitoring_MP!$AK$1:$EZ$55,Points_MP!$C38,FALSE)=$V38,$AH38,IF(HLOOKUP(CD$1,Monitoring_MP!$AK$1:$EZ$55,Points_MP!$C38,FALSE)=$X38,$AI38,"ERROR")))))))))</f>
        <v>2</v>
      </c>
      <c r="CE38" s="142">
        <f>IF(ISBLANK(HLOOKUP(CE$1,Monitoring_MP!$AK$1:$EZ$55,Points_MP!$C38,FALSE)),"",IF(HLOOKUP(CE$1,Monitoring_MP!$AK$1:$EZ$55,Points_MP!$C38,FALSE)=$J38,$AB38,IF(HLOOKUP(CE$1,Monitoring_MP!$AK$1:$EZ$55,Points_MP!$C38,FALSE)=$L38,$AC38,IF(HLOOKUP(CE$1,Monitoring_MP!$AK$1:$EZ$55,Points_MP!$C38,FALSE)=$N38,$AD38,IF(HLOOKUP(CE$1,Monitoring_MP!$AK$1:$EZ$55,Points_MP!$C38,FALSE)=$P38,$AE38,IF(HLOOKUP(CE$1,Monitoring_MP!$AK$1:$EZ$55,Points_MP!$C38,FALSE)=$R38,$AF38,IF(HLOOKUP(CE$1,Monitoring_MP!$AK$1:$EZ$55,Points_MP!$C38,FALSE)=$T38,$AG38,IF(HLOOKUP(CE$1,Monitoring_MP!$AK$1:$EZ$55,Points_MP!$C38,FALSE)=$V38,$AH38,IF(HLOOKUP(CE$1,Monitoring_MP!$AK$1:$EZ$55,Points_MP!$C38,FALSE)=$X38,$AI38,"ERROR")))))))))</f>
        <v>0</v>
      </c>
      <c r="CF38" s="142">
        <f>IF(ISBLANK(HLOOKUP(CF$1,Monitoring_MP!$AK$1:$EZ$55,Points_MP!$C38,FALSE)),"",IF(HLOOKUP(CF$1,Monitoring_MP!$AK$1:$EZ$55,Points_MP!$C38,FALSE)=$J38,$AB38,IF(HLOOKUP(CF$1,Monitoring_MP!$AK$1:$EZ$55,Points_MP!$C38,FALSE)=$L38,$AC38,IF(HLOOKUP(CF$1,Monitoring_MP!$AK$1:$EZ$55,Points_MP!$C38,FALSE)=$N38,$AD38,IF(HLOOKUP(CF$1,Monitoring_MP!$AK$1:$EZ$55,Points_MP!$C38,FALSE)=$P38,$AE38,IF(HLOOKUP(CF$1,Monitoring_MP!$AK$1:$EZ$55,Points_MP!$C38,FALSE)=$R38,$AF38,IF(HLOOKUP(CF$1,Monitoring_MP!$AK$1:$EZ$55,Points_MP!$C38,FALSE)=$T38,$AG38,IF(HLOOKUP(CF$1,Monitoring_MP!$AK$1:$EZ$55,Points_MP!$C38,FALSE)=$V38,$AH38,IF(HLOOKUP(CF$1,Monitoring_MP!$AK$1:$EZ$55,Points_MP!$C38,FALSE)=$X38,$AI38,"ERROR")))))))))</f>
        <v>2</v>
      </c>
      <c r="CG38" s="142">
        <f>IF(ISBLANK(HLOOKUP(CG$1,Monitoring_MP!$AK$1:$EZ$55,Points_MP!$C38,FALSE)),"",IF(HLOOKUP(CG$1,Monitoring_MP!$AK$1:$EZ$55,Points_MP!$C38,FALSE)=$J38,$AB38,IF(HLOOKUP(CG$1,Monitoring_MP!$AK$1:$EZ$55,Points_MP!$C38,FALSE)=$L38,$AC38,IF(HLOOKUP(CG$1,Monitoring_MP!$AK$1:$EZ$55,Points_MP!$C38,FALSE)=$N38,$AD38,IF(HLOOKUP(CG$1,Monitoring_MP!$AK$1:$EZ$55,Points_MP!$C38,FALSE)=$P38,$AE38,IF(HLOOKUP(CG$1,Monitoring_MP!$AK$1:$EZ$55,Points_MP!$C38,FALSE)=$R38,$AF38,IF(HLOOKUP(CG$1,Monitoring_MP!$AK$1:$EZ$55,Points_MP!$C38,FALSE)=$T38,$AG38,IF(HLOOKUP(CG$1,Monitoring_MP!$AK$1:$EZ$55,Points_MP!$C38,FALSE)=$V38,$AH38,IF(HLOOKUP(CG$1,Monitoring_MP!$AK$1:$EZ$55,Points_MP!$C38,FALSE)=$X38,$AI38,"ERROR")))))))))</f>
        <v>0</v>
      </c>
      <c r="CH38" s="142">
        <f>IF(ISBLANK(HLOOKUP(CH$1,Monitoring_MP!$AK$1:$EZ$55,Points_MP!$C38,FALSE)),"",IF(HLOOKUP(CH$1,Monitoring_MP!$AK$1:$EZ$55,Points_MP!$C38,FALSE)=$J38,$AB38,IF(HLOOKUP(CH$1,Monitoring_MP!$AK$1:$EZ$55,Points_MP!$C38,FALSE)=$L38,$AC38,IF(HLOOKUP(CH$1,Monitoring_MP!$AK$1:$EZ$55,Points_MP!$C38,FALSE)=$N38,$AD38,IF(HLOOKUP(CH$1,Monitoring_MP!$AK$1:$EZ$55,Points_MP!$C38,FALSE)=$P38,$AE38,IF(HLOOKUP(CH$1,Monitoring_MP!$AK$1:$EZ$55,Points_MP!$C38,FALSE)=$R38,$AF38,IF(HLOOKUP(CH$1,Monitoring_MP!$AK$1:$EZ$55,Points_MP!$C38,FALSE)=$T38,$AG38,IF(HLOOKUP(CH$1,Monitoring_MP!$AK$1:$EZ$55,Points_MP!$C38,FALSE)=$V38,$AH38,IF(HLOOKUP(CH$1,Monitoring_MP!$AK$1:$EZ$55,Points_MP!$C38,FALSE)=$X38,$AI38,"ERROR")))))))))</f>
        <v>0</v>
      </c>
      <c r="CI38" s="142">
        <f>IF(ISBLANK(HLOOKUP(CI$1,Monitoring_MP!$AK$1:$EZ$55,Points_MP!$C38,FALSE)),"",IF(HLOOKUP(CI$1,Monitoring_MP!$AK$1:$EZ$55,Points_MP!$C38,FALSE)=$J38,$AB38,IF(HLOOKUP(CI$1,Monitoring_MP!$AK$1:$EZ$55,Points_MP!$C38,FALSE)=$L38,$AC38,IF(HLOOKUP(CI$1,Monitoring_MP!$AK$1:$EZ$55,Points_MP!$C38,FALSE)=$N38,$AD38,IF(HLOOKUP(CI$1,Monitoring_MP!$AK$1:$EZ$55,Points_MP!$C38,FALSE)=$P38,$AE38,IF(HLOOKUP(CI$1,Monitoring_MP!$AK$1:$EZ$55,Points_MP!$C38,FALSE)=$R38,$AF38,IF(HLOOKUP(CI$1,Monitoring_MP!$AK$1:$EZ$55,Points_MP!$C38,FALSE)=$T38,$AG38,IF(HLOOKUP(CI$1,Monitoring_MP!$AK$1:$EZ$55,Points_MP!$C38,FALSE)=$V38,$AH38,IF(HLOOKUP(CI$1,Monitoring_MP!$AK$1:$EZ$55,Points_MP!$C38,FALSE)=$X38,$AI38,"ERROR")))))))))</f>
        <v>0</v>
      </c>
      <c r="CJ38" s="142">
        <f>IF(ISBLANK(HLOOKUP(CJ$1,Monitoring_MP!$AK$1:$EZ$55,Points_MP!$C38,FALSE)),"",IF(HLOOKUP(CJ$1,Monitoring_MP!$AK$1:$EZ$55,Points_MP!$C38,FALSE)=$J38,$AB38,IF(HLOOKUP(CJ$1,Monitoring_MP!$AK$1:$EZ$55,Points_MP!$C38,FALSE)=$L38,$AC38,IF(HLOOKUP(CJ$1,Monitoring_MP!$AK$1:$EZ$55,Points_MP!$C38,FALSE)=$N38,$AD38,IF(HLOOKUP(CJ$1,Monitoring_MP!$AK$1:$EZ$55,Points_MP!$C38,FALSE)=$P38,$AE38,IF(HLOOKUP(CJ$1,Monitoring_MP!$AK$1:$EZ$55,Points_MP!$C38,FALSE)=$R38,$AF38,IF(HLOOKUP(CJ$1,Monitoring_MP!$AK$1:$EZ$55,Points_MP!$C38,FALSE)=$T38,$AG38,IF(HLOOKUP(CJ$1,Monitoring_MP!$AK$1:$EZ$55,Points_MP!$C38,FALSE)=$V38,$AH38,IF(HLOOKUP(CJ$1,Monitoring_MP!$AK$1:$EZ$55,Points_MP!$C38,FALSE)=$X38,$AI38,"ERROR")))))))))</f>
        <v>2</v>
      </c>
      <c r="CK38" s="142">
        <f>IF(ISBLANK(HLOOKUP(CK$1,Monitoring_MP!$AK$1:$EZ$55,Points_MP!$C38,FALSE)),"",IF(HLOOKUP(CK$1,Monitoring_MP!$AK$1:$EZ$55,Points_MP!$C38,FALSE)=$J38,$AB38,IF(HLOOKUP(CK$1,Monitoring_MP!$AK$1:$EZ$55,Points_MP!$C38,FALSE)=$L38,$AC38,IF(HLOOKUP(CK$1,Monitoring_MP!$AK$1:$EZ$55,Points_MP!$C38,FALSE)=$N38,$AD38,IF(HLOOKUP(CK$1,Monitoring_MP!$AK$1:$EZ$55,Points_MP!$C38,FALSE)=$P38,$AE38,IF(HLOOKUP(CK$1,Monitoring_MP!$AK$1:$EZ$55,Points_MP!$C38,FALSE)=$R38,$AF38,IF(HLOOKUP(CK$1,Monitoring_MP!$AK$1:$EZ$55,Points_MP!$C38,FALSE)=$T38,$AG38,IF(HLOOKUP(CK$1,Monitoring_MP!$AK$1:$EZ$55,Points_MP!$C38,FALSE)=$V38,$AH38,IF(HLOOKUP(CK$1,Monitoring_MP!$AK$1:$EZ$55,Points_MP!$C38,FALSE)=$X38,$AI38,"ERROR")))))))))</f>
        <v>0</v>
      </c>
      <c r="CL38" s="142">
        <f>IF(ISBLANK(HLOOKUP(CL$1,Monitoring_MP!$AK$1:$EZ$55,Points_MP!$C38,FALSE)),"",IF(HLOOKUP(CL$1,Monitoring_MP!$AK$1:$EZ$55,Points_MP!$C38,FALSE)=$J38,$AB38,IF(HLOOKUP(CL$1,Monitoring_MP!$AK$1:$EZ$55,Points_MP!$C38,FALSE)=$L38,$AC38,IF(HLOOKUP(CL$1,Monitoring_MP!$AK$1:$EZ$55,Points_MP!$C38,FALSE)=$N38,$AD38,IF(HLOOKUP(CL$1,Monitoring_MP!$AK$1:$EZ$55,Points_MP!$C38,FALSE)=$P38,$AE38,IF(HLOOKUP(CL$1,Monitoring_MP!$AK$1:$EZ$55,Points_MP!$C38,FALSE)=$R38,$AF38,IF(HLOOKUP(CL$1,Monitoring_MP!$AK$1:$EZ$55,Points_MP!$C38,FALSE)=$T38,$AG38,IF(HLOOKUP(CL$1,Monitoring_MP!$AK$1:$EZ$55,Points_MP!$C38,FALSE)=$V38,$AH38,IF(HLOOKUP(CL$1,Monitoring_MP!$AK$1:$EZ$55,Points_MP!$C38,FALSE)=$X38,$AI38,"ERROR")))))))))</f>
        <v>2</v>
      </c>
      <c r="CM38" s="142">
        <f>IF(ISBLANK(HLOOKUP(CM$1,Monitoring_MP!$AK$1:$EZ$55,Points_MP!$C38,FALSE)),"",IF(HLOOKUP(CM$1,Monitoring_MP!$AK$1:$EZ$55,Points_MP!$C38,FALSE)=$J38,$AB38,IF(HLOOKUP(CM$1,Monitoring_MP!$AK$1:$EZ$55,Points_MP!$C38,FALSE)=$L38,$AC38,IF(HLOOKUP(CM$1,Monitoring_MP!$AK$1:$EZ$55,Points_MP!$C38,FALSE)=$N38,$AD38,IF(HLOOKUP(CM$1,Monitoring_MP!$AK$1:$EZ$55,Points_MP!$C38,FALSE)=$P38,$AE38,IF(HLOOKUP(CM$1,Monitoring_MP!$AK$1:$EZ$55,Points_MP!$C38,FALSE)=$R38,$AF38,IF(HLOOKUP(CM$1,Monitoring_MP!$AK$1:$EZ$55,Points_MP!$C38,FALSE)=$T38,$AG38,IF(HLOOKUP(CM$1,Monitoring_MP!$AK$1:$EZ$55,Points_MP!$C38,FALSE)=$V38,$AH38,IF(HLOOKUP(CM$1,Monitoring_MP!$AK$1:$EZ$55,Points_MP!$C38,FALSE)=$X38,$AI38,"ERROR")))))))))</f>
        <v>2</v>
      </c>
      <c r="CN38" s="142">
        <f>IF(ISBLANK(HLOOKUP(CN$1,Monitoring_MP!$AK$1:$EZ$55,Points_MP!$C38,FALSE)),"",IF(HLOOKUP(CN$1,Monitoring_MP!$AK$1:$EZ$55,Points_MP!$C38,FALSE)=$J38,$AB38,IF(HLOOKUP(CN$1,Monitoring_MP!$AK$1:$EZ$55,Points_MP!$C38,FALSE)=$L38,$AC38,IF(HLOOKUP(CN$1,Monitoring_MP!$AK$1:$EZ$55,Points_MP!$C38,FALSE)=$N38,$AD38,IF(HLOOKUP(CN$1,Monitoring_MP!$AK$1:$EZ$55,Points_MP!$C38,FALSE)=$P38,$AE38,IF(HLOOKUP(CN$1,Monitoring_MP!$AK$1:$EZ$55,Points_MP!$C38,FALSE)=$R38,$AF38,IF(HLOOKUP(CN$1,Monitoring_MP!$AK$1:$EZ$55,Points_MP!$C38,FALSE)=$T38,$AG38,IF(HLOOKUP(CN$1,Monitoring_MP!$AK$1:$EZ$55,Points_MP!$C38,FALSE)=$V38,$AH38,IF(HLOOKUP(CN$1,Monitoring_MP!$AK$1:$EZ$55,Points_MP!$C38,FALSE)=$X38,$AI38,"ERROR")))))))))</f>
        <v>0</v>
      </c>
      <c r="CO38" s="142">
        <f>IF(ISBLANK(HLOOKUP(CO$1,Monitoring_MP!$AK$1:$EZ$55,Points_MP!$C38,FALSE)),"",IF(HLOOKUP(CO$1,Monitoring_MP!$AK$1:$EZ$55,Points_MP!$C38,FALSE)=$J38,$AB38,IF(HLOOKUP(CO$1,Monitoring_MP!$AK$1:$EZ$55,Points_MP!$C38,FALSE)=$L38,$AC38,IF(HLOOKUP(CO$1,Monitoring_MP!$AK$1:$EZ$55,Points_MP!$C38,FALSE)=$N38,$AD38,IF(HLOOKUP(CO$1,Monitoring_MP!$AK$1:$EZ$55,Points_MP!$C38,FALSE)=$P38,$AE38,IF(HLOOKUP(CO$1,Monitoring_MP!$AK$1:$EZ$55,Points_MP!$C38,FALSE)=$R38,$AF38,IF(HLOOKUP(CO$1,Monitoring_MP!$AK$1:$EZ$55,Points_MP!$C38,FALSE)=$T38,$AG38,IF(HLOOKUP(CO$1,Monitoring_MP!$AK$1:$EZ$55,Points_MP!$C38,FALSE)=$V38,$AH38,IF(HLOOKUP(CO$1,Monitoring_MP!$AK$1:$EZ$55,Points_MP!$C38,FALSE)=$X38,$AI38,"ERROR")))))))))</f>
        <v>0</v>
      </c>
      <c r="CP38" s="142">
        <f>IF(ISBLANK(HLOOKUP(CP$1,Monitoring_MP!$AK$1:$EZ$55,Points_MP!$C38,FALSE)),"",IF(HLOOKUP(CP$1,Monitoring_MP!$AK$1:$EZ$55,Points_MP!$C38,FALSE)=$J38,$AB38,IF(HLOOKUP(CP$1,Monitoring_MP!$AK$1:$EZ$55,Points_MP!$C38,FALSE)=$L38,$AC38,IF(HLOOKUP(CP$1,Monitoring_MP!$AK$1:$EZ$55,Points_MP!$C38,FALSE)=$N38,$AD38,IF(HLOOKUP(CP$1,Monitoring_MP!$AK$1:$EZ$55,Points_MP!$C38,FALSE)=$P38,$AE38,IF(HLOOKUP(CP$1,Monitoring_MP!$AK$1:$EZ$55,Points_MP!$C38,FALSE)=$R38,$AF38,IF(HLOOKUP(CP$1,Monitoring_MP!$AK$1:$EZ$55,Points_MP!$C38,FALSE)=$T38,$AG38,IF(HLOOKUP(CP$1,Monitoring_MP!$AK$1:$EZ$55,Points_MP!$C38,FALSE)=$V38,$AH38,IF(HLOOKUP(CP$1,Monitoring_MP!$AK$1:$EZ$55,Points_MP!$C38,FALSE)=$X38,$AI38,"ERROR")))))))))</f>
        <v>0</v>
      </c>
      <c r="CQ38" s="142">
        <f>IF(ISBLANK(HLOOKUP(CQ$1,Monitoring_MP!$AK$1:$EZ$55,Points_MP!$C38,FALSE)),"",IF(HLOOKUP(CQ$1,Monitoring_MP!$AK$1:$EZ$55,Points_MP!$C38,FALSE)=$J38,$AB38,IF(HLOOKUP(CQ$1,Monitoring_MP!$AK$1:$EZ$55,Points_MP!$C38,FALSE)=$L38,$AC38,IF(HLOOKUP(CQ$1,Monitoring_MP!$AK$1:$EZ$55,Points_MP!$C38,FALSE)=$N38,$AD38,IF(HLOOKUP(CQ$1,Monitoring_MP!$AK$1:$EZ$55,Points_MP!$C38,FALSE)=$P38,$AE38,IF(HLOOKUP(CQ$1,Monitoring_MP!$AK$1:$EZ$55,Points_MP!$C38,FALSE)=$R38,$AF38,IF(HLOOKUP(CQ$1,Monitoring_MP!$AK$1:$EZ$55,Points_MP!$C38,FALSE)=$T38,$AG38,IF(HLOOKUP(CQ$1,Monitoring_MP!$AK$1:$EZ$55,Points_MP!$C38,FALSE)=$V38,$AH38,IF(HLOOKUP(CQ$1,Monitoring_MP!$AK$1:$EZ$55,Points_MP!$C38,FALSE)=$X38,$AI38,"ERROR")))))))))</f>
        <v>0</v>
      </c>
      <c r="CR38" s="142">
        <f>IF(ISBLANK(HLOOKUP(CR$1,Monitoring_MP!$AK$1:$EZ$55,Points_MP!$C38,FALSE)),"",IF(HLOOKUP(CR$1,Monitoring_MP!$AK$1:$EZ$55,Points_MP!$C38,FALSE)=$J38,$AB38,IF(HLOOKUP(CR$1,Monitoring_MP!$AK$1:$EZ$55,Points_MP!$C38,FALSE)=$L38,$AC38,IF(HLOOKUP(CR$1,Monitoring_MP!$AK$1:$EZ$55,Points_MP!$C38,FALSE)=$N38,$AD38,IF(HLOOKUP(CR$1,Monitoring_MP!$AK$1:$EZ$55,Points_MP!$C38,FALSE)=$P38,$AE38,IF(HLOOKUP(CR$1,Monitoring_MP!$AK$1:$EZ$55,Points_MP!$C38,FALSE)=$R38,$AF38,IF(HLOOKUP(CR$1,Monitoring_MP!$AK$1:$EZ$55,Points_MP!$C38,FALSE)=$T38,$AG38,IF(HLOOKUP(CR$1,Monitoring_MP!$AK$1:$EZ$55,Points_MP!$C38,FALSE)=$V38,$AH38,IF(HLOOKUP(CR$1,Monitoring_MP!$AK$1:$EZ$55,Points_MP!$C38,FALSE)=$X38,$AI38,"ERROR")))))))))</f>
        <v>2</v>
      </c>
    </row>
    <row r="39" spans="1:96" ht="15" customHeight="1" x14ac:dyDescent="0.35">
      <c r="A39" s="32" t="str">
        <f>IF(ISBLANK(Monitoring_MP!A39),"",Monitoring_MP!A39)</f>
        <v>Q37</v>
      </c>
      <c r="B39" s="32" t="str">
        <f>IF(ISBLANK(Monitoring_MP!B39),"",Monitoring_MP!B39)</f>
        <v>C20037</v>
      </c>
      <c r="C39" s="32">
        <f>IF(ISBLANK(Monitoring_MP!C39),"",Monitoring_MP!C39)</f>
        <v>39</v>
      </c>
      <c r="D39" s="33" t="str">
        <f>IF(ISBLANK(Monitoring_MP!D39),"",Monitoring_MP!D39)</f>
        <v>Sînt disponibile pe pagina web bugetele pentru cel puțin ultimii trei ani consecutivi (2018 - 2020) ?</v>
      </c>
      <c r="E39" s="33" t="str">
        <f>IF(ISBLANK(Monitoring_MP!E39),"",Monitoring_MP!E39)</f>
        <v>Is the budget available on the website for at least the last three consecutive years (2018 - 2020)?</v>
      </c>
      <c r="F39" s="33" t="str">
        <f>IF(ISBLANK(Monitoring_MP!F39),"",Monitoring_MP!F39)</f>
        <v>bug</v>
      </c>
      <c r="G39" s="37" t="str">
        <f>IF(ISBLANK(Monitoring_MP!G39),"",Monitoring_MP!G39)</f>
        <v>bug5</v>
      </c>
      <c r="H39" s="57" t="str">
        <f>IF(ISBLANK(Monitoring_MP!H39),"",Monitoring_MP!H39)</f>
        <v>bug5k</v>
      </c>
      <c r="I39" s="37">
        <f>IF(ISBLANK(Monitoring_MP!I39),"",Monitoring_MP!I39)</f>
        <v>2</v>
      </c>
      <c r="J39" s="37" t="str">
        <f>IF(ISBLANK(Monitoring_MP!J39),"",Monitoring_MP!J39)</f>
        <v>da</v>
      </c>
      <c r="K39" s="37" t="str">
        <f>IF(ISBLANK(Monitoring_MP!K39),"",Monitoring_MP!K39)</f>
        <v>yes</v>
      </c>
      <c r="L39" s="37" t="str">
        <f>IF(ISBLANK(Monitoring_MP!L39),"",Monitoring_MP!L39)</f>
        <v>nu</v>
      </c>
      <c r="M39" s="37" t="str">
        <f>IF(ISBLANK(Monitoring_MP!M39),"",Monitoring_MP!M39)</f>
        <v>no</v>
      </c>
      <c r="N39" s="35" t="str">
        <f>IF(ISBLANK(Monitoring_MP!N39),"",Monitoring_MP!N39)</f>
        <v>partial</v>
      </c>
      <c r="O39" s="37" t="str">
        <f>IF(ISBLANK(Monitoring_MP!O39),"",Monitoring_MP!O39)</f>
        <v>partially</v>
      </c>
      <c r="P39" s="37" t="str">
        <f>IF(ISBLANK(Monitoring_MP!P39),"",Monitoring_MP!P39)</f>
        <v>--------</v>
      </c>
      <c r="Q39" s="37" t="str">
        <f>IF(ISBLANK(Monitoring_MP!Q39),"",Monitoring_MP!Q39)</f>
        <v>--------</v>
      </c>
      <c r="R39" s="37" t="str">
        <f>IF(ISBLANK(Monitoring_MP!R39),"",Monitoring_MP!R39)</f>
        <v>--------</v>
      </c>
      <c r="S39" s="37" t="str">
        <f>IF(ISBLANK(Monitoring_MP!S39),"",Monitoring_MP!S39)</f>
        <v>--------</v>
      </c>
      <c r="T39" s="37" t="str">
        <f>IF(ISBLANK(Monitoring_MP!T39),"",Monitoring_MP!T39)</f>
        <v>--------</v>
      </c>
      <c r="U39" s="37" t="str">
        <f>IF(ISBLANK(Monitoring_MP!U39),"",Monitoring_MP!U39)</f>
        <v>--------</v>
      </c>
      <c r="V39" s="37" t="str">
        <f>IF(ISBLANK(Monitoring_MP!V39),"",Monitoring_MP!V39)</f>
        <v>--------</v>
      </c>
      <c r="W39" s="37" t="str">
        <f>IF(ISBLANK(Monitoring_MP!W39),"",Monitoring_MP!W39)</f>
        <v>--------</v>
      </c>
      <c r="X39" s="37" t="str">
        <f>IF(ISBLANK(Monitoring_MP!X39),"",Monitoring_MP!X39)</f>
        <v>N/A</v>
      </c>
      <c r="Y39" s="37" t="str">
        <f>IF(ISBLANK(Monitoring_MP!Y39),"",Monitoring_MP!Y39)</f>
        <v>N/A</v>
      </c>
      <c r="Z39" s="37" t="str">
        <f>IF(ISBLANK(Monitoring_MP!Z39),"",Monitoring_MP!Z39)</f>
        <v>--------</v>
      </c>
      <c r="AA39" s="80" t="str">
        <f>IF(ISBLANK(Monitoring_MP!AA39),"",Monitoring_MP!AA39)</f>
        <v>--------</v>
      </c>
      <c r="AB39" s="68">
        <f>IF(ISBLANK(Monitoring_MP!AB39),"",Monitoring_MP!AB39)</f>
        <v>2</v>
      </c>
      <c r="AC39" s="37">
        <f>IF(ISBLANK(Monitoring_MP!AC39),"",Monitoring_MP!AC39)</f>
        <v>0</v>
      </c>
      <c r="AD39" s="68">
        <f>IF(ISBLANK(Monitoring_MP!AD39),"",Monitoring_MP!AD39)</f>
        <v>1</v>
      </c>
      <c r="AE39" s="68" t="str">
        <f>IF(ISBLANK(Monitoring_MP!AE39),"",Monitoring_MP!AE39)</f>
        <v/>
      </c>
      <c r="AF39" s="68" t="str">
        <f>IF(ISBLANK(Monitoring_MP!AF39),"",Monitoring_MP!AF39)</f>
        <v/>
      </c>
      <c r="AG39" s="68" t="str">
        <f>IF(ISBLANK(Monitoring_MP!AG39),"",Monitoring_MP!AG39)</f>
        <v/>
      </c>
      <c r="AH39" s="68" t="str">
        <f>IF(ISBLANK(Monitoring_MP!AH39),"",Monitoring_MP!AH39)</f>
        <v/>
      </c>
      <c r="AI39" s="37" t="str">
        <f>IF(ISBLANK(Monitoring_MP!AI39),"",Monitoring_MP!AI39)</f>
        <v>N/A</v>
      </c>
      <c r="AJ39" s="33" t="str">
        <f>IF(ISBLANK(Monitoring_MP!AJ39),"",Monitoring_MP!AJ39)</f>
        <v/>
      </c>
      <c r="AK39" s="142">
        <f>IF(ISBLANK(HLOOKUP(AK$1,Monitoring_MP!$AK$1:$EZ$55,Points_MP!$C39,FALSE)),"",IF(HLOOKUP(AK$1,Monitoring_MP!$AK$1:$EZ$55,Points_MP!$C39,FALSE)=$J39,$AB39,IF(HLOOKUP(AK$1,Monitoring_MP!$AK$1:$EZ$55,Points_MP!$C39,FALSE)=$L39,$AC39,IF(HLOOKUP(AK$1,Monitoring_MP!$AK$1:$EZ$55,Points_MP!$C39,FALSE)=$N39,$AD39,IF(HLOOKUP(AK$1,Monitoring_MP!$AK$1:$EZ$55,Points_MP!$C39,FALSE)=$P39,$AE39,IF(HLOOKUP(AK$1,Monitoring_MP!$AK$1:$EZ$55,Points_MP!$C39,FALSE)=$R39,$AF39,IF(HLOOKUP(AK$1,Monitoring_MP!$AK$1:$EZ$55,Points_MP!$C39,FALSE)=$T39,$AG39,IF(HLOOKUP(AK$1,Monitoring_MP!$AK$1:$EZ$55,Points_MP!$C39,FALSE)=$V39,$AH39,IF(HLOOKUP(AK$1,Monitoring_MP!$AK$1:$EZ$55,Points_MP!$C39,FALSE)=$X39,$AI39,"ERROR")))))))))</f>
        <v>2</v>
      </c>
      <c r="AL39" s="142">
        <f>IF(ISBLANK(HLOOKUP(AL$1,Monitoring_MP!$AK$1:$EZ$55,Points_MP!$C39,FALSE)),"",IF(HLOOKUP(AL$1,Monitoring_MP!$AK$1:$EZ$55,Points_MP!$C39,FALSE)=$J39,$AB39,IF(HLOOKUP(AL$1,Monitoring_MP!$AK$1:$EZ$55,Points_MP!$C39,FALSE)=$L39,$AC39,IF(HLOOKUP(AL$1,Monitoring_MP!$AK$1:$EZ$55,Points_MP!$C39,FALSE)=$N39,$AD39,IF(HLOOKUP(AL$1,Monitoring_MP!$AK$1:$EZ$55,Points_MP!$C39,FALSE)=$P39,$AE39,IF(HLOOKUP(AL$1,Monitoring_MP!$AK$1:$EZ$55,Points_MP!$C39,FALSE)=$R39,$AF39,IF(HLOOKUP(AL$1,Monitoring_MP!$AK$1:$EZ$55,Points_MP!$C39,FALSE)=$T39,$AG39,IF(HLOOKUP(AL$1,Monitoring_MP!$AK$1:$EZ$55,Points_MP!$C39,FALSE)=$V39,$AH39,IF(HLOOKUP(AL$1,Monitoring_MP!$AK$1:$EZ$55,Points_MP!$C39,FALSE)=$X39,$AI39,"ERROR")))))))))</f>
        <v>2</v>
      </c>
      <c r="AM39" s="142">
        <f>IF(ISBLANK(HLOOKUP(AM$1,Monitoring_MP!$AK$1:$EZ$55,Points_MP!$C39,FALSE)),"",IF(HLOOKUP(AM$1,Monitoring_MP!$AK$1:$EZ$55,Points_MP!$C39,FALSE)=$J39,$AB39,IF(HLOOKUP(AM$1,Monitoring_MP!$AK$1:$EZ$55,Points_MP!$C39,FALSE)=$L39,$AC39,IF(HLOOKUP(AM$1,Monitoring_MP!$AK$1:$EZ$55,Points_MP!$C39,FALSE)=$N39,$AD39,IF(HLOOKUP(AM$1,Monitoring_MP!$AK$1:$EZ$55,Points_MP!$C39,FALSE)=$P39,$AE39,IF(HLOOKUP(AM$1,Monitoring_MP!$AK$1:$EZ$55,Points_MP!$C39,FALSE)=$R39,$AF39,IF(HLOOKUP(AM$1,Monitoring_MP!$AK$1:$EZ$55,Points_MP!$C39,FALSE)=$T39,$AG39,IF(HLOOKUP(AM$1,Monitoring_MP!$AK$1:$EZ$55,Points_MP!$C39,FALSE)=$V39,$AH39,IF(HLOOKUP(AM$1,Monitoring_MP!$AK$1:$EZ$55,Points_MP!$C39,FALSE)=$X39,$AI39,"ERROR")))))))))</f>
        <v>2</v>
      </c>
      <c r="AN39" s="142">
        <f>IF(ISBLANK(HLOOKUP(AN$1,Monitoring_MP!$AK$1:$EZ$55,Points_MP!$C39,FALSE)),"",IF(HLOOKUP(AN$1,Monitoring_MP!$AK$1:$EZ$55,Points_MP!$C39,FALSE)=$J39,$AB39,IF(HLOOKUP(AN$1,Monitoring_MP!$AK$1:$EZ$55,Points_MP!$C39,FALSE)=$L39,$AC39,IF(HLOOKUP(AN$1,Monitoring_MP!$AK$1:$EZ$55,Points_MP!$C39,FALSE)=$N39,$AD39,IF(HLOOKUP(AN$1,Monitoring_MP!$AK$1:$EZ$55,Points_MP!$C39,FALSE)=$P39,$AE39,IF(HLOOKUP(AN$1,Monitoring_MP!$AK$1:$EZ$55,Points_MP!$C39,FALSE)=$R39,$AF39,IF(HLOOKUP(AN$1,Monitoring_MP!$AK$1:$EZ$55,Points_MP!$C39,FALSE)=$T39,$AG39,IF(HLOOKUP(AN$1,Monitoring_MP!$AK$1:$EZ$55,Points_MP!$C39,FALSE)=$V39,$AH39,IF(HLOOKUP(AN$1,Monitoring_MP!$AK$1:$EZ$55,Points_MP!$C39,FALSE)=$X39,$AI39,"ERROR")))))))))</f>
        <v>0</v>
      </c>
      <c r="AO39" s="142">
        <f>IF(ISBLANK(HLOOKUP(AO$1,Monitoring_MP!$AK$1:$EZ$55,Points_MP!$C39,FALSE)),"",IF(HLOOKUP(AO$1,Monitoring_MP!$AK$1:$EZ$55,Points_MP!$C39,FALSE)=$J39,$AB39,IF(HLOOKUP(AO$1,Monitoring_MP!$AK$1:$EZ$55,Points_MP!$C39,FALSE)=$L39,$AC39,IF(HLOOKUP(AO$1,Monitoring_MP!$AK$1:$EZ$55,Points_MP!$C39,FALSE)=$N39,$AD39,IF(HLOOKUP(AO$1,Monitoring_MP!$AK$1:$EZ$55,Points_MP!$C39,FALSE)=$P39,$AE39,IF(HLOOKUP(AO$1,Monitoring_MP!$AK$1:$EZ$55,Points_MP!$C39,FALSE)=$R39,$AF39,IF(HLOOKUP(AO$1,Monitoring_MP!$AK$1:$EZ$55,Points_MP!$C39,FALSE)=$T39,$AG39,IF(HLOOKUP(AO$1,Monitoring_MP!$AK$1:$EZ$55,Points_MP!$C39,FALSE)=$V39,$AH39,IF(HLOOKUP(AO$1,Monitoring_MP!$AK$1:$EZ$55,Points_MP!$C39,FALSE)=$X39,$AI39,"ERROR")))))))))</f>
        <v>2</v>
      </c>
      <c r="AP39" s="142">
        <f>IF(ISBLANK(HLOOKUP(AP$1,Monitoring_MP!$AK$1:$EZ$55,Points_MP!$C39,FALSE)),"",IF(HLOOKUP(AP$1,Monitoring_MP!$AK$1:$EZ$55,Points_MP!$C39,FALSE)=$J39,$AB39,IF(HLOOKUP(AP$1,Monitoring_MP!$AK$1:$EZ$55,Points_MP!$C39,FALSE)=$L39,$AC39,IF(HLOOKUP(AP$1,Monitoring_MP!$AK$1:$EZ$55,Points_MP!$C39,FALSE)=$N39,$AD39,IF(HLOOKUP(AP$1,Monitoring_MP!$AK$1:$EZ$55,Points_MP!$C39,FALSE)=$P39,$AE39,IF(HLOOKUP(AP$1,Monitoring_MP!$AK$1:$EZ$55,Points_MP!$C39,FALSE)=$R39,$AF39,IF(HLOOKUP(AP$1,Monitoring_MP!$AK$1:$EZ$55,Points_MP!$C39,FALSE)=$T39,$AG39,IF(HLOOKUP(AP$1,Monitoring_MP!$AK$1:$EZ$55,Points_MP!$C39,FALSE)=$V39,$AH39,IF(HLOOKUP(AP$1,Monitoring_MP!$AK$1:$EZ$55,Points_MP!$C39,FALSE)=$X39,$AI39,"ERROR")))))))))</f>
        <v>2</v>
      </c>
      <c r="AQ39" s="142">
        <f>IF(ISBLANK(HLOOKUP(AQ$1,Monitoring_MP!$AK$1:$EZ$55,Points_MP!$C39,FALSE)),"",IF(HLOOKUP(AQ$1,Monitoring_MP!$AK$1:$EZ$55,Points_MP!$C39,FALSE)=$J39,$AB39,IF(HLOOKUP(AQ$1,Monitoring_MP!$AK$1:$EZ$55,Points_MP!$C39,FALSE)=$L39,$AC39,IF(HLOOKUP(AQ$1,Monitoring_MP!$AK$1:$EZ$55,Points_MP!$C39,FALSE)=$N39,$AD39,IF(HLOOKUP(AQ$1,Monitoring_MP!$AK$1:$EZ$55,Points_MP!$C39,FALSE)=$P39,$AE39,IF(HLOOKUP(AQ$1,Monitoring_MP!$AK$1:$EZ$55,Points_MP!$C39,FALSE)=$R39,$AF39,IF(HLOOKUP(AQ$1,Monitoring_MP!$AK$1:$EZ$55,Points_MP!$C39,FALSE)=$T39,$AG39,IF(HLOOKUP(AQ$1,Monitoring_MP!$AK$1:$EZ$55,Points_MP!$C39,FALSE)=$V39,$AH39,IF(HLOOKUP(AQ$1,Monitoring_MP!$AK$1:$EZ$55,Points_MP!$C39,FALSE)=$X39,$AI39,"ERROR")))))))))</f>
        <v>2</v>
      </c>
      <c r="AR39" s="142">
        <f>IF(ISBLANK(HLOOKUP(AR$1,Monitoring_MP!$AK$1:$EZ$55,Points_MP!$C39,FALSE)),"",IF(HLOOKUP(AR$1,Monitoring_MP!$AK$1:$EZ$55,Points_MP!$C39,FALSE)=$J39,$AB39,IF(HLOOKUP(AR$1,Monitoring_MP!$AK$1:$EZ$55,Points_MP!$C39,FALSE)=$L39,$AC39,IF(HLOOKUP(AR$1,Monitoring_MP!$AK$1:$EZ$55,Points_MP!$C39,FALSE)=$N39,$AD39,IF(HLOOKUP(AR$1,Monitoring_MP!$AK$1:$EZ$55,Points_MP!$C39,FALSE)=$P39,$AE39,IF(HLOOKUP(AR$1,Monitoring_MP!$AK$1:$EZ$55,Points_MP!$C39,FALSE)=$R39,$AF39,IF(HLOOKUP(AR$1,Monitoring_MP!$AK$1:$EZ$55,Points_MP!$C39,FALSE)=$T39,$AG39,IF(HLOOKUP(AR$1,Monitoring_MP!$AK$1:$EZ$55,Points_MP!$C39,FALSE)=$V39,$AH39,IF(HLOOKUP(AR$1,Monitoring_MP!$AK$1:$EZ$55,Points_MP!$C39,FALSE)=$X39,$AI39,"ERROR")))))))))</f>
        <v>1</v>
      </c>
      <c r="AS39" s="142">
        <f>IF(ISBLANK(HLOOKUP(AS$1,Monitoring_MP!$AK$1:$EZ$55,Points_MP!$C39,FALSE)),"",IF(HLOOKUP(AS$1,Monitoring_MP!$AK$1:$EZ$55,Points_MP!$C39,FALSE)=$J39,$AB39,IF(HLOOKUP(AS$1,Monitoring_MP!$AK$1:$EZ$55,Points_MP!$C39,FALSE)=$L39,$AC39,IF(HLOOKUP(AS$1,Monitoring_MP!$AK$1:$EZ$55,Points_MP!$C39,FALSE)=$N39,$AD39,IF(HLOOKUP(AS$1,Monitoring_MP!$AK$1:$EZ$55,Points_MP!$C39,FALSE)=$P39,$AE39,IF(HLOOKUP(AS$1,Monitoring_MP!$AK$1:$EZ$55,Points_MP!$C39,FALSE)=$R39,$AF39,IF(HLOOKUP(AS$1,Monitoring_MP!$AK$1:$EZ$55,Points_MP!$C39,FALSE)=$T39,$AG39,IF(HLOOKUP(AS$1,Monitoring_MP!$AK$1:$EZ$55,Points_MP!$C39,FALSE)=$V39,$AH39,IF(HLOOKUP(AS$1,Monitoring_MP!$AK$1:$EZ$55,Points_MP!$C39,FALSE)=$X39,$AI39,"ERROR")))))))))</f>
        <v>0</v>
      </c>
      <c r="AT39" s="142">
        <f>IF(ISBLANK(HLOOKUP(AT$1,Monitoring_MP!$AK$1:$EZ$55,Points_MP!$C39,FALSE)),"",IF(HLOOKUP(AT$1,Monitoring_MP!$AK$1:$EZ$55,Points_MP!$C39,FALSE)=$J39,$AB39,IF(HLOOKUP(AT$1,Monitoring_MP!$AK$1:$EZ$55,Points_MP!$C39,FALSE)=$L39,$AC39,IF(HLOOKUP(AT$1,Monitoring_MP!$AK$1:$EZ$55,Points_MP!$C39,FALSE)=$N39,$AD39,IF(HLOOKUP(AT$1,Monitoring_MP!$AK$1:$EZ$55,Points_MP!$C39,FALSE)=$P39,$AE39,IF(HLOOKUP(AT$1,Monitoring_MP!$AK$1:$EZ$55,Points_MP!$C39,FALSE)=$R39,$AF39,IF(HLOOKUP(AT$1,Monitoring_MP!$AK$1:$EZ$55,Points_MP!$C39,FALSE)=$T39,$AG39,IF(HLOOKUP(AT$1,Monitoring_MP!$AK$1:$EZ$55,Points_MP!$C39,FALSE)=$V39,$AH39,IF(HLOOKUP(AT$1,Monitoring_MP!$AK$1:$EZ$55,Points_MP!$C39,FALSE)=$X39,$AI39,"ERROR")))))))))</f>
        <v>0</v>
      </c>
      <c r="AU39" s="142">
        <f>IF(ISBLANK(HLOOKUP(AU$1,Monitoring_MP!$AK$1:$EZ$55,Points_MP!$C39,FALSE)),"",IF(HLOOKUP(AU$1,Monitoring_MP!$AK$1:$EZ$55,Points_MP!$C39,FALSE)=$J39,$AB39,IF(HLOOKUP(AU$1,Monitoring_MP!$AK$1:$EZ$55,Points_MP!$C39,FALSE)=$L39,$AC39,IF(HLOOKUP(AU$1,Monitoring_MP!$AK$1:$EZ$55,Points_MP!$C39,FALSE)=$N39,$AD39,IF(HLOOKUP(AU$1,Monitoring_MP!$AK$1:$EZ$55,Points_MP!$C39,FALSE)=$P39,$AE39,IF(HLOOKUP(AU$1,Monitoring_MP!$AK$1:$EZ$55,Points_MP!$C39,FALSE)=$R39,$AF39,IF(HLOOKUP(AU$1,Monitoring_MP!$AK$1:$EZ$55,Points_MP!$C39,FALSE)=$T39,$AG39,IF(HLOOKUP(AU$1,Monitoring_MP!$AK$1:$EZ$55,Points_MP!$C39,FALSE)=$V39,$AH39,IF(HLOOKUP(AU$1,Monitoring_MP!$AK$1:$EZ$55,Points_MP!$C39,FALSE)=$X39,$AI39,"ERROR")))))))))</f>
        <v>1</v>
      </c>
      <c r="AV39" s="142">
        <f>IF(ISBLANK(HLOOKUP(AV$1,Monitoring_MP!$AK$1:$EZ$55,Points_MP!$C39,FALSE)),"",IF(HLOOKUP(AV$1,Monitoring_MP!$AK$1:$EZ$55,Points_MP!$C39,FALSE)=$J39,$AB39,IF(HLOOKUP(AV$1,Monitoring_MP!$AK$1:$EZ$55,Points_MP!$C39,FALSE)=$L39,$AC39,IF(HLOOKUP(AV$1,Monitoring_MP!$AK$1:$EZ$55,Points_MP!$C39,FALSE)=$N39,$AD39,IF(HLOOKUP(AV$1,Monitoring_MP!$AK$1:$EZ$55,Points_MP!$C39,FALSE)=$P39,$AE39,IF(HLOOKUP(AV$1,Monitoring_MP!$AK$1:$EZ$55,Points_MP!$C39,FALSE)=$R39,$AF39,IF(HLOOKUP(AV$1,Monitoring_MP!$AK$1:$EZ$55,Points_MP!$C39,FALSE)=$T39,$AG39,IF(HLOOKUP(AV$1,Monitoring_MP!$AK$1:$EZ$55,Points_MP!$C39,FALSE)=$V39,$AH39,IF(HLOOKUP(AV$1,Monitoring_MP!$AK$1:$EZ$55,Points_MP!$C39,FALSE)=$X39,$AI39,"ERROR")))))))))</f>
        <v>1</v>
      </c>
      <c r="AW39" s="142">
        <f>IF(ISBLANK(HLOOKUP(AW$1,Monitoring_MP!$AK$1:$EZ$55,Points_MP!$C39,FALSE)),"",IF(HLOOKUP(AW$1,Monitoring_MP!$AK$1:$EZ$55,Points_MP!$C39,FALSE)=$J39,$AB39,IF(HLOOKUP(AW$1,Monitoring_MP!$AK$1:$EZ$55,Points_MP!$C39,FALSE)=$L39,$AC39,IF(HLOOKUP(AW$1,Monitoring_MP!$AK$1:$EZ$55,Points_MP!$C39,FALSE)=$N39,$AD39,IF(HLOOKUP(AW$1,Monitoring_MP!$AK$1:$EZ$55,Points_MP!$C39,FALSE)=$P39,$AE39,IF(HLOOKUP(AW$1,Monitoring_MP!$AK$1:$EZ$55,Points_MP!$C39,FALSE)=$R39,$AF39,IF(HLOOKUP(AW$1,Monitoring_MP!$AK$1:$EZ$55,Points_MP!$C39,FALSE)=$T39,$AG39,IF(HLOOKUP(AW$1,Monitoring_MP!$AK$1:$EZ$55,Points_MP!$C39,FALSE)=$V39,$AH39,IF(HLOOKUP(AW$1,Monitoring_MP!$AK$1:$EZ$55,Points_MP!$C39,FALSE)=$X39,$AI39,"ERROR")))))))))</f>
        <v>0</v>
      </c>
      <c r="AX39" s="142">
        <f>IF(ISBLANK(HLOOKUP(AX$1,Monitoring_MP!$AK$1:$EZ$55,Points_MP!$C39,FALSE)),"",IF(HLOOKUP(AX$1,Monitoring_MP!$AK$1:$EZ$55,Points_MP!$C39,FALSE)=$J39,$AB39,IF(HLOOKUP(AX$1,Monitoring_MP!$AK$1:$EZ$55,Points_MP!$C39,FALSE)=$L39,$AC39,IF(HLOOKUP(AX$1,Monitoring_MP!$AK$1:$EZ$55,Points_MP!$C39,FALSE)=$N39,$AD39,IF(HLOOKUP(AX$1,Monitoring_MP!$AK$1:$EZ$55,Points_MP!$C39,FALSE)=$P39,$AE39,IF(HLOOKUP(AX$1,Monitoring_MP!$AK$1:$EZ$55,Points_MP!$C39,FALSE)=$R39,$AF39,IF(HLOOKUP(AX$1,Monitoring_MP!$AK$1:$EZ$55,Points_MP!$C39,FALSE)=$T39,$AG39,IF(HLOOKUP(AX$1,Monitoring_MP!$AK$1:$EZ$55,Points_MP!$C39,FALSE)=$V39,$AH39,IF(HLOOKUP(AX$1,Monitoring_MP!$AK$1:$EZ$55,Points_MP!$C39,FALSE)=$X39,$AI39,"ERROR")))))))))</f>
        <v>2</v>
      </c>
      <c r="AY39" s="142">
        <f>IF(ISBLANK(HLOOKUP(AY$1,Monitoring_MP!$AK$1:$EZ$55,Points_MP!$C39,FALSE)),"",IF(HLOOKUP(AY$1,Monitoring_MP!$AK$1:$EZ$55,Points_MP!$C39,FALSE)=$J39,$AB39,IF(HLOOKUP(AY$1,Monitoring_MP!$AK$1:$EZ$55,Points_MP!$C39,FALSE)=$L39,$AC39,IF(HLOOKUP(AY$1,Monitoring_MP!$AK$1:$EZ$55,Points_MP!$C39,FALSE)=$N39,$AD39,IF(HLOOKUP(AY$1,Monitoring_MP!$AK$1:$EZ$55,Points_MP!$C39,FALSE)=$P39,$AE39,IF(HLOOKUP(AY$1,Monitoring_MP!$AK$1:$EZ$55,Points_MP!$C39,FALSE)=$R39,$AF39,IF(HLOOKUP(AY$1,Monitoring_MP!$AK$1:$EZ$55,Points_MP!$C39,FALSE)=$T39,$AG39,IF(HLOOKUP(AY$1,Monitoring_MP!$AK$1:$EZ$55,Points_MP!$C39,FALSE)=$V39,$AH39,IF(HLOOKUP(AY$1,Monitoring_MP!$AK$1:$EZ$55,Points_MP!$C39,FALSE)=$X39,$AI39,"ERROR")))))))))</f>
        <v>1</v>
      </c>
      <c r="AZ39" s="142">
        <f>IF(ISBLANK(HLOOKUP(AZ$1,Monitoring_MP!$AK$1:$EZ$55,Points_MP!$C39,FALSE)),"",IF(HLOOKUP(AZ$1,Monitoring_MP!$AK$1:$EZ$55,Points_MP!$C39,FALSE)=$J39,$AB39,IF(HLOOKUP(AZ$1,Monitoring_MP!$AK$1:$EZ$55,Points_MP!$C39,FALSE)=$L39,$AC39,IF(HLOOKUP(AZ$1,Monitoring_MP!$AK$1:$EZ$55,Points_MP!$C39,FALSE)=$N39,$AD39,IF(HLOOKUP(AZ$1,Monitoring_MP!$AK$1:$EZ$55,Points_MP!$C39,FALSE)=$P39,$AE39,IF(HLOOKUP(AZ$1,Monitoring_MP!$AK$1:$EZ$55,Points_MP!$C39,FALSE)=$R39,$AF39,IF(HLOOKUP(AZ$1,Monitoring_MP!$AK$1:$EZ$55,Points_MP!$C39,FALSE)=$T39,$AG39,IF(HLOOKUP(AZ$1,Monitoring_MP!$AK$1:$EZ$55,Points_MP!$C39,FALSE)=$V39,$AH39,IF(HLOOKUP(AZ$1,Monitoring_MP!$AK$1:$EZ$55,Points_MP!$C39,FALSE)=$X39,$AI39,"ERROR")))))))))</f>
        <v>1</v>
      </c>
      <c r="BA39" s="142">
        <f>IF(ISBLANK(HLOOKUP(BA$1,Monitoring_MP!$AK$1:$EZ$55,Points_MP!$C39,FALSE)),"",IF(HLOOKUP(BA$1,Monitoring_MP!$AK$1:$EZ$55,Points_MP!$C39,FALSE)=$J39,$AB39,IF(HLOOKUP(BA$1,Monitoring_MP!$AK$1:$EZ$55,Points_MP!$C39,FALSE)=$L39,$AC39,IF(HLOOKUP(BA$1,Monitoring_MP!$AK$1:$EZ$55,Points_MP!$C39,FALSE)=$N39,$AD39,IF(HLOOKUP(BA$1,Monitoring_MP!$AK$1:$EZ$55,Points_MP!$C39,FALSE)=$P39,$AE39,IF(HLOOKUP(BA$1,Monitoring_MP!$AK$1:$EZ$55,Points_MP!$C39,FALSE)=$R39,$AF39,IF(HLOOKUP(BA$1,Monitoring_MP!$AK$1:$EZ$55,Points_MP!$C39,FALSE)=$T39,$AG39,IF(HLOOKUP(BA$1,Monitoring_MP!$AK$1:$EZ$55,Points_MP!$C39,FALSE)=$V39,$AH39,IF(HLOOKUP(BA$1,Monitoring_MP!$AK$1:$EZ$55,Points_MP!$C39,FALSE)=$X39,$AI39,"ERROR")))))))))</f>
        <v>0</v>
      </c>
      <c r="BB39" s="142">
        <f>IF(ISBLANK(HLOOKUP(BB$1,Monitoring_MP!$AK$1:$EZ$55,Points_MP!$C39,FALSE)),"",IF(HLOOKUP(BB$1,Monitoring_MP!$AK$1:$EZ$55,Points_MP!$C39,FALSE)=$J39,$AB39,IF(HLOOKUP(BB$1,Monitoring_MP!$AK$1:$EZ$55,Points_MP!$C39,FALSE)=$L39,$AC39,IF(HLOOKUP(BB$1,Monitoring_MP!$AK$1:$EZ$55,Points_MP!$C39,FALSE)=$N39,$AD39,IF(HLOOKUP(BB$1,Monitoring_MP!$AK$1:$EZ$55,Points_MP!$C39,FALSE)=$P39,$AE39,IF(HLOOKUP(BB$1,Monitoring_MP!$AK$1:$EZ$55,Points_MP!$C39,FALSE)=$R39,$AF39,IF(HLOOKUP(BB$1,Monitoring_MP!$AK$1:$EZ$55,Points_MP!$C39,FALSE)=$T39,$AG39,IF(HLOOKUP(BB$1,Monitoring_MP!$AK$1:$EZ$55,Points_MP!$C39,FALSE)=$V39,$AH39,IF(HLOOKUP(BB$1,Monitoring_MP!$AK$1:$EZ$55,Points_MP!$C39,FALSE)=$X39,$AI39,"ERROR")))))))))</f>
        <v>0</v>
      </c>
      <c r="BC39" s="142">
        <f>IF(ISBLANK(HLOOKUP(BC$1,Monitoring_MP!$AK$1:$EZ$55,Points_MP!$C39,FALSE)),"",IF(HLOOKUP(BC$1,Monitoring_MP!$AK$1:$EZ$55,Points_MP!$C39,FALSE)=$J39,$AB39,IF(HLOOKUP(BC$1,Monitoring_MP!$AK$1:$EZ$55,Points_MP!$C39,FALSE)=$L39,$AC39,IF(HLOOKUP(BC$1,Monitoring_MP!$AK$1:$EZ$55,Points_MP!$C39,FALSE)=$N39,$AD39,IF(HLOOKUP(BC$1,Monitoring_MP!$AK$1:$EZ$55,Points_MP!$C39,FALSE)=$P39,$AE39,IF(HLOOKUP(BC$1,Monitoring_MP!$AK$1:$EZ$55,Points_MP!$C39,FALSE)=$R39,$AF39,IF(HLOOKUP(BC$1,Monitoring_MP!$AK$1:$EZ$55,Points_MP!$C39,FALSE)=$T39,$AG39,IF(HLOOKUP(BC$1,Monitoring_MP!$AK$1:$EZ$55,Points_MP!$C39,FALSE)=$V39,$AH39,IF(HLOOKUP(BC$1,Monitoring_MP!$AK$1:$EZ$55,Points_MP!$C39,FALSE)=$X39,$AI39,"ERROR")))))))))</f>
        <v>2</v>
      </c>
      <c r="BD39" s="142">
        <f>IF(ISBLANK(HLOOKUP(BD$1,Monitoring_MP!$AK$1:$EZ$55,Points_MP!$C39,FALSE)),"",IF(HLOOKUP(BD$1,Monitoring_MP!$AK$1:$EZ$55,Points_MP!$C39,FALSE)=$J39,$AB39,IF(HLOOKUP(BD$1,Monitoring_MP!$AK$1:$EZ$55,Points_MP!$C39,FALSE)=$L39,$AC39,IF(HLOOKUP(BD$1,Monitoring_MP!$AK$1:$EZ$55,Points_MP!$C39,FALSE)=$N39,$AD39,IF(HLOOKUP(BD$1,Monitoring_MP!$AK$1:$EZ$55,Points_MP!$C39,FALSE)=$P39,$AE39,IF(HLOOKUP(BD$1,Monitoring_MP!$AK$1:$EZ$55,Points_MP!$C39,FALSE)=$R39,$AF39,IF(HLOOKUP(BD$1,Monitoring_MP!$AK$1:$EZ$55,Points_MP!$C39,FALSE)=$T39,$AG39,IF(HLOOKUP(BD$1,Monitoring_MP!$AK$1:$EZ$55,Points_MP!$C39,FALSE)=$V39,$AH39,IF(HLOOKUP(BD$1,Monitoring_MP!$AK$1:$EZ$55,Points_MP!$C39,FALSE)=$X39,$AI39,"ERROR")))))))))</f>
        <v>1</v>
      </c>
      <c r="BE39" s="142">
        <f>IF(ISBLANK(HLOOKUP(BE$1,Monitoring_MP!$AK$1:$EZ$55,Points_MP!$C39,FALSE)),"",IF(HLOOKUP(BE$1,Monitoring_MP!$AK$1:$EZ$55,Points_MP!$C39,FALSE)=$J39,$AB39,IF(HLOOKUP(BE$1,Monitoring_MP!$AK$1:$EZ$55,Points_MP!$C39,FALSE)=$L39,$AC39,IF(HLOOKUP(BE$1,Monitoring_MP!$AK$1:$EZ$55,Points_MP!$C39,FALSE)=$N39,$AD39,IF(HLOOKUP(BE$1,Monitoring_MP!$AK$1:$EZ$55,Points_MP!$C39,FALSE)=$P39,$AE39,IF(HLOOKUP(BE$1,Monitoring_MP!$AK$1:$EZ$55,Points_MP!$C39,FALSE)=$R39,$AF39,IF(HLOOKUP(BE$1,Monitoring_MP!$AK$1:$EZ$55,Points_MP!$C39,FALSE)=$T39,$AG39,IF(HLOOKUP(BE$1,Monitoring_MP!$AK$1:$EZ$55,Points_MP!$C39,FALSE)=$V39,$AH39,IF(HLOOKUP(BE$1,Monitoring_MP!$AK$1:$EZ$55,Points_MP!$C39,FALSE)=$X39,$AI39,"ERROR")))))))))</f>
        <v>2</v>
      </c>
      <c r="BF39" s="142">
        <f>IF(ISBLANK(HLOOKUP(BF$1,Monitoring_MP!$AK$1:$EZ$55,Points_MP!$C39,FALSE)),"",IF(HLOOKUP(BF$1,Monitoring_MP!$AK$1:$EZ$55,Points_MP!$C39,FALSE)=$J39,$AB39,IF(HLOOKUP(BF$1,Monitoring_MP!$AK$1:$EZ$55,Points_MP!$C39,FALSE)=$L39,$AC39,IF(HLOOKUP(BF$1,Monitoring_MP!$AK$1:$EZ$55,Points_MP!$C39,FALSE)=$N39,$AD39,IF(HLOOKUP(BF$1,Monitoring_MP!$AK$1:$EZ$55,Points_MP!$C39,FALSE)=$P39,$AE39,IF(HLOOKUP(BF$1,Monitoring_MP!$AK$1:$EZ$55,Points_MP!$C39,FALSE)=$R39,$AF39,IF(HLOOKUP(BF$1,Monitoring_MP!$AK$1:$EZ$55,Points_MP!$C39,FALSE)=$T39,$AG39,IF(HLOOKUP(BF$1,Monitoring_MP!$AK$1:$EZ$55,Points_MP!$C39,FALSE)=$V39,$AH39,IF(HLOOKUP(BF$1,Monitoring_MP!$AK$1:$EZ$55,Points_MP!$C39,FALSE)=$X39,$AI39,"ERROR")))))))))</f>
        <v>2</v>
      </c>
      <c r="BG39" s="142">
        <f>IF(ISBLANK(HLOOKUP(BG$1,Monitoring_MP!$AK$1:$EZ$55,Points_MP!$C39,FALSE)),"",IF(HLOOKUP(BG$1,Monitoring_MP!$AK$1:$EZ$55,Points_MP!$C39,FALSE)=$J39,$AB39,IF(HLOOKUP(BG$1,Monitoring_MP!$AK$1:$EZ$55,Points_MP!$C39,FALSE)=$L39,$AC39,IF(HLOOKUP(BG$1,Monitoring_MP!$AK$1:$EZ$55,Points_MP!$C39,FALSE)=$N39,$AD39,IF(HLOOKUP(BG$1,Monitoring_MP!$AK$1:$EZ$55,Points_MP!$C39,FALSE)=$P39,$AE39,IF(HLOOKUP(BG$1,Monitoring_MP!$AK$1:$EZ$55,Points_MP!$C39,FALSE)=$R39,$AF39,IF(HLOOKUP(BG$1,Monitoring_MP!$AK$1:$EZ$55,Points_MP!$C39,FALSE)=$T39,$AG39,IF(HLOOKUP(BG$1,Monitoring_MP!$AK$1:$EZ$55,Points_MP!$C39,FALSE)=$V39,$AH39,IF(HLOOKUP(BG$1,Monitoring_MP!$AK$1:$EZ$55,Points_MP!$C39,FALSE)=$X39,$AI39,"ERROR")))))))))</f>
        <v>0</v>
      </c>
      <c r="BH39" s="142">
        <f>IF(ISBLANK(HLOOKUP(BH$1,Monitoring_MP!$AK$1:$EZ$55,Points_MP!$C39,FALSE)),"",IF(HLOOKUP(BH$1,Monitoring_MP!$AK$1:$EZ$55,Points_MP!$C39,FALSE)=$J39,$AB39,IF(HLOOKUP(BH$1,Monitoring_MP!$AK$1:$EZ$55,Points_MP!$C39,FALSE)=$L39,$AC39,IF(HLOOKUP(BH$1,Monitoring_MP!$AK$1:$EZ$55,Points_MP!$C39,FALSE)=$N39,$AD39,IF(HLOOKUP(BH$1,Monitoring_MP!$AK$1:$EZ$55,Points_MP!$C39,FALSE)=$P39,$AE39,IF(HLOOKUP(BH$1,Monitoring_MP!$AK$1:$EZ$55,Points_MP!$C39,FALSE)=$R39,$AF39,IF(HLOOKUP(BH$1,Monitoring_MP!$AK$1:$EZ$55,Points_MP!$C39,FALSE)=$T39,$AG39,IF(HLOOKUP(BH$1,Monitoring_MP!$AK$1:$EZ$55,Points_MP!$C39,FALSE)=$V39,$AH39,IF(HLOOKUP(BH$1,Monitoring_MP!$AK$1:$EZ$55,Points_MP!$C39,FALSE)=$X39,$AI39,"ERROR")))))))))</f>
        <v>2</v>
      </c>
      <c r="BI39" s="142">
        <f>IF(ISBLANK(HLOOKUP(BI$1,Monitoring_MP!$AK$1:$EZ$55,Points_MP!$C39,FALSE)),"",IF(HLOOKUP(BI$1,Monitoring_MP!$AK$1:$EZ$55,Points_MP!$C39,FALSE)=$J39,$AB39,IF(HLOOKUP(BI$1,Monitoring_MP!$AK$1:$EZ$55,Points_MP!$C39,FALSE)=$L39,$AC39,IF(HLOOKUP(BI$1,Monitoring_MP!$AK$1:$EZ$55,Points_MP!$C39,FALSE)=$N39,$AD39,IF(HLOOKUP(BI$1,Monitoring_MP!$AK$1:$EZ$55,Points_MP!$C39,FALSE)=$P39,$AE39,IF(HLOOKUP(BI$1,Monitoring_MP!$AK$1:$EZ$55,Points_MP!$C39,FALSE)=$R39,$AF39,IF(HLOOKUP(BI$1,Monitoring_MP!$AK$1:$EZ$55,Points_MP!$C39,FALSE)=$T39,$AG39,IF(HLOOKUP(BI$1,Monitoring_MP!$AK$1:$EZ$55,Points_MP!$C39,FALSE)=$V39,$AH39,IF(HLOOKUP(BI$1,Monitoring_MP!$AK$1:$EZ$55,Points_MP!$C39,FALSE)=$X39,$AI39,"ERROR")))))))))</f>
        <v>0</v>
      </c>
      <c r="BJ39" s="142">
        <f>IF(ISBLANK(HLOOKUP(BJ$1,Monitoring_MP!$AK$1:$EZ$55,Points_MP!$C39,FALSE)),"",IF(HLOOKUP(BJ$1,Monitoring_MP!$AK$1:$EZ$55,Points_MP!$C39,FALSE)=$J39,$AB39,IF(HLOOKUP(BJ$1,Monitoring_MP!$AK$1:$EZ$55,Points_MP!$C39,FALSE)=$L39,$AC39,IF(HLOOKUP(BJ$1,Monitoring_MP!$AK$1:$EZ$55,Points_MP!$C39,FALSE)=$N39,$AD39,IF(HLOOKUP(BJ$1,Monitoring_MP!$AK$1:$EZ$55,Points_MP!$C39,FALSE)=$P39,$AE39,IF(HLOOKUP(BJ$1,Monitoring_MP!$AK$1:$EZ$55,Points_MP!$C39,FALSE)=$R39,$AF39,IF(HLOOKUP(BJ$1,Monitoring_MP!$AK$1:$EZ$55,Points_MP!$C39,FALSE)=$T39,$AG39,IF(HLOOKUP(BJ$1,Monitoring_MP!$AK$1:$EZ$55,Points_MP!$C39,FALSE)=$V39,$AH39,IF(HLOOKUP(BJ$1,Monitoring_MP!$AK$1:$EZ$55,Points_MP!$C39,FALSE)=$X39,$AI39,"ERROR")))))))))</f>
        <v>1</v>
      </c>
      <c r="BK39" s="142">
        <f>IF(ISBLANK(HLOOKUP(BK$1,Monitoring_MP!$AK$1:$EZ$55,Points_MP!$C39,FALSE)),"",IF(HLOOKUP(BK$1,Monitoring_MP!$AK$1:$EZ$55,Points_MP!$C39,FALSE)=$J39,$AB39,IF(HLOOKUP(BK$1,Monitoring_MP!$AK$1:$EZ$55,Points_MP!$C39,FALSE)=$L39,$AC39,IF(HLOOKUP(BK$1,Monitoring_MP!$AK$1:$EZ$55,Points_MP!$C39,FALSE)=$N39,$AD39,IF(HLOOKUP(BK$1,Monitoring_MP!$AK$1:$EZ$55,Points_MP!$C39,FALSE)=$P39,$AE39,IF(HLOOKUP(BK$1,Monitoring_MP!$AK$1:$EZ$55,Points_MP!$C39,FALSE)=$R39,$AF39,IF(HLOOKUP(BK$1,Monitoring_MP!$AK$1:$EZ$55,Points_MP!$C39,FALSE)=$T39,$AG39,IF(HLOOKUP(BK$1,Monitoring_MP!$AK$1:$EZ$55,Points_MP!$C39,FALSE)=$V39,$AH39,IF(HLOOKUP(BK$1,Monitoring_MP!$AK$1:$EZ$55,Points_MP!$C39,FALSE)=$X39,$AI39,"ERROR")))))))))</f>
        <v>0</v>
      </c>
      <c r="BL39" s="142">
        <f>IF(ISBLANK(HLOOKUP(BL$1,Monitoring_MP!$AK$1:$EZ$55,Points_MP!$C39,FALSE)),"",IF(HLOOKUP(BL$1,Monitoring_MP!$AK$1:$EZ$55,Points_MP!$C39,FALSE)=$J39,$AB39,IF(HLOOKUP(BL$1,Monitoring_MP!$AK$1:$EZ$55,Points_MP!$C39,FALSE)=$L39,$AC39,IF(HLOOKUP(BL$1,Monitoring_MP!$AK$1:$EZ$55,Points_MP!$C39,FALSE)=$N39,$AD39,IF(HLOOKUP(BL$1,Monitoring_MP!$AK$1:$EZ$55,Points_MP!$C39,FALSE)=$P39,$AE39,IF(HLOOKUP(BL$1,Monitoring_MP!$AK$1:$EZ$55,Points_MP!$C39,FALSE)=$R39,$AF39,IF(HLOOKUP(BL$1,Monitoring_MP!$AK$1:$EZ$55,Points_MP!$C39,FALSE)=$T39,$AG39,IF(HLOOKUP(BL$1,Monitoring_MP!$AK$1:$EZ$55,Points_MP!$C39,FALSE)=$V39,$AH39,IF(HLOOKUP(BL$1,Monitoring_MP!$AK$1:$EZ$55,Points_MP!$C39,FALSE)=$X39,$AI39,"ERROR")))))))))</f>
        <v>2</v>
      </c>
      <c r="BM39" s="142">
        <f>IF(ISBLANK(HLOOKUP(BM$1,Monitoring_MP!$AK$1:$EZ$55,Points_MP!$C39,FALSE)),"",IF(HLOOKUP(BM$1,Monitoring_MP!$AK$1:$EZ$55,Points_MP!$C39,FALSE)=$J39,$AB39,IF(HLOOKUP(BM$1,Monitoring_MP!$AK$1:$EZ$55,Points_MP!$C39,FALSE)=$L39,$AC39,IF(HLOOKUP(BM$1,Monitoring_MP!$AK$1:$EZ$55,Points_MP!$C39,FALSE)=$N39,$AD39,IF(HLOOKUP(BM$1,Monitoring_MP!$AK$1:$EZ$55,Points_MP!$C39,FALSE)=$P39,$AE39,IF(HLOOKUP(BM$1,Monitoring_MP!$AK$1:$EZ$55,Points_MP!$C39,FALSE)=$R39,$AF39,IF(HLOOKUP(BM$1,Monitoring_MP!$AK$1:$EZ$55,Points_MP!$C39,FALSE)=$T39,$AG39,IF(HLOOKUP(BM$1,Monitoring_MP!$AK$1:$EZ$55,Points_MP!$C39,FALSE)=$V39,$AH39,IF(HLOOKUP(BM$1,Monitoring_MP!$AK$1:$EZ$55,Points_MP!$C39,FALSE)=$X39,$AI39,"ERROR")))))))))</f>
        <v>0</v>
      </c>
      <c r="BN39" s="142">
        <f>IF(ISBLANK(HLOOKUP(BN$1,Monitoring_MP!$AK$1:$EZ$55,Points_MP!$C39,FALSE)),"",IF(HLOOKUP(BN$1,Monitoring_MP!$AK$1:$EZ$55,Points_MP!$C39,FALSE)=$J39,$AB39,IF(HLOOKUP(BN$1,Monitoring_MP!$AK$1:$EZ$55,Points_MP!$C39,FALSE)=$L39,$AC39,IF(HLOOKUP(BN$1,Monitoring_MP!$AK$1:$EZ$55,Points_MP!$C39,FALSE)=$N39,$AD39,IF(HLOOKUP(BN$1,Monitoring_MP!$AK$1:$EZ$55,Points_MP!$C39,FALSE)=$P39,$AE39,IF(HLOOKUP(BN$1,Monitoring_MP!$AK$1:$EZ$55,Points_MP!$C39,FALSE)=$R39,$AF39,IF(HLOOKUP(BN$1,Monitoring_MP!$AK$1:$EZ$55,Points_MP!$C39,FALSE)=$T39,$AG39,IF(HLOOKUP(BN$1,Monitoring_MP!$AK$1:$EZ$55,Points_MP!$C39,FALSE)=$V39,$AH39,IF(HLOOKUP(BN$1,Monitoring_MP!$AK$1:$EZ$55,Points_MP!$C39,FALSE)=$X39,$AI39,"ERROR")))))))))</f>
        <v>1</v>
      </c>
      <c r="BO39" s="142">
        <f>IF(ISBLANK(HLOOKUP(BO$1,Monitoring_MP!$AK$1:$EZ$55,Points_MP!$C39,FALSE)),"",IF(HLOOKUP(BO$1,Monitoring_MP!$AK$1:$EZ$55,Points_MP!$C39,FALSE)=$J39,$AB39,IF(HLOOKUP(BO$1,Monitoring_MP!$AK$1:$EZ$55,Points_MP!$C39,FALSE)=$L39,$AC39,IF(HLOOKUP(BO$1,Monitoring_MP!$AK$1:$EZ$55,Points_MP!$C39,FALSE)=$N39,$AD39,IF(HLOOKUP(BO$1,Monitoring_MP!$AK$1:$EZ$55,Points_MP!$C39,FALSE)=$P39,$AE39,IF(HLOOKUP(BO$1,Monitoring_MP!$AK$1:$EZ$55,Points_MP!$C39,FALSE)=$R39,$AF39,IF(HLOOKUP(BO$1,Monitoring_MP!$AK$1:$EZ$55,Points_MP!$C39,FALSE)=$T39,$AG39,IF(HLOOKUP(BO$1,Monitoring_MP!$AK$1:$EZ$55,Points_MP!$C39,FALSE)=$V39,$AH39,IF(HLOOKUP(BO$1,Monitoring_MP!$AK$1:$EZ$55,Points_MP!$C39,FALSE)=$X39,$AI39,"ERROR")))))))))</f>
        <v>0</v>
      </c>
      <c r="BP39" s="142">
        <f>IF(ISBLANK(HLOOKUP(BP$1,Monitoring_MP!$AK$1:$EZ$55,Points_MP!$C39,FALSE)),"",IF(HLOOKUP(BP$1,Monitoring_MP!$AK$1:$EZ$55,Points_MP!$C39,FALSE)=$J39,$AB39,IF(HLOOKUP(BP$1,Monitoring_MP!$AK$1:$EZ$55,Points_MP!$C39,FALSE)=$L39,$AC39,IF(HLOOKUP(BP$1,Monitoring_MP!$AK$1:$EZ$55,Points_MP!$C39,FALSE)=$N39,$AD39,IF(HLOOKUP(BP$1,Monitoring_MP!$AK$1:$EZ$55,Points_MP!$C39,FALSE)=$P39,$AE39,IF(HLOOKUP(BP$1,Monitoring_MP!$AK$1:$EZ$55,Points_MP!$C39,FALSE)=$R39,$AF39,IF(HLOOKUP(BP$1,Monitoring_MP!$AK$1:$EZ$55,Points_MP!$C39,FALSE)=$T39,$AG39,IF(HLOOKUP(BP$1,Monitoring_MP!$AK$1:$EZ$55,Points_MP!$C39,FALSE)=$V39,$AH39,IF(HLOOKUP(BP$1,Monitoring_MP!$AK$1:$EZ$55,Points_MP!$C39,FALSE)=$X39,$AI39,"ERROR")))))))))</f>
        <v>0</v>
      </c>
      <c r="BQ39" s="142">
        <f>IF(ISBLANK(HLOOKUP(BQ$1,Monitoring_MP!$AK$1:$EZ$55,Points_MP!$C39,FALSE)),"",IF(HLOOKUP(BQ$1,Monitoring_MP!$AK$1:$EZ$55,Points_MP!$C39,FALSE)=$J39,$AB39,IF(HLOOKUP(BQ$1,Monitoring_MP!$AK$1:$EZ$55,Points_MP!$C39,FALSE)=$L39,$AC39,IF(HLOOKUP(BQ$1,Monitoring_MP!$AK$1:$EZ$55,Points_MP!$C39,FALSE)=$N39,$AD39,IF(HLOOKUP(BQ$1,Monitoring_MP!$AK$1:$EZ$55,Points_MP!$C39,FALSE)=$P39,$AE39,IF(HLOOKUP(BQ$1,Monitoring_MP!$AK$1:$EZ$55,Points_MP!$C39,FALSE)=$R39,$AF39,IF(HLOOKUP(BQ$1,Monitoring_MP!$AK$1:$EZ$55,Points_MP!$C39,FALSE)=$T39,$AG39,IF(HLOOKUP(BQ$1,Monitoring_MP!$AK$1:$EZ$55,Points_MP!$C39,FALSE)=$V39,$AH39,IF(HLOOKUP(BQ$1,Monitoring_MP!$AK$1:$EZ$55,Points_MP!$C39,FALSE)=$X39,$AI39,"ERROR")))))))))</f>
        <v>1</v>
      </c>
      <c r="BR39" s="142">
        <f>IF(ISBLANK(HLOOKUP(BR$1,Monitoring_MP!$AK$1:$EZ$55,Points_MP!$C39,FALSE)),"",IF(HLOOKUP(BR$1,Monitoring_MP!$AK$1:$EZ$55,Points_MP!$C39,FALSE)=$J39,$AB39,IF(HLOOKUP(BR$1,Monitoring_MP!$AK$1:$EZ$55,Points_MP!$C39,FALSE)=$L39,$AC39,IF(HLOOKUP(BR$1,Monitoring_MP!$AK$1:$EZ$55,Points_MP!$C39,FALSE)=$N39,$AD39,IF(HLOOKUP(BR$1,Monitoring_MP!$AK$1:$EZ$55,Points_MP!$C39,FALSE)=$P39,$AE39,IF(HLOOKUP(BR$1,Monitoring_MP!$AK$1:$EZ$55,Points_MP!$C39,FALSE)=$R39,$AF39,IF(HLOOKUP(BR$1,Monitoring_MP!$AK$1:$EZ$55,Points_MP!$C39,FALSE)=$T39,$AG39,IF(HLOOKUP(BR$1,Monitoring_MP!$AK$1:$EZ$55,Points_MP!$C39,FALSE)=$V39,$AH39,IF(HLOOKUP(BR$1,Monitoring_MP!$AK$1:$EZ$55,Points_MP!$C39,FALSE)=$X39,$AI39,"ERROR")))))))))</f>
        <v>1</v>
      </c>
      <c r="BS39" s="142">
        <f>IF(ISBLANK(HLOOKUP(BS$1,Monitoring_MP!$AK$1:$EZ$55,Points_MP!$C39,FALSE)),"",IF(HLOOKUP(BS$1,Monitoring_MP!$AK$1:$EZ$55,Points_MP!$C39,FALSE)=$J39,$AB39,IF(HLOOKUP(BS$1,Monitoring_MP!$AK$1:$EZ$55,Points_MP!$C39,FALSE)=$L39,$AC39,IF(HLOOKUP(BS$1,Monitoring_MP!$AK$1:$EZ$55,Points_MP!$C39,FALSE)=$N39,$AD39,IF(HLOOKUP(BS$1,Monitoring_MP!$AK$1:$EZ$55,Points_MP!$C39,FALSE)=$P39,$AE39,IF(HLOOKUP(BS$1,Monitoring_MP!$AK$1:$EZ$55,Points_MP!$C39,FALSE)=$R39,$AF39,IF(HLOOKUP(BS$1,Monitoring_MP!$AK$1:$EZ$55,Points_MP!$C39,FALSE)=$T39,$AG39,IF(HLOOKUP(BS$1,Monitoring_MP!$AK$1:$EZ$55,Points_MP!$C39,FALSE)=$V39,$AH39,IF(HLOOKUP(BS$1,Monitoring_MP!$AK$1:$EZ$55,Points_MP!$C39,FALSE)=$X39,$AI39,"ERROR")))))))))</f>
        <v>0</v>
      </c>
      <c r="BT39" s="142">
        <f>IF(ISBLANK(HLOOKUP(BT$1,Monitoring_MP!$AK$1:$EZ$55,Points_MP!$C39,FALSE)),"",IF(HLOOKUP(BT$1,Monitoring_MP!$AK$1:$EZ$55,Points_MP!$C39,FALSE)=$J39,$AB39,IF(HLOOKUP(BT$1,Monitoring_MP!$AK$1:$EZ$55,Points_MP!$C39,FALSE)=$L39,$AC39,IF(HLOOKUP(BT$1,Monitoring_MP!$AK$1:$EZ$55,Points_MP!$C39,FALSE)=$N39,$AD39,IF(HLOOKUP(BT$1,Monitoring_MP!$AK$1:$EZ$55,Points_MP!$C39,FALSE)=$P39,$AE39,IF(HLOOKUP(BT$1,Monitoring_MP!$AK$1:$EZ$55,Points_MP!$C39,FALSE)=$R39,$AF39,IF(HLOOKUP(BT$1,Monitoring_MP!$AK$1:$EZ$55,Points_MP!$C39,FALSE)=$T39,$AG39,IF(HLOOKUP(BT$1,Monitoring_MP!$AK$1:$EZ$55,Points_MP!$C39,FALSE)=$V39,$AH39,IF(HLOOKUP(BT$1,Monitoring_MP!$AK$1:$EZ$55,Points_MP!$C39,FALSE)=$X39,$AI39,"ERROR")))))))))</f>
        <v>0</v>
      </c>
      <c r="BU39" s="142">
        <f>IF(ISBLANK(HLOOKUP(BU$1,Monitoring_MP!$AK$1:$EZ$55,Points_MP!$C39,FALSE)),"",IF(HLOOKUP(BU$1,Monitoring_MP!$AK$1:$EZ$55,Points_MP!$C39,FALSE)=$J39,$AB39,IF(HLOOKUP(BU$1,Monitoring_MP!$AK$1:$EZ$55,Points_MP!$C39,FALSE)=$L39,$AC39,IF(HLOOKUP(BU$1,Monitoring_MP!$AK$1:$EZ$55,Points_MP!$C39,FALSE)=$N39,$AD39,IF(HLOOKUP(BU$1,Monitoring_MP!$AK$1:$EZ$55,Points_MP!$C39,FALSE)=$P39,$AE39,IF(HLOOKUP(BU$1,Monitoring_MP!$AK$1:$EZ$55,Points_MP!$C39,FALSE)=$R39,$AF39,IF(HLOOKUP(BU$1,Monitoring_MP!$AK$1:$EZ$55,Points_MP!$C39,FALSE)=$T39,$AG39,IF(HLOOKUP(BU$1,Monitoring_MP!$AK$1:$EZ$55,Points_MP!$C39,FALSE)=$V39,$AH39,IF(HLOOKUP(BU$1,Monitoring_MP!$AK$1:$EZ$55,Points_MP!$C39,FALSE)=$X39,$AI39,"ERROR")))))))))</f>
        <v>0</v>
      </c>
      <c r="BV39" s="142">
        <f>IF(ISBLANK(HLOOKUP(BV$1,Monitoring_MP!$AK$1:$EZ$55,Points_MP!$C39,FALSE)),"",IF(HLOOKUP(BV$1,Monitoring_MP!$AK$1:$EZ$55,Points_MP!$C39,FALSE)=$J39,$AB39,IF(HLOOKUP(BV$1,Monitoring_MP!$AK$1:$EZ$55,Points_MP!$C39,FALSE)=$L39,$AC39,IF(HLOOKUP(BV$1,Monitoring_MP!$AK$1:$EZ$55,Points_MP!$C39,FALSE)=$N39,$AD39,IF(HLOOKUP(BV$1,Monitoring_MP!$AK$1:$EZ$55,Points_MP!$C39,FALSE)=$P39,$AE39,IF(HLOOKUP(BV$1,Monitoring_MP!$AK$1:$EZ$55,Points_MP!$C39,FALSE)=$R39,$AF39,IF(HLOOKUP(BV$1,Monitoring_MP!$AK$1:$EZ$55,Points_MP!$C39,FALSE)=$T39,$AG39,IF(HLOOKUP(BV$1,Monitoring_MP!$AK$1:$EZ$55,Points_MP!$C39,FALSE)=$V39,$AH39,IF(HLOOKUP(BV$1,Monitoring_MP!$AK$1:$EZ$55,Points_MP!$C39,FALSE)=$X39,$AI39,"ERROR")))))))))</f>
        <v>2</v>
      </c>
      <c r="BW39" s="142">
        <f>IF(ISBLANK(HLOOKUP(BW$1,Monitoring_MP!$AK$1:$EZ$55,Points_MP!$C39,FALSE)),"",IF(HLOOKUP(BW$1,Monitoring_MP!$AK$1:$EZ$55,Points_MP!$C39,FALSE)=$J39,$AB39,IF(HLOOKUP(BW$1,Monitoring_MP!$AK$1:$EZ$55,Points_MP!$C39,FALSE)=$L39,$AC39,IF(HLOOKUP(BW$1,Monitoring_MP!$AK$1:$EZ$55,Points_MP!$C39,FALSE)=$N39,$AD39,IF(HLOOKUP(BW$1,Monitoring_MP!$AK$1:$EZ$55,Points_MP!$C39,FALSE)=$P39,$AE39,IF(HLOOKUP(BW$1,Monitoring_MP!$AK$1:$EZ$55,Points_MP!$C39,FALSE)=$R39,$AF39,IF(HLOOKUP(BW$1,Monitoring_MP!$AK$1:$EZ$55,Points_MP!$C39,FALSE)=$T39,$AG39,IF(HLOOKUP(BW$1,Monitoring_MP!$AK$1:$EZ$55,Points_MP!$C39,FALSE)=$V39,$AH39,IF(HLOOKUP(BW$1,Monitoring_MP!$AK$1:$EZ$55,Points_MP!$C39,FALSE)=$X39,$AI39,"ERROR")))))))))</f>
        <v>0</v>
      </c>
      <c r="BX39" s="142">
        <f>IF(ISBLANK(HLOOKUP(BX$1,Monitoring_MP!$AK$1:$EZ$55,Points_MP!$C39,FALSE)),"",IF(HLOOKUP(BX$1,Monitoring_MP!$AK$1:$EZ$55,Points_MP!$C39,FALSE)=$J39,$AB39,IF(HLOOKUP(BX$1,Monitoring_MP!$AK$1:$EZ$55,Points_MP!$C39,FALSE)=$L39,$AC39,IF(HLOOKUP(BX$1,Monitoring_MP!$AK$1:$EZ$55,Points_MP!$C39,FALSE)=$N39,$AD39,IF(HLOOKUP(BX$1,Monitoring_MP!$AK$1:$EZ$55,Points_MP!$C39,FALSE)=$P39,$AE39,IF(HLOOKUP(BX$1,Monitoring_MP!$AK$1:$EZ$55,Points_MP!$C39,FALSE)=$R39,$AF39,IF(HLOOKUP(BX$1,Monitoring_MP!$AK$1:$EZ$55,Points_MP!$C39,FALSE)=$T39,$AG39,IF(HLOOKUP(BX$1,Monitoring_MP!$AK$1:$EZ$55,Points_MP!$C39,FALSE)=$V39,$AH39,IF(HLOOKUP(BX$1,Monitoring_MP!$AK$1:$EZ$55,Points_MP!$C39,FALSE)=$X39,$AI39,"ERROR")))))))))</f>
        <v>2</v>
      </c>
      <c r="BY39" s="142">
        <f>IF(ISBLANK(HLOOKUP(BY$1,Monitoring_MP!$AK$1:$EZ$55,Points_MP!$C39,FALSE)),"",IF(HLOOKUP(BY$1,Monitoring_MP!$AK$1:$EZ$55,Points_MP!$C39,FALSE)=$J39,$AB39,IF(HLOOKUP(BY$1,Monitoring_MP!$AK$1:$EZ$55,Points_MP!$C39,FALSE)=$L39,$AC39,IF(HLOOKUP(BY$1,Monitoring_MP!$AK$1:$EZ$55,Points_MP!$C39,FALSE)=$N39,$AD39,IF(HLOOKUP(BY$1,Monitoring_MP!$AK$1:$EZ$55,Points_MP!$C39,FALSE)=$P39,$AE39,IF(HLOOKUP(BY$1,Monitoring_MP!$AK$1:$EZ$55,Points_MP!$C39,FALSE)=$R39,$AF39,IF(HLOOKUP(BY$1,Monitoring_MP!$AK$1:$EZ$55,Points_MP!$C39,FALSE)=$T39,$AG39,IF(HLOOKUP(BY$1,Monitoring_MP!$AK$1:$EZ$55,Points_MP!$C39,FALSE)=$V39,$AH39,IF(HLOOKUP(BY$1,Monitoring_MP!$AK$1:$EZ$55,Points_MP!$C39,FALSE)=$X39,$AI39,"ERROR")))))))))</f>
        <v>0</v>
      </c>
      <c r="BZ39" s="142">
        <f>IF(ISBLANK(HLOOKUP(BZ$1,Monitoring_MP!$AK$1:$EZ$55,Points_MP!$C39,FALSE)),"",IF(HLOOKUP(BZ$1,Monitoring_MP!$AK$1:$EZ$55,Points_MP!$C39,FALSE)=$J39,$AB39,IF(HLOOKUP(BZ$1,Monitoring_MP!$AK$1:$EZ$55,Points_MP!$C39,FALSE)=$L39,$AC39,IF(HLOOKUP(BZ$1,Monitoring_MP!$AK$1:$EZ$55,Points_MP!$C39,FALSE)=$N39,$AD39,IF(HLOOKUP(BZ$1,Monitoring_MP!$AK$1:$EZ$55,Points_MP!$C39,FALSE)=$P39,$AE39,IF(HLOOKUP(BZ$1,Monitoring_MP!$AK$1:$EZ$55,Points_MP!$C39,FALSE)=$R39,$AF39,IF(HLOOKUP(BZ$1,Monitoring_MP!$AK$1:$EZ$55,Points_MP!$C39,FALSE)=$T39,$AG39,IF(HLOOKUP(BZ$1,Monitoring_MP!$AK$1:$EZ$55,Points_MP!$C39,FALSE)=$V39,$AH39,IF(HLOOKUP(BZ$1,Monitoring_MP!$AK$1:$EZ$55,Points_MP!$C39,FALSE)=$X39,$AI39,"ERROR")))))))))</f>
        <v>0</v>
      </c>
      <c r="CA39" s="142">
        <f>IF(ISBLANK(HLOOKUP(CA$1,Monitoring_MP!$AK$1:$EZ$55,Points_MP!$C39,FALSE)),"",IF(HLOOKUP(CA$1,Monitoring_MP!$AK$1:$EZ$55,Points_MP!$C39,FALSE)=$J39,$AB39,IF(HLOOKUP(CA$1,Monitoring_MP!$AK$1:$EZ$55,Points_MP!$C39,FALSE)=$L39,$AC39,IF(HLOOKUP(CA$1,Monitoring_MP!$AK$1:$EZ$55,Points_MP!$C39,FALSE)=$N39,$AD39,IF(HLOOKUP(CA$1,Monitoring_MP!$AK$1:$EZ$55,Points_MP!$C39,FALSE)=$P39,$AE39,IF(HLOOKUP(CA$1,Monitoring_MP!$AK$1:$EZ$55,Points_MP!$C39,FALSE)=$R39,$AF39,IF(HLOOKUP(CA$1,Monitoring_MP!$AK$1:$EZ$55,Points_MP!$C39,FALSE)=$T39,$AG39,IF(HLOOKUP(CA$1,Monitoring_MP!$AK$1:$EZ$55,Points_MP!$C39,FALSE)=$V39,$AH39,IF(HLOOKUP(CA$1,Monitoring_MP!$AK$1:$EZ$55,Points_MP!$C39,FALSE)=$X39,$AI39,"ERROR")))))))))</f>
        <v>0</v>
      </c>
      <c r="CB39" s="142">
        <f>IF(ISBLANK(HLOOKUP(CB$1,Monitoring_MP!$AK$1:$EZ$55,Points_MP!$C39,FALSE)),"",IF(HLOOKUP(CB$1,Monitoring_MP!$AK$1:$EZ$55,Points_MP!$C39,FALSE)=$J39,$AB39,IF(HLOOKUP(CB$1,Monitoring_MP!$AK$1:$EZ$55,Points_MP!$C39,FALSE)=$L39,$AC39,IF(HLOOKUP(CB$1,Monitoring_MP!$AK$1:$EZ$55,Points_MP!$C39,FALSE)=$N39,$AD39,IF(HLOOKUP(CB$1,Monitoring_MP!$AK$1:$EZ$55,Points_MP!$C39,FALSE)=$P39,$AE39,IF(HLOOKUP(CB$1,Monitoring_MP!$AK$1:$EZ$55,Points_MP!$C39,FALSE)=$R39,$AF39,IF(HLOOKUP(CB$1,Monitoring_MP!$AK$1:$EZ$55,Points_MP!$C39,FALSE)=$T39,$AG39,IF(HLOOKUP(CB$1,Monitoring_MP!$AK$1:$EZ$55,Points_MP!$C39,FALSE)=$V39,$AH39,IF(HLOOKUP(CB$1,Monitoring_MP!$AK$1:$EZ$55,Points_MP!$C39,FALSE)=$X39,$AI39,"ERROR")))))))))</f>
        <v>0</v>
      </c>
      <c r="CC39" s="142">
        <f>IF(ISBLANK(HLOOKUP(CC$1,Monitoring_MP!$AK$1:$EZ$55,Points_MP!$C39,FALSE)),"",IF(HLOOKUP(CC$1,Monitoring_MP!$AK$1:$EZ$55,Points_MP!$C39,FALSE)=$J39,$AB39,IF(HLOOKUP(CC$1,Monitoring_MP!$AK$1:$EZ$55,Points_MP!$C39,FALSE)=$L39,$AC39,IF(HLOOKUP(CC$1,Monitoring_MP!$AK$1:$EZ$55,Points_MP!$C39,FALSE)=$N39,$AD39,IF(HLOOKUP(CC$1,Monitoring_MP!$AK$1:$EZ$55,Points_MP!$C39,FALSE)=$P39,$AE39,IF(HLOOKUP(CC$1,Monitoring_MP!$AK$1:$EZ$55,Points_MP!$C39,FALSE)=$R39,$AF39,IF(HLOOKUP(CC$1,Monitoring_MP!$AK$1:$EZ$55,Points_MP!$C39,FALSE)=$T39,$AG39,IF(HLOOKUP(CC$1,Monitoring_MP!$AK$1:$EZ$55,Points_MP!$C39,FALSE)=$V39,$AH39,IF(HLOOKUP(CC$1,Monitoring_MP!$AK$1:$EZ$55,Points_MP!$C39,FALSE)=$X39,$AI39,"ERROR")))))))))</f>
        <v>0</v>
      </c>
      <c r="CD39" s="142">
        <f>IF(ISBLANK(HLOOKUP(CD$1,Monitoring_MP!$AK$1:$EZ$55,Points_MP!$C39,FALSE)),"",IF(HLOOKUP(CD$1,Monitoring_MP!$AK$1:$EZ$55,Points_MP!$C39,FALSE)=$J39,$AB39,IF(HLOOKUP(CD$1,Monitoring_MP!$AK$1:$EZ$55,Points_MP!$C39,FALSE)=$L39,$AC39,IF(HLOOKUP(CD$1,Monitoring_MP!$AK$1:$EZ$55,Points_MP!$C39,FALSE)=$N39,$AD39,IF(HLOOKUP(CD$1,Monitoring_MP!$AK$1:$EZ$55,Points_MP!$C39,FALSE)=$P39,$AE39,IF(HLOOKUP(CD$1,Monitoring_MP!$AK$1:$EZ$55,Points_MP!$C39,FALSE)=$R39,$AF39,IF(HLOOKUP(CD$1,Monitoring_MP!$AK$1:$EZ$55,Points_MP!$C39,FALSE)=$T39,$AG39,IF(HLOOKUP(CD$1,Monitoring_MP!$AK$1:$EZ$55,Points_MP!$C39,FALSE)=$V39,$AH39,IF(HLOOKUP(CD$1,Monitoring_MP!$AK$1:$EZ$55,Points_MP!$C39,FALSE)=$X39,$AI39,"ERROR")))))))))</f>
        <v>2</v>
      </c>
      <c r="CE39" s="142">
        <f>IF(ISBLANK(HLOOKUP(CE$1,Monitoring_MP!$AK$1:$EZ$55,Points_MP!$C39,FALSE)),"",IF(HLOOKUP(CE$1,Monitoring_MP!$AK$1:$EZ$55,Points_MP!$C39,FALSE)=$J39,$AB39,IF(HLOOKUP(CE$1,Monitoring_MP!$AK$1:$EZ$55,Points_MP!$C39,FALSE)=$L39,$AC39,IF(HLOOKUP(CE$1,Monitoring_MP!$AK$1:$EZ$55,Points_MP!$C39,FALSE)=$N39,$AD39,IF(HLOOKUP(CE$1,Monitoring_MP!$AK$1:$EZ$55,Points_MP!$C39,FALSE)=$P39,$AE39,IF(HLOOKUP(CE$1,Monitoring_MP!$AK$1:$EZ$55,Points_MP!$C39,FALSE)=$R39,$AF39,IF(HLOOKUP(CE$1,Monitoring_MP!$AK$1:$EZ$55,Points_MP!$C39,FALSE)=$T39,$AG39,IF(HLOOKUP(CE$1,Monitoring_MP!$AK$1:$EZ$55,Points_MP!$C39,FALSE)=$V39,$AH39,IF(HLOOKUP(CE$1,Monitoring_MP!$AK$1:$EZ$55,Points_MP!$C39,FALSE)=$X39,$AI39,"ERROR")))))))))</f>
        <v>0</v>
      </c>
      <c r="CF39" s="142">
        <f>IF(ISBLANK(HLOOKUP(CF$1,Monitoring_MP!$AK$1:$EZ$55,Points_MP!$C39,FALSE)),"",IF(HLOOKUP(CF$1,Monitoring_MP!$AK$1:$EZ$55,Points_MP!$C39,FALSE)=$J39,$AB39,IF(HLOOKUP(CF$1,Monitoring_MP!$AK$1:$EZ$55,Points_MP!$C39,FALSE)=$L39,$AC39,IF(HLOOKUP(CF$1,Monitoring_MP!$AK$1:$EZ$55,Points_MP!$C39,FALSE)=$N39,$AD39,IF(HLOOKUP(CF$1,Monitoring_MP!$AK$1:$EZ$55,Points_MP!$C39,FALSE)=$P39,$AE39,IF(HLOOKUP(CF$1,Monitoring_MP!$AK$1:$EZ$55,Points_MP!$C39,FALSE)=$R39,$AF39,IF(HLOOKUP(CF$1,Monitoring_MP!$AK$1:$EZ$55,Points_MP!$C39,FALSE)=$T39,$AG39,IF(HLOOKUP(CF$1,Monitoring_MP!$AK$1:$EZ$55,Points_MP!$C39,FALSE)=$V39,$AH39,IF(HLOOKUP(CF$1,Monitoring_MP!$AK$1:$EZ$55,Points_MP!$C39,FALSE)=$X39,$AI39,"ERROR")))))))))</f>
        <v>0</v>
      </c>
      <c r="CG39" s="142">
        <f>IF(ISBLANK(HLOOKUP(CG$1,Monitoring_MP!$AK$1:$EZ$55,Points_MP!$C39,FALSE)),"",IF(HLOOKUP(CG$1,Monitoring_MP!$AK$1:$EZ$55,Points_MP!$C39,FALSE)=$J39,$AB39,IF(HLOOKUP(CG$1,Monitoring_MP!$AK$1:$EZ$55,Points_MP!$C39,FALSE)=$L39,$AC39,IF(HLOOKUP(CG$1,Monitoring_MP!$AK$1:$EZ$55,Points_MP!$C39,FALSE)=$N39,$AD39,IF(HLOOKUP(CG$1,Monitoring_MP!$AK$1:$EZ$55,Points_MP!$C39,FALSE)=$P39,$AE39,IF(HLOOKUP(CG$1,Monitoring_MP!$AK$1:$EZ$55,Points_MP!$C39,FALSE)=$R39,$AF39,IF(HLOOKUP(CG$1,Monitoring_MP!$AK$1:$EZ$55,Points_MP!$C39,FALSE)=$T39,$AG39,IF(HLOOKUP(CG$1,Monitoring_MP!$AK$1:$EZ$55,Points_MP!$C39,FALSE)=$V39,$AH39,IF(HLOOKUP(CG$1,Monitoring_MP!$AK$1:$EZ$55,Points_MP!$C39,FALSE)=$X39,$AI39,"ERROR")))))))))</f>
        <v>0</v>
      </c>
      <c r="CH39" s="142">
        <f>IF(ISBLANK(HLOOKUP(CH$1,Monitoring_MP!$AK$1:$EZ$55,Points_MP!$C39,FALSE)),"",IF(HLOOKUP(CH$1,Monitoring_MP!$AK$1:$EZ$55,Points_MP!$C39,FALSE)=$J39,$AB39,IF(HLOOKUP(CH$1,Monitoring_MP!$AK$1:$EZ$55,Points_MP!$C39,FALSE)=$L39,$AC39,IF(HLOOKUP(CH$1,Monitoring_MP!$AK$1:$EZ$55,Points_MP!$C39,FALSE)=$N39,$AD39,IF(HLOOKUP(CH$1,Monitoring_MP!$AK$1:$EZ$55,Points_MP!$C39,FALSE)=$P39,$AE39,IF(HLOOKUP(CH$1,Monitoring_MP!$AK$1:$EZ$55,Points_MP!$C39,FALSE)=$R39,$AF39,IF(HLOOKUP(CH$1,Monitoring_MP!$AK$1:$EZ$55,Points_MP!$C39,FALSE)=$T39,$AG39,IF(HLOOKUP(CH$1,Monitoring_MP!$AK$1:$EZ$55,Points_MP!$C39,FALSE)=$V39,$AH39,IF(HLOOKUP(CH$1,Monitoring_MP!$AK$1:$EZ$55,Points_MP!$C39,FALSE)=$X39,$AI39,"ERROR")))))))))</f>
        <v>0</v>
      </c>
      <c r="CI39" s="142">
        <f>IF(ISBLANK(HLOOKUP(CI$1,Monitoring_MP!$AK$1:$EZ$55,Points_MP!$C39,FALSE)),"",IF(HLOOKUP(CI$1,Monitoring_MP!$AK$1:$EZ$55,Points_MP!$C39,FALSE)=$J39,$AB39,IF(HLOOKUP(CI$1,Monitoring_MP!$AK$1:$EZ$55,Points_MP!$C39,FALSE)=$L39,$AC39,IF(HLOOKUP(CI$1,Monitoring_MP!$AK$1:$EZ$55,Points_MP!$C39,FALSE)=$N39,$AD39,IF(HLOOKUP(CI$1,Monitoring_MP!$AK$1:$EZ$55,Points_MP!$C39,FALSE)=$P39,$AE39,IF(HLOOKUP(CI$1,Monitoring_MP!$AK$1:$EZ$55,Points_MP!$C39,FALSE)=$R39,$AF39,IF(HLOOKUP(CI$1,Monitoring_MP!$AK$1:$EZ$55,Points_MP!$C39,FALSE)=$T39,$AG39,IF(HLOOKUP(CI$1,Monitoring_MP!$AK$1:$EZ$55,Points_MP!$C39,FALSE)=$V39,$AH39,IF(HLOOKUP(CI$1,Monitoring_MP!$AK$1:$EZ$55,Points_MP!$C39,FALSE)=$X39,$AI39,"ERROR")))))))))</f>
        <v>1</v>
      </c>
      <c r="CJ39" s="142">
        <f>IF(ISBLANK(HLOOKUP(CJ$1,Monitoring_MP!$AK$1:$EZ$55,Points_MP!$C39,FALSE)),"",IF(HLOOKUP(CJ$1,Monitoring_MP!$AK$1:$EZ$55,Points_MP!$C39,FALSE)=$J39,$AB39,IF(HLOOKUP(CJ$1,Monitoring_MP!$AK$1:$EZ$55,Points_MP!$C39,FALSE)=$L39,$AC39,IF(HLOOKUP(CJ$1,Monitoring_MP!$AK$1:$EZ$55,Points_MP!$C39,FALSE)=$N39,$AD39,IF(HLOOKUP(CJ$1,Monitoring_MP!$AK$1:$EZ$55,Points_MP!$C39,FALSE)=$P39,$AE39,IF(HLOOKUP(CJ$1,Monitoring_MP!$AK$1:$EZ$55,Points_MP!$C39,FALSE)=$R39,$AF39,IF(HLOOKUP(CJ$1,Monitoring_MP!$AK$1:$EZ$55,Points_MP!$C39,FALSE)=$T39,$AG39,IF(HLOOKUP(CJ$1,Monitoring_MP!$AK$1:$EZ$55,Points_MP!$C39,FALSE)=$V39,$AH39,IF(HLOOKUP(CJ$1,Monitoring_MP!$AK$1:$EZ$55,Points_MP!$C39,FALSE)=$X39,$AI39,"ERROR")))))))))</f>
        <v>2</v>
      </c>
      <c r="CK39" s="142">
        <f>IF(ISBLANK(HLOOKUP(CK$1,Monitoring_MP!$AK$1:$EZ$55,Points_MP!$C39,FALSE)),"",IF(HLOOKUP(CK$1,Monitoring_MP!$AK$1:$EZ$55,Points_MP!$C39,FALSE)=$J39,$AB39,IF(HLOOKUP(CK$1,Monitoring_MP!$AK$1:$EZ$55,Points_MP!$C39,FALSE)=$L39,$AC39,IF(HLOOKUP(CK$1,Monitoring_MP!$AK$1:$EZ$55,Points_MP!$C39,FALSE)=$N39,$AD39,IF(HLOOKUP(CK$1,Monitoring_MP!$AK$1:$EZ$55,Points_MP!$C39,FALSE)=$P39,$AE39,IF(HLOOKUP(CK$1,Monitoring_MP!$AK$1:$EZ$55,Points_MP!$C39,FALSE)=$R39,$AF39,IF(HLOOKUP(CK$1,Monitoring_MP!$AK$1:$EZ$55,Points_MP!$C39,FALSE)=$T39,$AG39,IF(HLOOKUP(CK$1,Monitoring_MP!$AK$1:$EZ$55,Points_MP!$C39,FALSE)=$V39,$AH39,IF(HLOOKUP(CK$1,Monitoring_MP!$AK$1:$EZ$55,Points_MP!$C39,FALSE)=$X39,$AI39,"ERROR")))))))))</f>
        <v>0</v>
      </c>
      <c r="CL39" s="142">
        <f>IF(ISBLANK(HLOOKUP(CL$1,Monitoring_MP!$AK$1:$EZ$55,Points_MP!$C39,FALSE)),"",IF(HLOOKUP(CL$1,Monitoring_MP!$AK$1:$EZ$55,Points_MP!$C39,FALSE)=$J39,$AB39,IF(HLOOKUP(CL$1,Monitoring_MP!$AK$1:$EZ$55,Points_MP!$C39,FALSE)=$L39,$AC39,IF(HLOOKUP(CL$1,Monitoring_MP!$AK$1:$EZ$55,Points_MP!$C39,FALSE)=$N39,$AD39,IF(HLOOKUP(CL$1,Monitoring_MP!$AK$1:$EZ$55,Points_MP!$C39,FALSE)=$P39,$AE39,IF(HLOOKUP(CL$1,Monitoring_MP!$AK$1:$EZ$55,Points_MP!$C39,FALSE)=$R39,$AF39,IF(HLOOKUP(CL$1,Monitoring_MP!$AK$1:$EZ$55,Points_MP!$C39,FALSE)=$T39,$AG39,IF(HLOOKUP(CL$1,Monitoring_MP!$AK$1:$EZ$55,Points_MP!$C39,FALSE)=$V39,$AH39,IF(HLOOKUP(CL$1,Monitoring_MP!$AK$1:$EZ$55,Points_MP!$C39,FALSE)=$X39,$AI39,"ERROR")))))))))</f>
        <v>2</v>
      </c>
      <c r="CM39" s="142">
        <f>IF(ISBLANK(HLOOKUP(CM$1,Monitoring_MP!$AK$1:$EZ$55,Points_MP!$C39,FALSE)),"",IF(HLOOKUP(CM$1,Monitoring_MP!$AK$1:$EZ$55,Points_MP!$C39,FALSE)=$J39,$AB39,IF(HLOOKUP(CM$1,Monitoring_MP!$AK$1:$EZ$55,Points_MP!$C39,FALSE)=$L39,$AC39,IF(HLOOKUP(CM$1,Monitoring_MP!$AK$1:$EZ$55,Points_MP!$C39,FALSE)=$N39,$AD39,IF(HLOOKUP(CM$1,Monitoring_MP!$AK$1:$EZ$55,Points_MP!$C39,FALSE)=$P39,$AE39,IF(HLOOKUP(CM$1,Monitoring_MP!$AK$1:$EZ$55,Points_MP!$C39,FALSE)=$R39,$AF39,IF(HLOOKUP(CM$1,Monitoring_MP!$AK$1:$EZ$55,Points_MP!$C39,FALSE)=$T39,$AG39,IF(HLOOKUP(CM$1,Monitoring_MP!$AK$1:$EZ$55,Points_MP!$C39,FALSE)=$V39,$AH39,IF(HLOOKUP(CM$1,Monitoring_MP!$AK$1:$EZ$55,Points_MP!$C39,FALSE)=$X39,$AI39,"ERROR")))))))))</f>
        <v>2</v>
      </c>
      <c r="CN39" s="142">
        <f>IF(ISBLANK(HLOOKUP(CN$1,Monitoring_MP!$AK$1:$EZ$55,Points_MP!$C39,FALSE)),"",IF(HLOOKUP(CN$1,Monitoring_MP!$AK$1:$EZ$55,Points_MP!$C39,FALSE)=$J39,$AB39,IF(HLOOKUP(CN$1,Monitoring_MP!$AK$1:$EZ$55,Points_MP!$C39,FALSE)=$L39,$AC39,IF(HLOOKUP(CN$1,Monitoring_MP!$AK$1:$EZ$55,Points_MP!$C39,FALSE)=$N39,$AD39,IF(HLOOKUP(CN$1,Monitoring_MP!$AK$1:$EZ$55,Points_MP!$C39,FALSE)=$P39,$AE39,IF(HLOOKUP(CN$1,Monitoring_MP!$AK$1:$EZ$55,Points_MP!$C39,FALSE)=$R39,$AF39,IF(HLOOKUP(CN$1,Monitoring_MP!$AK$1:$EZ$55,Points_MP!$C39,FALSE)=$T39,$AG39,IF(HLOOKUP(CN$1,Monitoring_MP!$AK$1:$EZ$55,Points_MP!$C39,FALSE)=$V39,$AH39,IF(HLOOKUP(CN$1,Monitoring_MP!$AK$1:$EZ$55,Points_MP!$C39,FALSE)=$X39,$AI39,"ERROR")))))))))</f>
        <v>0</v>
      </c>
      <c r="CO39" s="142">
        <f>IF(ISBLANK(HLOOKUP(CO$1,Monitoring_MP!$AK$1:$EZ$55,Points_MP!$C39,FALSE)),"",IF(HLOOKUP(CO$1,Monitoring_MP!$AK$1:$EZ$55,Points_MP!$C39,FALSE)=$J39,$AB39,IF(HLOOKUP(CO$1,Monitoring_MP!$AK$1:$EZ$55,Points_MP!$C39,FALSE)=$L39,$AC39,IF(HLOOKUP(CO$1,Monitoring_MP!$AK$1:$EZ$55,Points_MP!$C39,FALSE)=$N39,$AD39,IF(HLOOKUP(CO$1,Monitoring_MP!$AK$1:$EZ$55,Points_MP!$C39,FALSE)=$P39,$AE39,IF(HLOOKUP(CO$1,Monitoring_MP!$AK$1:$EZ$55,Points_MP!$C39,FALSE)=$R39,$AF39,IF(HLOOKUP(CO$1,Monitoring_MP!$AK$1:$EZ$55,Points_MP!$C39,FALSE)=$T39,$AG39,IF(HLOOKUP(CO$1,Monitoring_MP!$AK$1:$EZ$55,Points_MP!$C39,FALSE)=$V39,$AH39,IF(HLOOKUP(CO$1,Monitoring_MP!$AK$1:$EZ$55,Points_MP!$C39,FALSE)=$X39,$AI39,"ERROR")))))))))</f>
        <v>0</v>
      </c>
      <c r="CP39" s="142">
        <f>IF(ISBLANK(HLOOKUP(CP$1,Monitoring_MP!$AK$1:$EZ$55,Points_MP!$C39,FALSE)),"",IF(HLOOKUP(CP$1,Monitoring_MP!$AK$1:$EZ$55,Points_MP!$C39,FALSE)=$J39,$AB39,IF(HLOOKUP(CP$1,Monitoring_MP!$AK$1:$EZ$55,Points_MP!$C39,FALSE)=$L39,$AC39,IF(HLOOKUP(CP$1,Monitoring_MP!$AK$1:$EZ$55,Points_MP!$C39,FALSE)=$N39,$AD39,IF(HLOOKUP(CP$1,Monitoring_MP!$AK$1:$EZ$55,Points_MP!$C39,FALSE)=$P39,$AE39,IF(HLOOKUP(CP$1,Monitoring_MP!$AK$1:$EZ$55,Points_MP!$C39,FALSE)=$R39,$AF39,IF(HLOOKUP(CP$1,Monitoring_MP!$AK$1:$EZ$55,Points_MP!$C39,FALSE)=$T39,$AG39,IF(HLOOKUP(CP$1,Monitoring_MP!$AK$1:$EZ$55,Points_MP!$C39,FALSE)=$V39,$AH39,IF(HLOOKUP(CP$1,Monitoring_MP!$AK$1:$EZ$55,Points_MP!$C39,FALSE)=$X39,$AI39,"ERROR")))))))))</f>
        <v>0</v>
      </c>
      <c r="CQ39" s="142">
        <f>IF(ISBLANK(HLOOKUP(CQ$1,Monitoring_MP!$AK$1:$EZ$55,Points_MP!$C39,FALSE)),"",IF(HLOOKUP(CQ$1,Monitoring_MP!$AK$1:$EZ$55,Points_MP!$C39,FALSE)=$J39,$AB39,IF(HLOOKUP(CQ$1,Monitoring_MP!$AK$1:$EZ$55,Points_MP!$C39,FALSE)=$L39,$AC39,IF(HLOOKUP(CQ$1,Monitoring_MP!$AK$1:$EZ$55,Points_MP!$C39,FALSE)=$N39,$AD39,IF(HLOOKUP(CQ$1,Monitoring_MP!$AK$1:$EZ$55,Points_MP!$C39,FALSE)=$P39,$AE39,IF(HLOOKUP(CQ$1,Monitoring_MP!$AK$1:$EZ$55,Points_MP!$C39,FALSE)=$R39,$AF39,IF(HLOOKUP(CQ$1,Monitoring_MP!$AK$1:$EZ$55,Points_MP!$C39,FALSE)=$T39,$AG39,IF(HLOOKUP(CQ$1,Monitoring_MP!$AK$1:$EZ$55,Points_MP!$C39,FALSE)=$V39,$AH39,IF(HLOOKUP(CQ$1,Monitoring_MP!$AK$1:$EZ$55,Points_MP!$C39,FALSE)=$X39,$AI39,"ERROR")))))))))</f>
        <v>1</v>
      </c>
      <c r="CR39" s="142">
        <f>IF(ISBLANK(HLOOKUP(CR$1,Monitoring_MP!$AK$1:$EZ$55,Points_MP!$C39,FALSE)),"",IF(HLOOKUP(CR$1,Monitoring_MP!$AK$1:$EZ$55,Points_MP!$C39,FALSE)=$J39,$AB39,IF(HLOOKUP(CR$1,Monitoring_MP!$AK$1:$EZ$55,Points_MP!$C39,FALSE)=$L39,$AC39,IF(HLOOKUP(CR$1,Monitoring_MP!$AK$1:$EZ$55,Points_MP!$C39,FALSE)=$N39,$AD39,IF(HLOOKUP(CR$1,Monitoring_MP!$AK$1:$EZ$55,Points_MP!$C39,FALSE)=$P39,$AE39,IF(HLOOKUP(CR$1,Monitoring_MP!$AK$1:$EZ$55,Points_MP!$C39,FALSE)=$R39,$AF39,IF(HLOOKUP(CR$1,Monitoring_MP!$AK$1:$EZ$55,Points_MP!$C39,FALSE)=$T39,$AG39,IF(HLOOKUP(CR$1,Monitoring_MP!$AK$1:$EZ$55,Points_MP!$C39,FALSE)=$V39,$AH39,IF(HLOOKUP(CR$1,Monitoring_MP!$AK$1:$EZ$55,Points_MP!$C39,FALSE)=$X39,$AI39,"ERROR")))))))))</f>
        <v>1</v>
      </c>
    </row>
    <row r="40" spans="1:96" ht="15" customHeight="1" x14ac:dyDescent="0.35">
      <c r="A40" s="32" t="str">
        <f>IF(ISBLANK(Monitoring_MP!A40),"",Monitoring_MP!A40)</f>
        <v>Q38</v>
      </c>
      <c r="B40" s="32" t="str">
        <f>IF(ISBLANK(Monitoring_MP!B40),"",Monitoring_MP!B40)</f>
        <v>C20038</v>
      </c>
      <c r="C40" s="32">
        <f>IF(ISBLANK(Monitoring_MP!C40),"",Monitoring_MP!C40)</f>
        <v>40</v>
      </c>
      <c r="D40" s="33" t="str">
        <f>IF(ISBLANK(Monitoring_MP!D40),"",Monitoring_MP!D40)</f>
        <v>Raporturile privind executarea bugetului anual pentru 2019 sînt disponibile pe site-ul oficial?</v>
      </c>
      <c r="E40" s="33" t="str">
        <f>IF(ISBLANK(Monitoring_MP!E40),"",Monitoring_MP!E40)</f>
        <v>Are the annual reports on budget execution for 2019 available on the official website?</v>
      </c>
      <c r="F40" s="33" t="str">
        <f>IF(ISBLANK(Monitoring_MP!F40),"",Monitoring_MP!F40)</f>
        <v>bug</v>
      </c>
      <c r="G40" s="37" t="str">
        <f>IF(ISBLANK(Monitoring_MP!G40),"",Monitoring_MP!G40)</f>
        <v>bug6</v>
      </c>
      <c r="H40" s="57" t="str">
        <f>IF(ISBLANK(Monitoring_MP!H40),"",Monitoring_MP!H40)</f>
        <v>bug6k</v>
      </c>
      <c r="I40" s="37">
        <f>IF(ISBLANK(Monitoring_MP!I40),"",Monitoring_MP!I40)</f>
        <v>1</v>
      </c>
      <c r="J40" s="37" t="str">
        <f>IF(ISBLANK(Monitoring_MP!J40),"",Monitoring_MP!J40)</f>
        <v>da</v>
      </c>
      <c r="K40" s="37" t="str">
        <f>IF(ISBLANK(Monitoring_MP!K40),"",Monitoring_MP!K40)</f>
        <v>yes</v>
      </c>
      <c r="L40" s="37" t="str">
        <f>IF(ISBLANK(Monitoring_MP!L40),"",Monitoring_MP!L40)</f>
        <v>nu</v>
      </c>
      <c r="M40" s="37" t="str">
        <f>IF(ISBLANK(Monitoring_MP!M40),"",Monitoring_MP!M40)</f>
        <v>no</v>
      </c>
      <c r="N40" s="35" t="str">
        <f>IF(ISBLANK(Monitoring_MP!N40),"",Monitoring_MP!N40)</f>
        <v>partial</v>
      </c>
      <c r="O40" s="37" t="str">
        <f>IF(ISBLANK(Monitoring_MP!O40),"",Monitoring_MP!O40)</f>
        <v>partially</v>
      </c>
      <c r="P40" s="37" t="str">
        <f>IF(ISBLANK(Monitoring_MP!P40),"",Monitoring_MP!P40)</f>
        <v>--------</v>
      </c>
      <c r="Q40" s="37" t="str">
        <f>IF(ISBLANK(Monitoring_MP!Q40),"",Monitoring_MP!Q40)</f>
        <v>--------</v>
      </c>
      <c r="R40" s="37" t="str">
        <f>IF(ISBLANK(Monitoring_MP!R40),"",Monitoring_MP!R40)</f>
        <v>--------</v>
      </c>
      <c r="S40" s="37" t="str">
        <f>IF(ISBLANK(Monitoring_MP!S40),"",Monitoring_MP!S40)</f>
        <v>--------</v>
      </c>
      <c r="T40" s="37" t="str">
        <f>IF(ISBLANK(Monitoring_MP!T40),"",Monitoring_MP!T40)</f>
        <v>--------</v>
      </c>
      <c r="U40" s="37" t="str">
        <f>IF(ISBLANK(Monitoring_MP!U40),"",Monitoring_MP!U40)</f>
        <v>--------</v>
      </c>
      <c r="V40" s="37" t="str">
        <f>IF(ISBLANK(Monitoring_MP!V40),"",Monitoring_MP!V40)</f>
        <v>--------</v>
      </c>
      <c r="W40" s="37" t="str">
        <f>IF(ISBLANK(Monitoring_MP!W40),"",Monitoring_MP!W40)</f>
        <v>--------</v>
      </c>
      <c r="X40" s="37" t="str">
        <f>IF(ISBLANK(Monitoring_MP!X40),"",Monitoring_MP!X40)</f>
        <v>N/A</v>
      </c>
      <c r="Y40" s="37" t="str">
        <f>IF(ISBLANK(Monitoring_MP!Y40),"",Monitoring_MP!Y40)</f>
        <v>N/A</v>
      </c>
      <c r="Z40" s="37" t="str">
        <f>IF(ISBLANK(Monitoring_MP!Z40),"",Monitoring_MP!Z40)</f>
        <v>--------</v>
      </c>
      <c r="AA40" s="80" t="str">
        <f>IF(ISBLANK(Monitoring_MP!AA40),"",Monitoring_MP!AA40)</f>
        <v>--------</v>
      </c>
      <c r="AB40" s="68">
        <f>IF(ISBLANK(Monitoring_MP!AB40),"",Monitoring_MP!AB40)</f>
        <v>1</v>
      </c>
      <c r="AC40" s="37">
        <f>IF(ISBLANK(Monitoring_MP!AC40),"",Monitoring_MP!AC40)</f>
        <v>0</v>
      </c>
      <c r="AD40" s="68">
        <f>IF(ISBLANK(Monitoring_MP!AD40),"",Monitoring_MP!AD40)</f>
        <v>0.5</v>
      </c>
      <c r="AE40" s="68" t="str">
        <f>IF(ISBLANK(Monitoring_MP!AE40),"",Monitoring_MP!AE40)</f>
        <v/>
      </c>
      <c r="AF40" s="68" t="str">
        <f>IF(ISBLANK(Monitoring_MP!AF40),"",Monitoring_MP!AF40)</f>
        <v/>
      </c>
      <c r="AG40" s="68" t="str">
        <f>IF(ISBLANK(Monitoring_MP!AG40),"",Monitoring_MP!AG40)</f>
        <v/>
      </c>
      <c r="AH40" s="68" t="str">
        <f>IF(ISBLANK(Monitoring_MP!AH40),"",Monitoring_MP!AH40)</f>
        <v/>
      </c>
      <c r="AI40" s="37" t="str">
        <f>IF(ISBLANK(Monitoring_MP!AI40),"",Monitoring_MP!AI40)</f>
        <v>N/A</v>
      </c>
      <c r="AJ40" s="33" t="str">
        <f>IF(ISBLANK(Monitoring_MP!AJ40),"",Monitoring_MP!AJ40)</f>
        <v/>
      </c>
      <c r="AK40" s="142">
        <f>IF(ISBLANK(HLOOKUP(AK$1,Monitoring_MP!$AK$1:$EZ$55,Points_MP!$C40,FALSE)),"",IF(HLOOKUP(AK$1,Monitoring_MP!$AK$1:$EZ$55,Points_MP!$C40,FALSE)=$J40,$AB40,IF(HLOOKUP(AK$1,Monitoring_MP!$AK$1:$EZ$55,Points_MP!$C40,FALSE)=$L40,$AC40,IF(HLOOKUP(AK$1,Monitoring_MP!$AK$1:$EZ$55,Points_MP!$C40,FALSE)=$N40,$AD40,IF(HLOOKUP(AK$1,Monitoring_MP!$AK$1:$EZ$55,Points_MP!$C40,FALSE)=$P40,$AE40,IF(HLOOKUP(AK$1,Monitoring_MP!$AK$1:$EZ$55,Points_MP!$C40,FALSE)=$R40,$AF40,IF(HLOOKUP(AK$1,Monitoring_MP!$AK$1:$EZ$55,Points_MP!$C40,FALSE)=$T40,$AG40,IF(HLOOKUP(AK$1,Monitoring_MP!$AK$1:$EZ$55,Points_MP!$C40,FALSE)=$V40,$AH40,IF(HLOOKUP(AK$1,Monitoring_MP!$AK$1:$EZ$55,Points_MP!$C40,FALSE)=$X40,$AI40,"ERROR")))))))))</f>
        <v>0.5</v>
      </c>
      <c r="AL40" s="142">
        <f>IF(ISBLANK(HLOOKUP(AL$1,Monitoring_MP!$AK$1:$EZ$55,Points_MP!$C40,FALSE)),"",IF(HLOOKUP(AL$1,Monitoring_MP!$AK$1:$EZ$55,Points_MP!$C40,FALSE)=$J40,$AB40,IF(HLOOKUP(AL$1,Monitoring_MP!$AK$1:$EZ$55,Points_MP!$C40,FALSE)=$L40,$AC40,IF(HLOOKUP(AL$1,Monitoring_MP!$AK$1:$EZ$55,Points_MP!$C40,FALSE)=$N40,$AD40,IF(HLOOKUP(AL$1,Monitoring_MP!$AK$1:$EZ$55,Points_MP!$C40,FALSE)=$P40,$AE40,IF(HLOOKUP(AL$1,Monitoring_MP!$AK$1:$EZ$55,Points_MP!$C40,FALSE)=$R40,$AF40,IF(HLOOKUP(AL$1,Monitoring_MP!$AK$1:$EZ$55,Points_MP!$C40,FALSE)=$T40,$AG40,IF(HLOOKUP(AL$1,Monitoring_MP!$AK$1:$EZ$55,Points_MP!$C40,FALSE)=$V40,$AH40,IF(HLOOKUP(AL$1,Monitoring_MP!$AK$1:$EZ$55,Points_MP!$C40,FALSE)=$X40,$AI40,"ERROR")))))))))</f>
        <v>0.5</v>
      </c>
      <c r="AM40" s="142">
        <f>IF(ISBLANK(HLOOKUP(AM$1,Monitoring_MP!$AK$1:$EZ$55,Points_MP!$C40,FALSE)),"",IF(HLOOKUP(AM$1,Monitoring_MP!$AK$1:$EZ$55,Points_MP!$C40,FALSE)=$J40,$AB40,IF(HLOOKUP(AM$1,Monitoring_MP!$AK$1:$EZ$55,Points_MP!$C40,FALSE)=$L40,$AC40,IF(HLOOKUP(AM$1,Monitoring_MP!$AK$1:$EZ$55,Points_MP!$C40,FALSE)=$N40,$AD40,IF(HLOOKUP(AM$1,Monitoring_MP!$AK$1:$EZ$55,Points_MP!$C40,FALSE)=$P40,$AE40,IF(HLOOKUP(AM$1,Monitoring_MP!$AK$1:$EZ$55,Points_MP!$C40,FALSE)=$R40,$AF40,IF(HLOOKUP(AM$1,Monitoring_MP!$AK$1:$EZ$55,Points_MP!$C40,FALSE)=$T40,$AG40,IF(HLOOKUP(AM$1,Monitoring_MP!$AK$1:$EZ$55,Points_MP!$C40,FALSE)=$V40,$AH40,IF(HLOOKUP(AM$1,Monitoring_MP!$AK$1:$EZ$55,Points_MP!$C40,FALSE)=$X40,$AI40,"ERROR")))))))))</f>
        <v>0</v>
      </c>
      <c r="AN40" s="142">
        <f>IF(ISBLANK(HLOOKUP(AN$1,Monitoring_MP!$AK$1:$EZ$55,Points_MP!$C40,FALSE)),"",IF(HLOOKUP(AN$1,Monitoring_MP!$AK$1:$EZ$55,Points_MP!$C40,FALSE)=$J40,$AB40,IF(HLOOKUP(AN$1,Monitoring_MP!$AK$1:$EZ$55,Points_MP!$C40,FALSE)=$L40,$AC40,IF(HLOOKUP(AN$1,Monitoring_MP!$AK$1:$EZ$55,Points_MP!$C40,FALSE)=$N40,$AD40,IF(HLOOKUP(AN$1,Monitoring_MP!$AK$1:$EZ$55,Points_MP!$C40,FALSE)=$P40,$AE40,IF(HLOOKUP(AN$1,Monitoring_MP!$AK$1:$EZ$55,Points_MP!$C40,FALSE)=$R40,$AF40,IF(HLOOKUP(AN$1,Monitoring_MP!$AK$1:$EZ$55,Points_MP!$C40,FALSE)=$T40,$AG40,IF(HLOOKUP(AN$1,Monitoring_MP!$AK$1:$EZ$55,Points_MP!$C40,FALSE)=$V40,$AH40,IF(HLOOKUP(AN$1,Monitoring_MP!$AK$1:$EZ$55,Points_MP!$C40,FALSE)=$X40,$AI40,"ERROR")))))))))</f>
        <v>0</v>
      </c>
      <c r="AO40" s="142">
        <f>IF(ISBLANK(HLOOKUP(AO$1,Monitoring_MP!$AK$1:$EZ$55,Points_MP!$C40,FALSE)),"",IF(HLOOKUP(AO$1,Monitoring_MP!$AK$1:$EZ$55,Points_MP!$C40,FALSE)=$J40,$AB40,IF(HLOOKUP(AO$1,Monitoring_MP!$AK$1:$EZ$55,Points_MP!$C40,FALSE)=$L40,$AC40,IF(HLOOKUP(AO$1,Monitoring_MP!$AK$1:$EZ$55,Points_MP!$C40,FALSE)=$N40,$AD40,IF(HLOOKUP(AO$1,Monitoring_MP!$AK$1:$EZ$55,Points_MP!$C40,FALSE)=$P40,$AE40,IF(HLOOKUP(AO$1,Monitoring_MP!$AK$1:$EZ$55,Points_MP!$C40,FALSE)=$R40,$AF40,IF(HLOOKUP(AO$1,Monitoring_MP!$AK$1:$EZ$55,Points_MP!$C40,FALSE)=$T40,$AG40,IF(HLOOKUP(AO$1,Monitoring_MP!$AK$1:$EZ$55,Points_MP!$C40,FALSE)=$V40,$AH40,IF(HLOOKUP(AO$1,Monitoring_MP!$AK$1:$EZ$55,Points_MP!$C40,FALSE)=$X40,$AI40,"ERROR")))))))))</f>
        <v>1</v>
      </c>
      <c r="AP40" s="142">
        <f>IF(ISBLANK(HLOOKUP(AP$1,Monitoring_MP!$AK$1:$EZ$55,Points_MP!$C40,FALSE)),"",IF(HLOOKUP(AP$1,Monitoring_MP!$AK$1:$EZ$55,Points_MP!$C40,FALSE)=$J40,$AB40,IF(HLOOKUP(AP$1,Monitoring_MP!$AK$1:$EZ$55,Points_MP!$C40,FALSE)=$L40,$AC40,IF(HLOOKUP(AP$1,Monitoring_MP!$AK$1:$EZ$55,Points_MP!$C40,FALSE)=$N40,$AD40,IF(HLOOKUP(AP$1,Monitoring_MP!$AK$1:$EZ$55,Points_MP!$C40,FALSE)=$P40,$AE40,IF(HLOOKUP(AP$1,Monitoring_MP!$AK$1:$EZ$55,Points_MP!$C40,FALSE)=$R40,$AF40,IF(HLOOKUP(AP$1,Monitoring_MP!$AK$1:$EZ$55,Points_MP!$C40,FALSE)=$T40,$AG40,IF(HLOOKUP(AP$1,Monitoring_MP!$AK$1:$EZ$55,Points_MP!$C40,FALSE)=$V40,$AH40,IF(HLOOKUP(AP$1,Monitoring_MP!$AK$1:$EZ$55,Points_MP!$C40,FALSE)=$X40,$AI40,"ERROR")))))))))</f>
        <v>1</v>
      </c>
      <c r="AQ40" s="142">
        <f>IF(ISBLANK(HLOOKUP(AQ$1,Monitoring_MP!$AK$1:$EZ$55,Points_MP!$C40,FALSE)),"",IF(HLOOKUP(AQ$1,Monitoring_MP!$AK$1:$EZ$55,Points_MP!$C40,FALSE)=$J40,$AB40,IF(HLOOKUP(AQ$1,Monitoring_MP!$AK$1:$EZ$55,Points_MP!$C40,FALSE)=$L40,$AC40,IF(HLOOKUP(AQ$1,Monitoring_MP!$AK$1:$EZ$55,Points_MP!$C40,FALSE)=$N40,$AD40,IF(HLOOKUP(AQ$1,Monitoring_MP!$AK$1:$EZ$55,Points_MP!$C40,FALSE)=$P40,$AE40,IF(HLOOKUP(AQ$1,Monitoring_MP!$AK$1:$EZ$55,Points_MP!$C40,FALSE)=$R40,$AF40,IF(HLOOKUP(AQ$1,Monitoring_MP!$AK$1:$EZ$55,Points_MP!$C40,FALSE)=$T40,$AG40,IF(HLOOKUP(AQ$1,Monitoring_MP!$AK$1:$EZ$55,Points_MP!$C40,FALSE)=$V40,$AH40,IF(HLOOKUP(AQ$1,Monitoring_MP!$AK$1:$EZ$55,Points_MP!$C40,FALSE)=$X40,$AI40,"ERROR")))))))))</f>
        <v>0</v>
      </c>
      <c r="AR40" s="142">
        <f>IF(ISBLANK(HLOOKUP(AR$1,Monitoring_MP!$AK$1:$EZ$55,Points_MP!$C40,FALSE)),"",IF(HLOOKUP(AR$1,Monitoring_MP!$AK$1:$EZ$55,Points_MP!$C40,FALSE)=$J40,$AB40,IF(HLOOKUP(AR$1,Monitoring_MP!$AK$1:$EZ$55,Points_MP!$C40,FALSE)=$L40,$AC40,IF(HLOOKUP(AR$1,Monitoring_MP!$AK$1:$EZ$55,Points_MP!$C40,FALSE)=$N40,$AD40,IF(HLOOKUP(AR$1,Monitoring_MP!$AK$1:$EZ$55,Points_MP!$C40,FALSE)=$P40,$AE40,IF(HLOOKUP(AR$1,Monitoring_MP!$AK$1:$EZ$55,Points_MP!$C40,FALSE)=$R40,$AF40,IF(HLOOKUP(AR$1,Monitoring_MP!$AK$1:$EZ$55,Points_MP!$C40,FALSE)=$T40,$AG40,IF(HLOOKUP(AR$1,Monitoring_MP!$AK$1:$EZ$55,Points_MP!$C40,FALSE)=$V40,$AH40,IF(HLOOKUP(AR$1,Monitoring_MP!$AK$1:$EZ$55,Points_MP!$C40,FALSE)=$X40,$AI40,"ERROR")))))))))</f>
        <v>1</v>
      </c>
      <c r="AS40" s="142">
        <f>IF(ISBLANK(HLOOKUP(AS$1,Monitoring_MP!$AK$1:$EZ$55,Points_MP!$C40,FALSE)),"",IF(HLOOKUP(AS$1,Monitoring_MP!$AK$1:$EZ$55,Points_MP!$C40,FALSE)=$J40,$AB40,IF(HLOOKUP(AS$1,Monitoring_MP!$AK$1:$EZ$55,Points_MP!$C40,FALSE)=$L40,$AC40,IF(HLOOKUP(AS$1,Monitoring_MP!$AK$1:$EZ$55,Points_MP!$C40,FALSE)=$N40,$AD40,IF(HLOOKUP(AS$1,Monitoring_MP!$AK$1:$EZ$55,Points_MP!$C40,FALSE)=$P40,$AE40,IF(HLOOKUP(AS$1,Monitoring_MP!$AK$1:$EZ$55,Points_MP!$C40,FALSE)=$R40,$AF40,IF(HLOOKUP(AS$1,Monitoring_MP!$AK$1:$EZ$55,Points_MP!$C40,FALSE)=$T40,$AG40,IF(HLOOKUP(AS$1,Monitoring_MP!$AK$1:$EZ$55,Points_MP!$C40,FALSE)=$V40,$AH40,IF(HLOOKUP(AS$1,Monitoring_MP!$AK$1:$EZ$55,Points_MP!$C40,FALSE)=$X40,$AI40,"ERROR")))))))))</f>
        <v>0</v>
      </c>
      <c r="AT40" s="142">
        <f>IF(ISBLANK(HLOOKUP(AT$1,Monitoring_MP!$AK$1:$EZ$55,Points_MP!$C40,FALSE)),"",IF(HLOOKUP(AT$1,Monitoring_MP!$AK$1:$EZ$55,Points_MP!$C40,FALSE)=$J40,$AB40,IF(HLOOKUP(AT$1,Monitoring_MP!$AK$1:$EZ$55,Points_MP!$C40,FALSE)=$L40,$AC40,IF(HLOOKUP(AT$1,Monitoring_MP!$AK$1:$EZ$55,Points_MP!$C40,FALSE)=$N40,$AD40,IF(HLOOKUP(AT$1,Monitoring_MP!$AK$1:$EZ$55,Points_MP!$C40,FALSE)=$P40,$AE40,IF(HLOOKUP(AT$1,Monitoring_MP!$AK$1:$EZ$55,Points_MP!$C40,FALSE)=$R40,$AF40,IF(HLOOKUP(AT$1,Monitoring_MP!$AK$1:$EZ$55,Points_MP!$C40,FALSE)=$T40,$AG40,IF(HLOOKUP(AT$1,Monitoring_MP!$AK$1:$EZ$55,Points_MP!$C40,FALSE)=$V40,$AH40,IF(HLOOKUP(AT$1,Monitoring_MP!$AK$1:$EZ$55,Points_MP!$C40,FALSE)=$X40,$AI40,"ERROR")))))))))</f>
        <v>0</v>
      </c>
      <c r="AU40" s="142">
        <f>IF(ISBLANK(HLOOKUP(AU$1,Monitoring_MP!$AK$1:$EZ$55,Points_MP!$C40,FALSE)),"",IF(HLOOKUP(AU$1,Monitoring_MP!$AK$1:$EZ$55,Points_MP!$C40,FALSE)=$J40,$AB40,IF(HLOOKUP(AU$1,Monitoring_MP!$AK$1:$EZ$55,Points_MP!$C40,FALSE)=$L40,$AC40,IF(HLOOKUP(AU$1,Monitoring_MP!$AK$1:$EZ$55,Points_MP!$C40,FALSE)=$N40,$AD40,IF(HLOOKUP(AU$1,Monitoring_MP!$AK$1:$EZ$55,Points_MP!$C40,FALSE)=$P40,$AE40,IF(HLOOKUP(AU$1,Monitoring_MP!$AK$1:$EZ$55,Points_MP!$C40,FALSE)=$R40,$AF40,IF(HLOOKUP(AU$1,Monitoring_MP!$AK$1:$EZ$55,Points_MP!$C40,FALSE)=$T40,$AG40,IF(HLOOKUP(AU$1,Monitoring_MP!$AK$1:$EZ$55,Points_MP!$C40,FALSE)=$V40,$AH40,IF(HLOOKUP(AU$1,Monitoring_MP!$AK$1:$EZ$55,Points_MP!$C40,FALSE)=$X40,$AI40,"ERROR")))))))))</f>
        <v>0</v>
      </c>
      <c r="AV40" s="142">
        <f>IF(ISBLANK(HLOOKUP(AV$1,Monitoring_MP!$AK$1:$EZ$55,Points_MP!$C40,FALSE)),"",IF(HLOOKUP(AV$1,Monitoring_MP!$AK$1:$EZ$55,Points_MP!$C40,FALSE)=$J40,$AB40,IF(HLOOKUP(AV$1,Monitoring_MP!$AK$1:$EZ$55,Points_MP!$C40,FALSE)=$L40,$AC40,IF(HLOOKUP(AV$1,Monitoring_MP!$AK$1:$EZ$55,Points_MP!$C40,FALSE)=$N40,$AD40,IF(HLOOKUP(AV$1,Monitoring_MP!$AK$1:$EZ$55,Points_MP!$C40,FALSE)=$P40,$AE40,IF(HLOOKUP(AV$1,Monitoring_MP!$AK$1:$EZ$55,Points_MP!$C40,FALSE)=$R40,$AF40,IF(HLOOKUP(AV$1,Monitoring_MP!$AK$1:$EZ$55,Points_MP!$C40,FALSE)=$T40,$AG40,IF(HLOOKUP(AV$1,Monitoring_MP!$AK$1:$EZ$55,Points_MP!$C40,FALSE)=$V40,$AH40,IF(HLOOKUP(AV$1,Monitoring_MP!$AK$1:$EZ$55,Points_MP!$C40,FALSE)=$X40,$AI40,"ERROR")))))))))</f>
        <v>0</v>
      </c>
      <c r="AW40" s="142">
        <f>IF(ISBLANK(HLOOKUP(AW$1,Monitoring_MP!$AK$1:$EZ$55,Points_MP!$C40,FALSE)),"",IF(HLOOKUP(AW$1,Monitoring_MP!$AK$1:$EZ$55,Points_MP!$C40,FALSE)=$J40,$AB40,IF(HLOOKUP(AW$1,Monitoring_MP!$AK$1:$EZ$55,Points_MP!$C40,FALSE)=$L40,$AC40,IF(HLOOKUP(AW$1,Monitoring_MP!$AK$1:$EZ$55,Points_MP!$C40,FALSE)=$N40,$AD40,IF(HLOOKUP(AW$1,Monitoring_MP!$AK$1:$EZ$55,Points_MP!$C40,FALSE)=$P40,$AE40,IF(HLOOKUP(AW$1,Monitoring_MP!$AK$1:$EZ$55,Points_MP!$C40,FALSE)=$R40,$AF40,IF(HLOOKUP(AW$1,Monitoring_MP!$AK$1:$EZ$55,Points_MP!$C40,FALSE)=$T40,$AG40,IF(HLOOKUP(AW$1,Monitoring_MP!$AK$1:$EZ$55,Points_MP!$C40,FALSE)=$V40,$AH40,IF(HLOOKUP(AW$1,Monitoring_MP!$AK$1:$EZ$55,Points_MP!$C40,FALSE)=$X40,$AI40,"ERROR")))))))))</f>
        <v>0</v>
      </c>
      <c r="AX40" s="142">
        <f>IF(ISBLANK(HLOOKUP(AX$1,Monitoring_MP!$AK$1:$EZ$55,Points_MP!$C40,FALSE)),"",IF(HLOOKUP(AX$1,Monitoring_MP!$AK$1:$EZ$55,Points_MP!$C40,FALSE)=$J40,$AB40,IF(HLOOKUP(AX$1,Monitoring_MP!$AK$1:$EZ$55,Points_MP!$C40,FALSE)=$L40,$AC40,IF(HLOOKUP(AX$1,Monitoring_MP!$AK$1:$EZ$55,Points_MP!$C40,FALSE)=$N40,$AD40,IF(HLOOKUP(AX$1,Monitoring_MP!$AK$1:$EZ$55,Points_MP!$C40,FALSE)=$P40,$AE40,IF(HLOOKUP(AX$1,Monitoring_MP!$AK$1:$EZ$55,Points_MP!$C40,FALSE)=$R40,$AF40,IF(HLOOKUP(AX$1,Monitoring_MP!$AK$1:$EZ$55,Points_MP!$C40,FALSE)=$T40,$AG40,IF(HLOOKUP(AX$1,Monitoring_MP!$AK$1:$EZ$55,Points_MP!$C40,FALSE)=$V40,$AH40,IF(HLOOKUP(AX$1,Monitoring_MP!$AK$1:$EZ$55,Points_MP!$C40,FALSE)=$X40,$AI40,"ERROR")))))))))</f>
        <v>0</v>
      </c>
      <c r="AY40" s="142">
        <f>IF(ISBLANK(HLOOKUP(AY$1,Monitoring_MP!$AK$1:$EZ$55,Points_MP!$C40,FALSE)),"",IF(HLOOKUP(AY$1,Monitoring_MP!$AK$1:$EZ$55,Points_MP!$C40,FALSE)=$J40,$AB40,IF(HLOOKUP(AY$1,Monitoring_MP!$AK$1:$EZ$55,Points_MP!$C40,FALSE)=$L40,$AC40,IF(HLOOKUP(AY$1,Monitoring_MP!$AK$1:$EZ$55,Points_MP!$C40,FALSE)=$N40,$AD40,IF(HLOOKUP(AY$1,Monitoring_MP!$AK$1:$EZ$55,Points_MP!$C40,FALSE)=$P40,$AE40,IF(HLOOKUP(AY$1,Monitoring_MP!$AK$1:$EZ$55,Points_MP!$C40,FALSE)=$R40,$AF40,IF(HLOOKUP(AY$1,Monitoring_MP!$AK$1:$EZ$55,Points_MP!$C40,FALSE)=$T40,$AG40,IF(HLOOKUP(AY$1,Monitoring_MP!$AK$1:$EZ$55,Points_MP!$C40,FALSE)=$V40,$AH40,IF(HLOOKUP(AY$1,Monitoring_MP!$AK$1:$EZ$55,Points_MP!$C40,FALSE)=$X40,$AI40,"ERROR")))))))))</f>
        <v>0</v>
      </c>
      <c r="AZ40" s="142">
        <f>IF(ISBLANK(HLOOKUP(AZ$1,Monitoring_MP!$AK$1:$EZ$55,Points_MP!$C40,FALSE)),"",IF(HLOOKUP(AZ$1,Monitoring_MP!$AK$1:$EZ$55,Points_MP!$C40,FALSE)=$J40,$AB40,IF(HLOOKUP(AZ$1,Monitoring_MP!$AK$1:$EZ$55,Points_MP!$C40,FALSE)=$L40,$AC40,IF(HLOOKUP(AZ$1,Monitoring_MP!$AK$1:$EZ$55,Points_MP!$C40,FALSE)=$N40,$AD40,IF(HLOOKUP(AZ$1,Monitoring_MP!$AK$1:$EZ$55,Points_MP!$C40,FALSE)=$P40,$AE40,IF(HLOOKUP(AZ$1,Monitoring_MP!$AK$1:$EZ$55,Points_MP!$C40,FALSE)=$R40,$AF40,IF(HLOOKUP(AZ$1,Monitoring_MP!$AK$1:$EZ$55,Points_MP!$C40,FALSE)=$T40,$AG40,IF(HLOOKUP(AZ$1,Monitoring_MP!$AK$1:$EZ$55,Points_MP!$C40,FALSE)=$V40,$AH40,IF(HLOOKUP(AZ$1,Monitoring_MP!$AK$1:$EZ$55,Points_MP!$C40,FALSE)=$X40,$AI40,"ERROR")))))))))</f>
        <v>0.5</v>
      </c>
      <c r="BA40" s="142">
        <f>IF(ISBLANK(HLOOKUP(BA$1,Monitoring_MP!$AK$1:$EZ$55,Points_MP!$C40,FALSE)),"",IF(HLOOKUP(BA$1,Monitoring_MP!$AK$1:$EZ$55,Points_MP!$C40,FALSE)=$J40,$AB40,IF(HLOOKUP(BA$1,Monitoring_MP!$AK$1:$EZ$55,Points_MP!$C40,FALSE)=$L40,$AC40,IF(HLOOKUP(BA$1,Monitoring_MP!$AK$1:$EZ$55,Points_MP!$C40,FALSE)=$N40,$AD40,IF(HLOOKUP(BA$1,Monitoring_MP!$AK$1:$EZ$55,Points_MP!$C40,FALSE)=$P40,$AE40,IF(HLOOKUP(BA$1,Monitoring_MP!$AK$1:$EZ$55,Points_MP!$C40,FALSE)=$R40,$AF40,IF(HLOOKUP(BA$1,Monitoring_MP!$AK$1:$EZ$55,Points_MP!$C40,FALSE)=$T40,$AG40,IF(HLOOKUP(BA$1,Monitoring_MP!$AK$1:$EZ$55,Points_MP!$C40,FALSE)=$V40,$AH40,IF(HLOOKUP(BA$1,Monitoring_MP!$AK$1:$EZ$55,Points_MP!$C40,FALSE)=$X40,$AI40,"ERROR")))))))))</f>
        <v>0</v>
      </c>
      <c r="BB40" s="142">
        <f>IF(ISBLANK(HLOOKUP(BB$1,Monitoring_MP!$AK$1:$EZ$55,Points_MP!$C40,FALSE)),"",IF(HLOOKUP(BB$1,Monitoring_MP!$AK$1:$EZ$55,Points_MP!$C40,FALSE)=$J40,$AB40,IF(HLOOKUP(BB$1,Monitoring_MP!$AK$1:$EZ$55,Points_MP!$C40,FALSE)=$L40,$AC40,IF(HLOOKUP(BB$1,Monitoring_MP!$AK$1:$EZ$55,Points_MP!$C40,FALSE)=$N40,$AD40,IF(HLOOKUP(BB$1,Monitoring_MP!$AK$1:$EZ$55,Points_MP!$C40,FALSE)=$P40,$AE40,IF(HLOOKUP(BB$1,Monitoring_MP!$AK$1:$EZ$55,Points_MP!$C40,FALSE)=$R40,$AF40,IF(HLOOKUP(BB$1,Monitoring_MP!$AK$1:$EZ$55,Points_MP!$C40,FALSE)=$T40,$AG40,IF(HLOOKUP(BB$1,Monitoring_MP!$AK$1:$EZ$55,Points_MP!$C40,FALSE)=$V40,$AH40,IF(HLOOKUP(BB$1,Monitoring_MP!$AK$1:$EZ$55,Points_MP!$C40,FALSE)=$X40,$AI40,"ERROR")))))))))</f>
        <v>0</v>
      </c>
      <c r="BC40" s="142">
        <f>IF(ISBLANK(HLOOKUP(BC$1,Monitoring_MP!$AK$1:$EZ$55,Points_MP!$C40,FALSE)),"",IF(HLOOKUP(BC$1,Monitoring_MP!$AK$1:$EZ$55,Points_MP!$C40,FALSE)=$J40,$AB40,IF(HLOOKUP(BC$1,Monitoring_MP!$AK$1:$EZ$55,Points_MP!$C40,FALSE)=$L40,$AC40,IF(HLOOKUP(BC$1,Monitoring_MP!$AK$1:$EZ$55,Points_MP!$C40,FALSE)=$N40,$AD40,IF(HLOOKUP(BC$1,Monitoring_MP!$AK$1:$EZ$55,Points_MP!$C40,FALSE)=$P40,$AE40,IF(HLOOKUP(BC$1,Monitoring_MP!$AK$1:$EZ$55,Points_MP!$C40,FALSE)=$R40,$AF40,IF(HLOOKUP(BC$1,Monitoring_MP!$AK$1:$EZ$55,Points_MP!$C40,FALSE)=$T40,$AG40,IF(HLOOKUP(BC$1,Monitoring_MP!$AK$1:$EZ$55,Points_MP!$C40,FALSE)=$V40,$AH40,IF(HLOOKUP(BC$1,Monitoring_MP!$AK$1:$EZ$55,Points_MP!$C40,FALSE)=$X40,$AI40,"ERROR")))))))))</f>
        <v>1</v>
      </c>
      <c r="BD40" s="142">
        <f>IF(ISBLANK(HLOOKUP(BD$1,Monitoring_MP!$AK$1:$EZ$55,Points_MP!$C40,FALSE)),"",IF(HLOOKUP(BD$1,Monitoring_MP!$AK$1:$EZ$55,Points_MP!$C40,FALSE)=$J40,$AB40,IF(HLOOKUP(BD$1,Monitoring_MP!$AK$1:$EZ$55,Points_MP!$C40,FALSE)=$L40,$AC40,IF(HLOOKUP(BD$1,Monitoring_MP!$AK$1:$EZ$55,Points_MP!$C40,FALSE)=$N40,$AD40,IF(HLOOKUP(BD$1,Monitoring_MP!$AK$1:$EZ$55,Points_MP!$C40,FALSE)=$P40,$AE40,IF(HLOOKUP(BD$1,Monitoring_MP!$AK$1:$EZ$55,Points_MP!$C40,FALSE)=$R40,$AF40,IF(HLOOKUP(BD$1,Monitoring_MP!$AK$1:$EZ$55,Points_MP!$C40,FALSE)=$T40,$AG40,IF(HLOOKUP(BD$1,Monitoring_MP!$AK$1:$EZ$55,Points_MP!$C40,FALSE)=$V40,$AH40,IF(HLOOKUP(BD$1,Monitoring_MP!$AK$1:$EZ$55,Points_MP!$C40,FALSE)=$X40,$AI40,"ERROR")))))))))</f>
        <v>1</v>
      </c>
      <c r="BE40" s="142">
        <f>IF(ISBLANK(HLOOKUP(BE$1,Monitoring_MP!$AK$1:$EZ$55,Points_MP!$C40,FALSE)),"",IF(HLOOKUP(BE$1,Monitoring_MP!$AK$1:$EZ$55,Points_MP!$C40,FALSE)=$J40,$AB40,IF(HLOOKUP(BE$1,Monitoring_MP!$AK$1:$EZ$55,Points_MP!$C40,FALSE)=$L40,$AC40,IF(HLOOKUP(BE$1,Monitoring_MP!$AK$1:$EZ$55,Points_MP!$C40,FALSE)=$N40,$AD40,IF(HLOOKUP(BE$1,Monitoring_MP!$AK$1:$EZ$55,Points_MP!$C40,FALSE)=$P40,$AE40,IF(HLOOKUP(BE$1,Monitoring_MP!$AK$1:$EZ$55,Points_MP!$C40,FALSE)=$R40,$AF40,IF(HLOOKUP(BE$1,Monitoring_MP!$AK$1:$EZ$55,Points_MP!$C40,FALSE)=$T40,$AG40,IF(HLOOKUP(BE$1,Monitoring_MP!$AK$1:$EZ$55,Points_MP!$C40,FALSE)=$V40,$AH40,IF(HLOOKUP(BE$1,Monitoring_MP!$AK$1:$EZ$55,Points_MP!$C40,FALSE)=$X40,$AI40,"ERROR")))))))))</f>
        <v>1</v>
      </c>
      <c r="BF40" s="142">
        <f>IF(ISBLANK(HLOOKUP(BF$1,Monitoring_MP!$AK$1:$EZ$55,Points_MP!$C40,FALSE)),"",IF(HLOOKUP(BF$1,Monitoring_MP!$AK$1:$EZ$55,Points_MP!$C40,FALSE)=$J40,$AB40,IF(HLOOKUP(BF$1,Monitoring_MP!$AK$1:$EZ$55,Points_MP!$C40,FALSE)=$L40,$AC40,IF(HLOOKUP(BF$1,Monitoring_MP!$AK$1:$EZ$55,Points_MP!$C40,FALSE)=$N40,$AD40,IF(HLOOKUP(BF$1,Monitoring_MP!$AK$1:$EZ$55,Points_MP!$C40,FALSE)=$P40,$AE40,IF(HLOOKUP(BF$1,Monitoring_MP!$AK$1:$EZ$55,Points_MP!$C40,FALSE)=$R40,$AF40,IF(HLOOKUP(BF$1,Monitoring_MP!$AK$1:$EZ$55,Points_MP!$C40,FALSE)=$T40,$AG40,IF(HLOOKUP(BF$1,Monitoring_MP!$AK$1:$EZ$55,Points_MP!$C40,FALSE)=$V40,$AH40,IF(HLOOKUP(BF$1,Monitoring_MP!$AK$1:$EZ$55,Points_MP!$C40,FALSE)=$X40,$AI40,"ERROR")))))))))</f>
        <v>1</v>
      </c>
      <c r="BG40" s="142">
        <f>IF(ISBLANK(HLOOKUP(BG$1,Monitoring_MP!$AK$1:$EZ$55,Points_MP!$C40,FALSE)),"",IF(HLOOKUP(BG$1,Monitoring_MP!$AK$1:$EZ$55,Points_MP!$C40,FALSE)=$J40,$AB40,IF(HLOOKUP(BG$1,Monitoring_MP!$AK$1:$EZ$55,Points_MP!$C40,FALSE)=$L40,$AC40,IF(HLOOKUP(BG$1,Monitoring_MP!$AK$1:$EZ$55,Points_MP!$C40,FALSE)=$N40,$AD40,IF(HLOOKUP(BG$1,Monitoring_MP!$AK$1:$EZ$55,Points_MP!$C40,FALSE)=$P40,$AE40,IF(HLOOKUP(BG$1,Monitoring_MP!$AK$1:$EZ$55,Points_MP!$C40,FALSE)=$R40,$AF40,IF(HLOOKUP(BG$1,Monitoring_MP!$AK$1:$EZ$55,Points_MP!$C40,FALSE)=$T40,$AG40,IF(HLOOKUP(BG$1,Monitoring_MP!$AK$1:$EZ$55,Points_MP!$C40,FALSE)=$V40,$AH40,IF(HLOOKUP(BG$1,Monitoring_MP!$AK$1:$EZ$55,Points_MP!$C40,FALSE)=$X40,$AI40,"ERROR")))))))))</f>
        <v>0</v>
      </c>
      <c r="BH40" s="142">
        <f>IF(ISBLANK(HLOOKUP(BH$1,Monitoring_MP!$AK$1:$EZ$55,Points_MP!$C40,FALSE)),"",IF(HLOOKUP(BH$1,Monitoring_MP!$AK$1:$EZ$55,Points_MP!$C40,FALSE)=$J40,$AB40,IF(HLOOKUP(BH$1,Monitoring_MP!$AK$1:$EZ$55,Points_MP!$C40,FALSE)=$L40,$AC40,IF(HLOOKUP(BH$1,Monitoring_MP!$AK$1:$EZ$55,Points_MP!$C40,FALSE)=$N40,$AD40,IF(HLOOKUP(BH$1,Monitoring_MP!$AK$1:$EZ$55,Points_MP!$C40,FALSE)=$P40,$AE40,IF(HLOOKUP(BH$1,Monitoring_MP!$AK$1:$EZ$55,Points_MP!$C40,FALSE)=$R40,$AF40,IF(HLOOKUP(BH$1,Monitoring_MP!$AK$1:$EZ$55,Points_MP!$C40,FALSE)=$T40,$AG40,IF(HLOOKUP(BH$1,Monitoring_MP!$AK$1:$EZ$55,Points_MP!$C40,FALSE)=$V40,$AH40,IF(HLOOKUP(BH$1,Monitoring_MP!$AK$1:$EZ$55,Points_MP!$C40,FALSE)=$X40,$AI40,"ERROR")))))))))</f>
        <v>1</v>
      </c>
      <c r="BI40" s="142">
        <f>IF(ISBLANK(HLOOKUP(BI$1,Monitoring_MP!$AK$1:$EZ$55,Points_MP!$C40,FALSE)),"",IF(HLOOKUP(BI$1,Monitoring_MP!$AK$1:$EZ$55,Points_MP!$C40,FALSE)=$J40,$AB40,IF(HLOOKUP(BI$1,Monitoring_MP!$AK$1:$EZ$55,Points_MP!$C40,FALSE)=$L40,$AC40,IF(HLOOKUP(BI$1,Monitoring_MP!$AK$1:$EZ$55,Points_MP!$C40,FALSE)=$N40,$AD40,IF(HLOOKUP(BI$1,Monitoring_MP!$AK$1:$EZ$55,Points_MP!$C40,FALSE)=$P40,$AE40,IF(HLOOKUP(BI$1,Monitoring_MP!$AK$1:$EZ$55,Points_MP!$C40,FALSE)=$R40,$AF40,IF(HLOOKUP(BI$1,Monitoring_MP!$AK$1:$EZ$55,Points_MP!$C40,FALSE)=$T40,$AG40,IF(HLOOKUP(BI$1,Monitoring_MP!$AK$1:$EZ$55,Points_MP!$C40,FALSE)=$V40,$AH40,IF(HLOOKUP(BI$1,Monitoring_MP!$AK$1:$EZ$55,Points_MP!$C40,FALSE)=$X40,$AI40,"ERROR")))))))))</f>
        <v>0</v>
      </c>
      <c r="BJ40" s="142">
        <f>IF(ISBLANK(HLOOKUP(BJ$1,Monitoring_MP!$AK$1:$EZ$55,Points_MP!$C40,FALSE)),"",IF(HLOOKUP(BJ$1,Monitoring_MP!$AK$1:$EZ$55,Points_MP!$C40,FALSE)=$J40,$AB40,IF(HLOOKUP(BJ$1,Monitoring_MP!$AK$1:$EZ$55,Points_MP!$C40,FALSE)=$L40,$AC40,IF(HLOOKUP(BJ$1,Monitoring_MP!$AK$1:$EZ$55,Points_MP!$C40,FALSE)=$N40,$AD40,IF(HLOOKUP(BJ$1,Monitoring_MP!$AK$1:$EZ$55,Points_MP!$C40,FALSE)=$P40,$AE40,IF(HLOOKUP(BJ$1,Monitoring_MP!$AK$1:$EZ$55,Points_MP!$C40,FALSE)=$R40,$AF40,IF(HLOOKUP(BJ$1,Monitoring_MP!$AK$1:$EZ$55,Points_MP!$C40,FALSE)=$T40,$AG40,IF(HLOOKUP(BJ$1,Monitoring_MP!$AK$1:$EZ$55,Points_MP!$C40,FALSE)=$V40,$AH40,IF(HLOOKUP(BJ$1,Monitoring_MP!$AK$1:$EZ$55,Points_MP!$C40,FALSE)=$X40,$AI40,"ERROR")))))))))</f>
        <v>0</v>
      </c>
      <c r="BK40" s="142">
        <f>IF(ISBLANK(HLOOKUP(BK$1,Monitoring_MP!$AK$1:$EZ$55,Points_MP!$C40,FALSE)),"",IF(HLOOKUP(BK$1,Monitoring_MP!$AK$1:$EZ$55,Points_MP!$C40,FALSE)=$J40,$AB40,IF(HLOOKUP(BK$1,Monitoring_MP!$AK$1:$EZ$55,Points_MP!$C40,FALSE)=$L40,$AC40,IF(HLOOKUP(BK$1,Monitoring_MP!$AK$1:$EZ$55,Points_MP!$C40,FALSE)=$N40,$AD40,IF(HLOOKUP(BK$1,Monitoring_MP!$AK$1:$EZ$55,Points_MP!$C40,FALSE)=$P40,$AE40,IF(HLOOKUP(BK$1,Monitoring_MP!$AK$1:$EZ$55,Points_MP!$C40,FALSE)=$R40,$AF40,IF(HLOOKUP(BK$1,Monitoring_MP!$AK$1:$EZ$55,Points_MP!$C40,FALSE)=$T40,$AG40,IF(HLOOKUP(BK$1,Monitoring_MP!$AK$1:$EZ$55,Points_MP!$C40,FALSE)=$V40,$AH40,IF(HLOOKUP(BK$1,Monitoring_MP!$AK$1:$EZ$55,Points_MP!$C40,FALSE)=$X40,$AI40,"ERROR")))))))))</f>
        <v>0</v>
      </c>
      <c r="BL40" s="142">
        <f>IF(ISBLANK(HLOOKUP(BL$1,Monitoring_MP!$AK$1:$EZ$55,Points_MP!$C40,FALSE)),"",IF(HLOOKUP(BL$1,Monitoring_MP!$AK$1:$EZ$55,Points_MP!$C40,FALSE)=$J40,$AB40,IF(HLOOKUP(BL$1,Monitoring_MP!$AK$1:$EZ$55,Points_MP!$C40,FALSE)=$L40,$AC40,IF(HLOOKUP(BL$1,Monitoring_MP!$AK$1:$EZ$55,Points_MP!$C40,FALSE)=$N40,$AD40,IF(HLOOKUP(BL$1,Monitoring_MP!$AK$1:$EZ$55,Points_MP!$C40,FALSE)=$P40,$AE40,IF(HLOOKUP(BL$1,Monitoring_MP!$AK$1:$EZ$55,Points_MP!$C40,FALSE)=$R40,$AF40,IF(HLOOKUP(BL$1,Monitoring_MP!$AK$1:$EZ$55,Points_MP!$C40,FALSE)=$T40,$AG40,IF(HLOOKUP(BL$1,Monitoring_MP!$AK$1:$EZ$55,Points_MP!$C40,FALSE)=$V40,$AH40,IF(HLOOKUP(BL$1,Monitoring_MP!$AK$1:$EZ$55,Points_MP!$C40,FALSE)=$X40,$AI40,"ERROR")))))))))</f>
        <v>1</v>
      </c>
      <c r="BM40" s="142">
        <f>IF(ISBLANK(HLOOKUP(BM$1,Monitoring_MP!$AK$1:$EZ$55,Points_MP!$C40,FALSE)),"",IF(HLOOKUP(BM$1,Monitoring_MP!$AK$1:$EZ$55,Points_MP!$C40,FALSE)=$J40,$AB40,IF(HLOOKUP(BM$1,Monitoring_MP!$AK$1:$EZ$55,Points_MP!$C40,FALSE)=$L40,$AC40,IF(HLOOKUP(BM$1,Monitoring_MP!$AK$1:$EZ$55,Points_MP!$C40,FALSE)=$N40,$AD40,IF(HLOOKUP(BM$1,Monitoring_MP!$AK$1:$EZ$55,Points_MP!$C40,FALSE)=$P40,$AE40,IF(HLOOKUP(BM$1,Monitoring_MP!$AK$1:$EZ$55,Points_MP!$C40,FALSE)=$R40,$AF40,IF(HLOOKUP(BM$1,Monitoring_MP!$AK$1:$EZ$55,Points_MP!$C40,FALSE)=$T40,$AG40,IF(HLOOKUP(BM$1,Monitoring_MP!$AK$1:$EZ$55,Points_MP!$C40,FALSE)=$V40,$AH40,IF(HLOOKUP(BM$1,Monitoring_MP!$AK$1:$EZ$55,Points_MP!$C40,FALSE)=$X40,$AI40,"ERROR")))))))))</f>
        <v>0</v>
      </c>
      <c r="BN40" s="142">
        <f>IF(ISBLANK(HLOOKUP(BN$1,Monitoring_MP!$AK$1:$EZ$55,Points_MP!$C40,FALSE)),"",IF(HLOOKUP(BN$1,Monitoring_MP!$AK$1:$EZ$55,Points_MP!$C40,FALSE)=$J40,$AB40,IF(HLOOKUP(BN$1,Monitoring_MP!$AK$1:$EZ$55,Points_MP!$C40,FALSE)=$L40,$AC40,IF(HLOOKUP(BN$1,Monitoring_MP!$AK$1:$EZ$55,Points_MP!$C40,FALSE)=$N40,$AD40,IF(HLOOKUP(BN$1,Monitoring_MP!$AK$1:$EZ$55,Points_MP!$C40,FALSE)=$P40,$AE40,IF(HLOOKUP(BN$1,Monitoring_MP!$AK$1:$EZ$55,Points_MP!$C40,FALSE)=$R40,$AF40,IF(HLOOKUP(BN$1,Monitoring_MP!$AK$1:$EZ$55,Points_MP!$C40,FALSE)=$T40,$AG40,IF(HLOOKUP(BN$1,Monitoring_MP!$AK$1:$EZ$55,Points_MP!$C40,FALSE)=$V40,$AH40,IF(HLOOKUP(BN$1,Monitoring_MP!$AK$1:$EZ$55,Points_MP!$C40,FALSE)=$X40,$AI40,"ERROR")))))))))</f>
        <v>0</v>
      </c>
      <c r="BO40" s="142">
        <f>IF(ISBLANK(HLOOKUP(BO$1,Monitoring_MP!$AK$1:$EZ$55,Points_MP!$C40,FALSE)),"",IF(HLOOKUP(BO$1,Monitoring_MP!$AK$1:$EZ$55,Points_MP!$C40,FALSE)=$J40,$AB40,IF(HLOOKUP(BO$1,Monitoring_MP!$AK$1:$EZ$55,Points_MP!$C40,FALSE)=$L40,$AC40,IF(HLOOKUP(BO$1,Monitoring_MP!$AK$1:$EZ$55,Points_MP!$C40,FALSE)=$N40,$AD40,IF(HLOOKUP(BO$1,Monitoring_MP!$AK$1:$EZ$55,Points_MP!$C40,FALSE)=$P40,$AE40,IF(HLOOKUP(BO$1,Monitoring_MP!$AK$1:$EZ$55,Points_MP!$C40,FALSE)=$R40,$AF40,IF(HLOOKUP(BO$1,Monitoring_MP!$AK$1:$EZ$55,Points_MP!$C40,FALSE)=$T40,$AG40,IF(HLOOKUP(BO$1,Monitoring_MP!$AK$1:$EZ$55,Points_MP!$C40,FALSE)=$V40,$AH40,IF(HLOOKUP(BO$1,Monitoring_MP!$AK$1:$EZ$55,Points_MP!$C40,FALSE)=$X40,$AI40,"ERROR")))))))))</f>
        <v>0</v>
      </c>
      <c r="BP40" s="142">
        <f>IF(ISBLANK(HLOOKUP(BP$1,Monitoring_MP!$AK$1:$EZ$55,Points_MP!$C40,FALSE)),"",IF(HLOOKUP(BP$1,Monitoring_MP!$AK$1:$EZ$55,Points_MP!$C40,FALSE)=$J40,$AB40,IF(HLOOKUP(BP$1,Monitoring_MP!$AK$1:$EZ$55,Points_MP!$C40,FALSE)=$L40,$AC40,IF(HLOOKUP(BP$1,Monitoring_MP!$AK$1:$EZ$55,Points_MP!$C40,FALSE)=$N40,$AD40,IF(HLOOKUP(BP$1,Monitoring_MP!$AK$1:$EZ$55,Points_MP!$C40,FALSE)=$P40,$AE40,IF(HLOOKUP(BP$1,Monitoring_MP!$AK$1:$EZ$55,Points_MP!$C40,FALSE)=$R40,$AF40,IF(HLOOKUP(BP$1,Monitoring_MP!$AK$1:$EZ$55,Points_MP!$C40,FALSE)=$T40,$AG40,IF(HLOOKUP(BP$1,Monitoring_MP!$AK$1:$EZ$55,Points_MP!$C40,FALSE)=$V40,$AH40,IF(HLOOKUP(BP$1,Monitoring_MP!$AK$1:$EZ$55,Points_MP!$C40,FALSE)=$X40,$AI40,"ERROR")))))))))</f>
        <v>1</v>
      </c>
      <c r="BQ40" s="142">
        <f>IF(ISBLANK(HLOOKUP(BQ$1,Monitoring_MP!$AK$1:$EZ$55,Points_MP!$C40,FALSE)),"",IF(HLOOKUP(BQ$1,Monitoring_MP!$AK$1:$EZ$55,Points_MP!$C40,FALSE)=$J40,$AB40,IF(HLOOKUP(BQ$1,Monitoring_MP!$AK$1:$EZ$55,Points_MP!$C40,FALSE)=$L40,$AC40,IF(HLOOKUP(BQ$1,Monitoring_MP!$AK$1:$EZ$55,Points_MP!$C40,FALSE)=$N40,$AD40,IF(HLOOKUP(BQ$1,Monitoring_MP!$AK$1:$EZ$55,Points_MP!$C40,FALSE)=$P40,$AE40,IF(HLOOKUP(BQ$1,Monitoring_MP!$AK$1:$EZ$55,Points_MP!$C40,FALSE)=$R40,$AF40,IF(HLOOKUP(BQ$1,Monitoring_MP!$AK$1:$EZ$55,Points_MP!$C40,FALSE)=$T40,$AG40,IF(HLOOKUP(BQ$1,Monitoring_MP!$AK$1:$EZ$55,Points_MP!$C40,FALSE)=$V40,$AH40,IF(HLOOKUP(BQ$1,Monitoring_MP!$AK$1:$EZ$55,Points_MP!$C40,FALSE)=$X40,$AI40,"ERROR")))))))))</f>
        <v>0</v>
      </c>
      <c r="BR40" s="142">
        <f>IF(ISBLANK(HLOOKUP(BR$1,Monitoring_MP!$AK$1:$EZ$55,Points_MP!$C40,FALSE)),"",IF(HLOOKUP(BR$1,Monitoring_MP!$AK$1:$EZ$55,Points_MP!$C40,FALSE)=$J40,$AB40,IF(HLOOKUP(BR$1,Monitoring_MP!$AK$1:$EZ$55,Points_MP!$C40,FALSE)=$L40,$AC40,IF(HLOOKUP(BR$1,Monitoring_MP!$AK$1:$EZ$55,Points_MP!$C40,FALSE)=$N40,$AD40,IF(HLOOKUP(BR$1,Monitoring_MP!$AK$1:$EZ$55,Points_MP!$C40,FALSE)=$P40,$AE40,IF(HLOOKUP(BR$1,Monitoring_MP!$AK$1:$EZ$55,Points_MP!$C40,FALSE)=$R40,$AF40,IF(HLOOKUP(BR$1,Monitoring_MP!$AK$1:$EZ$55,Points_MP!$C40,FALSE)=$T40,$AG40,IF(HLOOKUP(BR$1,Monitoring_MP!$AK$1:$EZ$55,Points_MP!$C40,FALSE)=$V40,$AH40,IF(HLOOKUP(BR$1,Monitoring_MP!$AK$1:$EZ$55,Points_MP!$C40,FALSE)=$X40,$AI40,"ERROR")))))))))</f>
        <v>0</v>
      </c>
      <c r="BS40" s="142">
        <f>IF(ISBLANK(HLOOKUP(BS$1,Monitoring_MP!$AK$1:$EZ$55,Points_MP!$C40,FALSE)),"",IF(HLOOKUP(BS$1,Monitoring_MP!$AK$1:$EZ$55,Points_MP!$C40,FALSE)=$J40,$AB40,IF(HLOOKUP(BS$1,Monitoring_MP!$AK$1:$EZ$55,Points_MP!$C40,FALSE)=$L40,$AC40,IF(HLOOKUP(BS$1,Monitoring_MP!$AK$1:$EZ$55,Points_MP!$C40,FALSE)=$N40,$AD40,IF(HLOOKUP(BS$1,Monitoring_MP!$AK$1:$EZ$55,Points_MP!$C40,FALSE)=$P40,$AE40,IF(HLOOKUP(BS$1,Monitoring_MP!$AK$1:$EZ$55,Points_MP!$C40,FALSE)=$R40,$AF40,IF(HLOOKUP(BS$1,Monitoring_MP!$AK$1:$EZ$55,Points_MP!$C40,FALSE)=$T40,$AG40,IF(HLOOKUP(BS$1,Monitoring_MP!$AK$1:$EZ$55,Points_MP!$C40,FALSE)=$V40,$AH40,IF(HLOOKUP(BS$1,Monitoring_MP!$AK$1:$EZ$55,Points_MP!$C40,FALSE)=$X40,$AI40,"ERROR")))))))))</f>
        <v>1</v>
      </c>
      <c r="BT40" s="142">
        <f>IF(ISBLANK(HLOOKUP(BT$1,Monitoring_MP!$AK$1:$EZ$55,Points_MP!$C40,FALSE)),"",IF(HLOOKUP(BT$1,Monitoring_MP!$AK$1:$EZ$55,Points_MP!$C40,FALSE)=$J40,$AB40,IF(HLOOKUP(BT$1,Monitoring_MP!$AK$1:$EZ$55,Points_MP!$C40,FALSE)=$L40,$AC40,IF(HLOOKUP(BT$1,Monitoring_MP!$AK$1:$EZ$55,Points_MP!$C40,FALSE)=$N40,$AD40,IF(HLOOKUP(BT$1,Monitoring_MP!$AK$1:$EZ$55,Points_MP!$C40,FALSE)=$P40,$AE40,IF(HLOOKUP(BT$1,Monitoring_MP!$AK$1:$EZ$55,Points_MP!$C40,FALSE)=$R40,$AF40,IF(HLOOKUP(BT$1,Monitoring_MP!$AK$1:$EZ$55,Points_MP!$C40,FALSE)=$T40,$AG40,IF(HLOOKUP(BT$1,Monitoring_MP!$AK$1:$EZ$55,Points_MP!$C40,FALSE)=$V40,$AH40,IF(HLOOKUP(BT$1,Monitoring_MP!$AK$1:$EZ$55,Points_MP!$C40,FALSE)=$X40,$AI40,"ERROR")))))))))</f>
        <v>0</v>
      </c>
      <c r="BU40" s="142">
        <f>IF(ISBLANK(HLOOKUP(BU$1,Monitoring_MP!$AK$1:$EZ$55,Points_MP!$C40,FALSE)),"",IF(HLOOKUP(BU$1,Monitoring_MP!$AK$1:$EZ$55,Points_MP!$C40,FALSE)=$J40,$AB40,IF(HLOOKUP(BU$1,Monitoring_MP!$AK$1:$EZ$55,Points_MP!$C40,FALSE)=$L40,$AC40,IF(HLOOKUP(BU$1,Monitoring_MP!$AK$1:$EZ$55,Points_MP!$C40,FALSE)=$N40,$AD40,IF(HLOOKUP(BU$1,Monitoring_MP!$AK$1:$EZ$55,Points_MP!$C40,FALSE)=$P40,$AE40,IF(HLOOKUP(BU$1,Monitoring_MP!$AK$1:$EZ$55,Points_MP!$C40,FALSE)=$R40,$AF40,IF(HLOOKUP(BU$1,Monitoring_MP!$AK$1:$EZ$55,Points_MP!$C40,FALSE)=$T40,$AG40,IF(HLOOKUP(BU$1,Monitoring_MP!$AK$1:$EZ$55,Points_MP!$C40,FALSE)=$V40,$AH40,IF(HLOOKUP(BU$1,Monitoring_MP!$AK$1:$EZ$55,Points_MP!$C40,FALSE)=$X40,$AI40,"ERROR")))))))))</f>
        <v>0</v>
      </c>
      <c r="BV40" s="142">
        <f>IF(ISBLANK(HLOOKUP(BV$1,Monitoring_MP!$AK$1:$EZ$55,Points_MP!$C40,FALSE)),"",IF(HLOOKUP(BV$1,Monitoring_MP!$AK$1:$EZ$55,Points_MP!$C40,FALSE)=$J40,$AB40,IF(HLOOKUP(BV$1,Monitoring_MP!$AK$1:$EZ$55,Points_MP!$C40,FALSE)=$L40,$AC40,IF(HLOOKUP(BV$1,Monitoring_MP!$AK$1:$EZ$55,Points_MP!$C40,FALSE)=$N40,$AD40,IF(HLOOKUP(BV$1,Monitoring_MP!$AK$1:$EZ$55,Points_MP!$C40,FALSE)=$P40,$AE40,IF(HLOOKUP(BV$1,Monitoring_MP!$AK$1:$EZ$55,Points_MP!$C40,FALSE)=$R40,$AF40,IF(HLOOKUP(BV$1,Monitoring_MP!$AK$1:$EZ$55,Points_MP!$C40,FALSE)=$T40,$AG40,IF(HLOOKUP(BV$1,Monitoring_MP!$AK$1:$EZ$55,Points_MP!$C40,FALSE)=$V40,$AH40,IF(HLOOKUP(BV$1,Monitoring_MP!$AK$1:$EZ$55,Points_MP!$C40,FALSE)=$X40,$AI40,"ERROR")))))))))</f>
        <v>1</v>
      </c>
      <c r="BW40" s="142">
        <f>IF(ISBLANK(HLOOKUP(BW$1,Monitoring_MP!$AK$1:$EZ$55,Points_MP!$C40,FALSE)),"",IF(HLOOKUP(BW$1,Monitoring_MP!$AK$1:$EZ$55,Points_MP!$C40,FALSE)=$J40,$AB40,IF(HLOOKUP(BW$1,Monitoring_MP!$AK$1:$EZ$55,Points_MP!$C40,FALSE)=$L40,$AC40,IF(HLOOKUP(BW$1,Monitoring_MP!$AK$1:$EZ$55,Points_MP!$C40,FALSE)=$N40,$AD40,IF(HLOOKUP(BW$1,Monitoring_MP!$AK$1:$EZ$55,Points_MP!$C40,FALSE)=$P40,$AE40,IF(HLOOKUP(BW$1,Monitoring_MP!$AK$1:$EZ$55,Points_MP!$C40,FALSE)=$R40,$AF40,IF(HLOOKUP(BW$1,Monitoring_MP!$AK$1:$EZ$55,Points_MP!$C40,FALSE)=$T40,$AG40,IF(HLOOKUP(BW$1,Monitoring_MP!$AK$1:$EZ$55,Points_MP!$C40,FALSE)=$V40,$AH40,IF(HLOOKUP(BW$1,Monitoring_MP!$AK$1:$EZ$55,Points_MP!$C40,FALSE)=$X40,$AI40,"ERROR")))))))))</f>
        <v>0</v>
      </c>
      <c r="BX40" s="142">
        <f>IF(ISBLANK(HLOOKUP(BX$1,Monitoring_MP!$AK$1:$EZ$55,Points_MP!$C40,FALSE)),"",IF(HLOOKUP(BX$1,Monitoring_MP!$AK$1:$EZ$55,Points_MP!$C40,FALSE)=$J40,$AB40,IF(HLOOKUP(BX$1,Monitoring_MP!$AK$1:$EZ$55,Points_MP!$C40,FALSE)=$L40,$AC40,IF(HLOOKUP(BX$1,Monitoring_MP!$AK$1:$EZ$55,Points_MP!$C40,FALSE)=$N40,$AD40,IF(HLOOKUP(BX$1,Monitoring_MP!$AK$1:$EZ$55,Points_MP!$C40,FALSE)=$P40,$AE40,IF(HLOOKUP(BX$1,Monitoring_MP!$AK$1:$EZ$55,Points_MP!$C40,FALSE)=$R40,$AF40,IF(HLOOKUP(BX$1,Monitoring_MP!$AK$1:$EZ$55,Points_MP!$C40,FALSE)=$T40,$AG40,IF(HLOOKUP(BX$1,Monitoring_MP!$AK$1:$EZ$55,Points_MP!$C40,FALSE)=$V40,$AH40,IF(HLOOKUP(BX$1,Monitoring_MP!$AK$1:$EZ$55,Points_MP!$C40,FALSE)=$X40,$AI40,"ERROR")))))))))</f>
        <v>0</v>
      </c>
      <c r="BY40" s="142">
        <f>IF(ISBLANK(HLOOKUP(BY$1,Monitoring_MP!$AK$1:$EZ$55,Points_MP!$C40,FALSE)),"",IF(HLOOKUP(BY$1,Monitoring_MP!$AK$1:$EZ$55,Points_MP!$C40,FALSE)=$J40,$AB40,IF(HLOOKUP(BY$1,Monitoring_MP!$AK$1:$EZ$55,Points_MP!$C40,FALSE)=$L40,$AC40,IF(HLOOKUP(BY$1,Monitoring_MP!$AK$1:$EZ$55,Points_MP!$C40,FALSE)=$N40,$AD40,IF(HLOOKUP(BY$1,Monitoring_MP!$AK$1:$EZ$55,Points_MP!$C40,FALSE)=$P40,$AE40,IF(HLOOKUP(BY$1,Monitoring_MP!$AK$1:$EZ$55,Points_MP!$C40,FALSE)=$R40,$AF40,IF(HLOOKUP(BY$1,Monitoring_MP!$AK$1:$EZ$55,Points_MP!$C40,FALSE)=$T40,$AG40,IF(HLOOKUP(BY$1,Monitoring_MP!$AK$1:$EZ$55,Points_MP!$C40,FALSE)=$V40,$AH40,IF(HLOOKUP(BY$1,Monitoring_MP!$AK$1:$EZ$55,Points_MP!$C40,FALSE)=$X40,$AI40,"ERROR")))))))))</f>
        <v>0</v>
      </c>
      <c r="BZ40" s="142">
        <f>IF(ISBLANK(HLOOKUP(BZ$1,Monitoring_MP!$AK$1:$EZ$55,Points_MP!$C40,FALSE)),"",IF(HLOOKUP(BZ$1,Monitoring_MP!$AK$1:$EZ$55,Points_MP!$C40,FALSE)=$J40,$AB40,IF(HLOOKUP(BZ$1,Monitoring_MP!$AK$1:$EZ$55,Points_MP!$C40,FALSE)=$L40,$AC40,IF(HLOOKUP(BZ$1,Monitoring_MP!$AK$1:$EZ$55,Points_MP!$C40,FALSE)=$N40,$AD40,IF(HLOOKUP(BZ$1,Monitoring_MP!$AK$1:$EZ$55,Points_MP!$C40,FALSE)=$P40,$AE40,IF(HLOOKUP(BZ$1,Monitoring_MP!$AK$1:$EZ$55,Points_MP!$C40,FALSE)=$R40,$AF40,IF(HLOOKUP(BZ$1,Monitoring_MP!$AK$1:$EZ$55,Points_MP!$C40,FALSE)=$T40,$AG40,IF(HLOOKUP(BZ$1,Monitoring_MP!$AK$1:$EZ$55,Points_MP!$C40,FALSE)=$V40,$AH40,IF(HLOOKUP(BZ$1,Monitoring_MP!$AK$1:$EZ$55,Points_MP!$C40,FALSE)=$X40,$AI40,"ERROR")))))))))</f>
        <v>0</v>
      </c>
      <c r="CA40" s="142">
        <f>IF(ISBLANK(HLOOKUP(CA$1,Monitoring_MP!$AK$1:$EZ$55,Points_MP!$C40,FALSE)),"",IF(HLOOKUP(CA$1,Monitoring_MP!$AK$1:$EZ$55,Points_MP!$C40,FALSE)=$J40,$AB40,IF(HLOOKUP(CA$1,Monitoring_MP!$AK$1:$EZ$55,Points_MP!$C40,FALSE)=$L40,$AC40,IF(HLOOKUP(CA$1,Monitoring_MP!$AK$1:$EZ$55,Points_MP!$C40,FALSE)=$N40,$AD40,IF(HLOOKUP(CA$1,Monitoring_MP!$AK$1:$EZ$55,Points_MP!$C40,FALSE)=$P40,$AE40,IF(HLOOKUP(CA$1,Monitoring_MP!$AK$1:$EZ$55,Points_MP!$C40,FALSE)=$R40,$AF40,IF(HLOOKUP(CA$1,Monitoring_MP!$AK$1:$EZ$55,Points_MP!$C40,FALSE)=$T40,$AG40,IF(HLOOKUP(CA$1,Monitoring_MP!$AK$1:$EZ$55,Points_MP!$C40,FALSE)=$V40,$AH40,IF(HLOOKUP(CA$1,Monitoring_MP!$AK$1:$EZ$55,Points_MP!$C40,FALSE)=$X40,$AI40,"ERROR")))))))))</f>
        <v>0</v>
      </c>
      <c r="CB40" s="142">
        <f>IF(ISBLANK(HLOOKUP(CB$1,Monitoring_MP!$AK$1:$EZ$55,Points_MP!$C40,FALSE)),"",IF(HLOOKUP(CB$1,Monitoring_MP!$AK$1:$EZ$55,Points_MP!$C40,FALSE)=$J40,$AB40,IF(HLOOKUP(CB$1,Monitoring_MP!$AK$1:$EZ$55,Points_MP!$C40,FALSE)=$L40,$AC40,IF(HLOOKUP(CB$1,Monitoring_MP!$AK$1:$EZ$55,Points_MP!$C40,FALSE)=$N40,$AD40,IF(HLOOKUP(CB$1,Monitoring_MP!$AK$1:$EZ$55,Points_MP!$C40,FALSE)=$P40,$AE40,IF(HLOOKUP(CB$1,Monitoring_MP!$AK$1:$EZ$55,Points_MP!$C40,FALSE)=$R40,$AF40,IF(HLOOKUP(CB$1,Monitoring_MP!$AK$1:$EZ$55,Points_MP!$C40,FALSE)=$T40,$AG40,IF(HLOOKUP(CB$1,Monitoring_MP!$AK$1:$EZ$55,Points_MP!$C40,FALSE)=$V40,$AH40,IF(HLOOKUP(CB$1,Monitoring_MP!$AK$1:$EZ$55,Points_MP!$C40,FALSE)=$X40,$AI40,"ERROR")))))))))</f>
        <v>0</v>
      </c>
      <c r="CC40" s="142">
        <f>IF(ISBLANK(HLOOKUP(CC$1,Monitoring_MP!$AK$1:$EZ$55,Points_MP!$C40,FALSE)),"",IF(HLOOKUP(CC$1,Monitoring_MP!$AK$1:$EZ$55,Points_MP!$C40,FALSE)=$J40,$AB40,IF(HLOOKUP(CC$1,Monitoring_MP!$AK$1:$EZ$55,Points_MP!$C40,FALSE)=$L40,$AC40,IF(HLOOKUP(CC$1,Monitoring_MP!$AK$1:$EZ$55,Points_MP!$C40,FALSE)=$N40,$AD40,IF(HLOOKUP(CC$1,Monitoring_MP!$AK$1:$EZ$55,Points_MP!$C40,FALSE)=$P40,$AE40,IF(HLOOKUP(CC$1,Monitoring_MP!$AK$1:$EZ$55,Points_MP!$C40,FALSE)=$R40,$AF40,IF(HLOOKUP(CC$1,Monitoring_MP!$AK$1:$EZ$55,Points_MP!$C40,FALSE)=$T40,$AG40,IF(HLOOKUP(CC$1,Monitoring_MP!$AK$1:$EZ$55,Points_MP!$C40,FALSE)=$V40,$AH40,IF(HLOOKUP(CC$1,Monitoring_MP!$AK$1:$EZ$55,Points_MP!$C40,FALSE)=$X40,$AI40,"ERROR")))))))))</f>
        <v>0</v>
      </c>
      <c r="CD40" s="142">
        <f>IF(ISBLANK(HLOOKUP(CD$1,Monitoring_MP!$AK$1:$EZ$55,Points_MP!$C40,FALSE)),"",IF(HLOOKUP(CD$1,Monitoring_MP!$AK$1:$EZ$55,Points_MP!$C40,FALSE)=$J40,$AB40,IF(HLOOKUP(CD$1,Monitoring_MP!$AK$1:$EZ$55,Points_MP!$C40,FALSE)=$L40,$AC40,IF(HLOOKUP(CD$1,Monitoring_MP!$AK$1:$EZ$55,Points_MP!$C40,FALSE)=$N40,$AD40,IF(HLOOKUP(CD$1,Monitoring_MP!$AK$1:$EZ$55,Points_MP!$C40,FALSE)=$P40,$AE40,IF(HLOOKUP(CD$1,Monitoring_MP!$AK$1:$EZ$55,Points_MP!$C40,FALSE)=$R40,$AF40,IF(HLOOKUP(CD$1,Monitoring_MP!$AK$1:$EZ$55,Points_MP!$C40,FALSE)=$T40,$AG40,IF(HLOOKUP(CD$1,Monitoring_MP!$AK$1:$EZ$55,Points_MP!$C40,FALSE)=$V40,$AH40,IF(HLOOKUP(CD$1,Monitoring_MP!$AK$1:$EZ$55,Points_MP!$C40,FALSE)=$X40,$AI40,"ERROR")))))))))</f>
        <v>0</v>
      </c>
      <c r="CE40" s="142">
        <f>IF(ISBLANK(HLOOKUP(CE$1,Monitoring_MP!$AK$1:$EZ$55,Points_MP!$C40,FALSE)),"",IF(HLOOKUP(CE$1,Monitoring_MP!$AK$1:$EZ$55,Points_MP!$C40,FALSE)=$J40,$AB40,IF(HLOOKUP(CE$1,Monitoring_MP!$AK$1:$EZ$55,Points_MP!$C40,FALSE)=$L40,$AC40,IF(HLOOKUP(CE$1,Monitoring_MP!$AK$1:$EZ$55,Points_MP!$C40,FALSE)=$N40,$AD40,IF(HLOOKUP(CE$1,Monitoring_MP!$AK$1:$EZ$55,Points_MP!$C40,FALSE)=$P40,$AE40,IF(HLOOKUP(CE$1,Monitoring_MP!$AK$1:$EZ$55,Points_MP!$C40,FALSE)=$R40,$AF40,IF(HLOOKUP(CE$1,Monitoring_MP!$AK$1:$EZ$55,Points_MP!$C40,FALSE)=$T40,$AG40,IF(HLOOKUP(CE$1,Monitoring_MP!$AK$1:$EZ$55,Points_MP!$C40,FALSE)=$V40,$AH40,IF(HLOOKUP(CE$1,Monitoring_MP!$AK$1:$EZ$55,Points_MP!$C40,FALSE)=$X40,$AI40,"ERROR")))))))))</f>
        <v>0</v>
      </c>
      <c r="CF40" s="142">
        <f>IF(ISBLANK(HLOOKUP(CF$1,Monitoring_MP!$AK$1:$EZ$55,Points_MP!$C40,FALSE)),"",IF(HLOOKUP(CF$1,Monitoring_MP!$AK$1:$EZ$55,Points_MP!$C40,FALSE)=$J40,$AB40,IF(HLOOKUP(CF$1,Monitoring_MP!$AK$1:$EZ$55,Points_MP!$C40,FALSE)=$L40,$AC40,IF(HLOOKUP(CF$1,Monitoring_MP!$AK$1:$EZ$55,Points_MP!$C40,FALSE)=$N40,$AD40,IF(HLOOKUP(CF$1,Monitoring_MP!$AK$1:$EZ$55,Points_MP!$C40,FALSE)=$P40,$AE40,IF(HLOOKUP(CF$1,Monitoring_MP!$AK$1:$EZ$55,Points_MP!$C40,FALSE)=$R40,$AF40,IF(HLOOKUP(CF$1,Monitoring_MP!$AK$1:$EZ$55,Points_MP!$C40,FALSE)=$T40,$AG40,IF(HLOOKUP(CF$1,Monitoring_MP!$AK$1:$EZ$55,Points_MP!$C40,FALSE)=$V40,$AH40,IF(HLOOKUP(CF$1,Monitoring_MP!$AK$1:$EZ$55,Points_MP!$C40,FALSE)=$X40,$AI40,"ERROR")))))))))</f>
        <v>0</v>
      </c>
      <c r="CG40" s="142">
        <f>IF(ISBLANK(HLOOKUP(CG$1,Monitoring_MP!$AK$1:$EZ$55,Points_MP!$C40,FALSE)),"",IF(HLOOKUP(CG$1,Monitoring_MP!$AK$1:$EZ$55,Points_MP!$C40,FALSE)=$J40,$AB40,IF(HLOOKUP(CG$1,Monitoring_MP!$AK$1:$EZ$55,Points_MP!$C40,FALSE)=$L40,$AC40,IF(HLOOKUP(CG$1,Monitoring_MP!$AK$1:$EZ$55,Points_MP!$C40,FALSE)=$N40,$AD40,IF(HLOOKUP(CG$1,Monitoring_MP!$AK$1:$EZ$55,Points_MP!$C40,FALSE)=$P40,$AE40,IF(HLOOKUP(CG$1,Monitoring_MP!$AK$1:$EZ$55,Points_MP!$C40,FALSE)=$R40,$AF40,IF(HLOOKUP(CG$1,Monitoring_MP!$AK$1:$EZ$55,Points_MP!$C40,FALSE)=$T40,$AG40,IF(HLOOKUP(CG$1,Monitoring_MP!$AK$1:$EZ$55,Points_MP!$C40,FALSE)=$V40,$AH40,IF(HLOOKUP(CG$1,Monitoring_MP!$AK$1:$EZ$55,Points_MP!$C40,FALSE)=$X40,$AI40,"ERROR")))))))))</f>
        <v>0</v>
      </c>
      <c r="CH40" s="142">
        <f>IF(ISBLANK(HLOOKUP(CH$1,Monitoring_MP!$AK$1:$EZ$55,Points_MP!$C40,FALSE)),"",IF(HLOOKUP(CH$1,Monitoring_MP!$AK$1:$EZ$55,Points_MP!$C40,FALSE)=$J40,$AB40,IF(HLOOKUP(CH$1,Monitoring_MP!$AK$1:$EZ$55,Points_MP!$C40,FALSE)=$L40,$AC40,IF(HLOOKUP(CH$1,Monitoring_MP!$AK$1:$EZ$55,Points_MP!$C40,FALSE)=$N40,$AD40,IF(HLOOKUP(CH$1,Monitoring_MP!$AK$1:$EZ$55,Points_MP!$C40,FALSE)=$P40,$AE40,IF(HLOOKUP(CH$1,Monitoring_MP!$AK$1:$EZ$55,Points_MP!$C40,FALSE)=$R40,$AF40,IF(HLOOKUP(CH$1,Monitoring_MP!$AK$1:$EZ$55,Points_MP!$C40,FALSE)=$T40,$AG40,IF(HLOOKUP(CH$1,Monitoring_MP!$AK$1:$EZ$55,Points_MP!$C40,FALSE)=$V40,$AH40,IF(HLOOKUP(CH$1,Monitoring_MP!$AK$1:$EZ$55,Points_MP!$C40,FALSE)=$X40,$AI40,"ERROR")))))))))</f>
        <v>0</v>
      </c>
      <c r="CI40" s="142">
        <f>IF(ISBLANK(HLOOKUP(CI$1,Monitoring_MP!$AK$1:$EZ$55,Points_MP!$C40,FALSE)),"",IF(HLOOKUP(CI$1,Monitoring_MP!$AK$1:$EZ$55,Points_MP!$C40,FALSE)=$J40,$AB40,IF(HLOOKUP(CI$1,Monitoring_MP!$AK$1:$EZ$55,Points_MP!$C40,FALSE)=$L40,$AC40,IF(HLOOKUP(CI$1,Monitoring_MP!$AK$1:$EZ$55,Points_MP!$C40,FALSE)=$N40,$AD40,IF(HLOOKUP(CI$1,Monitoring_MP!$AK$1:$EZ$55,Points_MP!$C40,FALSE)=$P40,$AE40,IF(HLOOKUP(CI$1,Monitoring_MP!$AK$1:$EZ$55,Points_MP!$C40,FALSE)=$R40,$AF40,IF(HLOOKUP(CI$1,Monitoring_MP!$AK$1:$EZ$55,Points_MP!$C40,FALSE)=$T40,$AG40,IF(HLOOKUP(CI$1,Monitoring_MP!$AK$1:$EZ$55,Points_MP!$C40,FALSE)=$V40,$AH40,IF(HLOOKUP(CI$1,Monitoring_MP!$AK$1:$EZ$55,Points_MP!$C40,FALSE)=$X40,$AI40,"ERROR")))))))))</f>
        <v>0</v>
      </c>
      <c r="CJ40" s="142">
        <f>IF(ISBLANK(HLOOKUP(CJ$1,Monitoring_MP!$AK$1:$EZ$55,Points_MP!$C40,FALSE)),"",IF(HLOOKUP(CJ$1,Monitoring_MP!$AK$1:$EZ$55,Points_MP!$C40,FALSE)=$J40,$AB40,IF(HLOOKUP(CJ$1,Monitoring_MP!$AK$1:$EZ$55,Points_MP!$C40,FALSE)=$L40,$AC40,IF(HLOOKUP(CJ$1,Monitoring_MP!$AK$1:$EZ$55,Points_MP!$C40,FALSE)=$N40,$AD40,IF(HLOOKUP(CJ$1,Monitoring_MP!$AK$1:$EZ$55,Points_MP!$C40,FALSE)=$P40,$AE40,IF(HLOOKUP(CJ$1,Monitoring_MP!$AK$1:$EZ$55,Points_MP!$C40,FALSE)=$R40,$AF40,IF(HLOOKUP(CJ$1,Monitoring_MP!$AK$1:$EZ$55,Points_MP!$C40,FALSE)=$T40,$AG40,IF(HLOOKUP(CJ$1,Monitoring_MP!$AK$1:$EZ$55,Points_MP!$C40,FALSE)=$V40,$AH40,IF(HLOOKUP(CJ$1,Monitoring_MP!$AK$1:$EZ$55,Points_MP!$C40,FALSE)=$X40,$AI40,"ERROR")))))))))</f>
        <v>0</v>
      </c>
      <c r="CK40" s="142">
        <f>IF(ISBLANK(HLOOKUP(CK$1,Monitoring_MP!$AK$1:$EZ$55,Points_MP!$C40,FALSE)),"",IF(HLOOKUP(CK$1,Monitoring_MP!$AK$1:$EZ$55,Points_MP!$C40,FALSE)=$J40,$AB40,IF(HLOOKUP(CK$1,Monitoring_MP!$AK$1:$EZ$55,Points_MP!$C40,FALSE)=$L40,$AC40,IF(HLOOKUP(CK$1,Monitoring_MP!$AK$1:$EZ$55,Points_MP!$C40,FALSE)=$N40,$AD40,IF(HLOOKUP(CK$1,Monitoring_MP!$AK$1:$EZ$55,Points_MP!$C40,FALSE)=$P40,$AE40,IF(HLOOKUP(CK$1,Monitoring_MP!$AK$1:$EZ$55,Points_MP!$C40,FALSE)=$R40,$AF40,IF(HLOOKUP(CK$1,Monitoring_MP!$AK$1:$EZ$55,Points_MP!$C40,FALSE)=$T40,$AG40,IF(HLOOKUP(CK$1,Monitoring_MP!$AK$1:$EZ$55,Points_MP!$C40,FALSE)=$V40,$AH40,IF(HLOOKUP(CK$1,Monitoring_MP!$AK$1:$EZ$55,Points_MP!$C40,FALSE)=$X40,$AI40,"ERROR")))))))))</f>
        <v>0</v>
      </c>
      <c r="CL40" s="142">
        <f>IF(ISBLANK(HLOOKUP(CL$1,Monitoring_MP!$AK$1:$EZ$55,Points_MP!$C40,FALSE)),"",IF(HLOOKUP(CL$1,Monitoring_MP!$AK$1:$EZ$55,Points_MP!$C40,FALSE)=$J40,$AB40,IF(HLOOKUP(CL$1,Monitoring_MP!$AK$1:$EZ$55,Points_MP!$C40,FALSE)=$L40,$AC40,IF(HLOOKUP(CL$1,Monitoring_MP!$AK$1:$EZ$55,Points_MP!$C40,FALSE)=$N40,$AD40,IF(HLOOKUP(CL$1,Monitoring_MP!$AK$1:$EZ$55,Points_MP!$C40,FALSE)=$P40,$AE40,IF(HLOOKUP(CL$1,Monitoring_MP!$AK$1:$EZ$55,Points_MP!$C40,FALSE)=$R40,$AF40,IF(HLOOKUP(CL$1,Monitoring_MP!$AK$1:$EZ$55,Points_MP!$C40,FALSE)=$T40,$AG40,IF(HLOOKUP(CL$1,Monitoring_MP!$AK$1:$EZ$55,Points_MP!$C40,FALSE)=$V40,$AH40,IF(HLOOKUP(CL$1,Monitoring_MP!$AK$1:$EZ$55,Points_MP!$C40,FALSE)=$X40,$AI40,"ERROR")))))))))</f>
        <v>0</v>
      </c>
      <c r="CM40" s="142">
        <f>IF(ISBLANK(HLOOKUP(CM$1,Monitoring_MP!$AK$1:$EZ$55,Points_MP!$C40,FALSE)),"",IF(HLOOKUP(CM$1,Monitoring_MP!$AK$1:$EZ$55,Points_MP!$C40,FALSE)=$J40,$AB40,IF(HLOOKUP(CM$1,Monitoring_MP!$AK$1:$EZ$55,Points_MP!$C40,FALSE)=$L40,$AC40,IF(HLOOKUP(CM$1,Monitoring_MP!$AK$1:$EZ$55,Points_MP!$C40,FALSE)=$N40,$AD40,IF(HLOOKUP(CM$1,Monitoring_MP!$AK$1:$EZ$55,Points_MP!$C40,FALSE)=$P40,$AE40,IF(HLOOKUP(CM$1,Monitoring_MP!$AK$1:$EZ$55,Points_MP!$C40,FALSE)=$R40,$AF40,IF(HLOOKUP(CM$1,Monitoring_MP!$AK$1:$EZ$55,Points_MP!$C40,FALSE)=$T40,$AG40,IF(HLOOKUP(CM$1,Monitoring_MP!$AK$1:$EZ$55,Points_MP!$C40,FALSE)=$V40,$AH40,IF(HLOOKUP(CM$1,Monitoring_MP!$AK$1:$EZ$55,Points_MP!$C40,FALSE)=$X40,$AI40,"ERROR")))))))))</f>
        <v>1</v>
      </c>
      <c r="CN40" s="142">
        <f>IF(ISBLANK(HLOOKUP(CN$1,Monitoring_MP!$AK$1:$EZ$55,Points_MP!$C40,FALSE)),"",IF(HLOOKUP(CN$1,Monitoring_MP!$AK$1:$EZ$55,Points_MP!$C40,FALSE)=$J40,$AB40,IF(HLOOKUP(CN$1,Monitoring_MP!$AK$1:$EZ$55,Points_MP!$C40,FALSE)=$L40,$AC40,IF(HLOOKUP(CN$1,Monitoring_MP!$AK$1:$EZ$55,Points_MP!$C40,FALSE)=$N40,$AD40,IF(HLOOKUP(CN$1,Monitoring_MP!$AK$1:$EZ$55,Points_MP!$C40,FALSE)=$P40,$AE40,IF(HLOOKUP(CN$1,Monitoring_MP!$AK$1:$EZ$55,Points_MP!$C40,FALSE)=$R40,$AF40,IF(HLOOKUP(CN$1,Monitoring_MP!$AK$1:$EZ$55,Points_MP!$C40,FALSE)=$T40,$AG40,IF(HLOOKUP(CN$1,Monitoring_MP!$AK$1:$EZ$55,Points_MP!$C40,FALSE)=$V40,$AH40,IF(HLOOKUP(CN$1,Monitoring_MP!$AK$1:$EZ$55,Points_MP!$C40,FALSE)=$X40,$AI40,"ERROR")))))))))</f>
        <v>0</v>
      </c>
      <c r="CO40" s="142">
        <f>IF(ISBLANK(HLOOKUP(CO$1,Monitoring_MP!$AK$1:$EZ$55,Points_MP!$C40,FALSE)),"",IF(HLOOKUP(CO$1,Monitoring_MP!$AK$1:$EZ$55,Points_MP!$C40,FALSE)=$J40,$AB40,IF(HLOOKUP(CO$1,Monitoring_MP!$AK$1:$EZ$55,Points_MP!$C40,FALSE)=$L40,$AC40,IF(HLOOKUP(CO$1,Monitoring_MP!$AK$1:$EZ$55,Points_MP!$C40,FALSE)=$N40,$AD40,IF(HLOOKUP(CO$1,Monitoring_MP!$AK$1:$EZ$55,Points_MP!$C40,FALSE)=$P40,$AE40,IF(HLOOKUP(CO$1,Monitoring_MP!$AK$1:$EZ$55,Points_MP!$C40,FALSE)=$R40,$AF40,IF(HLOOKUP(CO$1,Monitoring_MP!$AK$1:$EZ$55,Points_MP!$C40,FALSE)=$T40,$AG40,IF(HLOOKUP(CO$1,Monitoring_MP!$AK$1:$EZ$55,Points_MP!$C40,FALSE)=$V40,$AH40,IF(HLOOKUP(CO$1,Monitoring_MP!$AK$1:$EZ$55,Points_MP!$C40,FALSE)=$X40,$AI40,"ERROR")))))))))</f>
        <v>0</v>
      </c>
      <c r="CP40" s="142">
        <f>IF(ISBLANK(HLOOKUP(CP$1,Monitoring_MP!$AK$1:$EZ$55,Points_MP!$C40,FALSE)),"",IF(HLOOKUP(CP$1,Monitoring_MP!$AK$1:$EZ$55,Points_MP!$C40,FALSE)=$J40,$AB40,IF(HLOOKUP(CP$1,Monitoring_MP!$AK$1:$EZ$55,Points_MP!$C40,FALSE)=$L40,$AC40,IF(HLOOKUP(CP$1,Monitoring_MP!$AK$1:$EZ$55,Points_MP!$C40,FALSE)=$N40,$AD40,IF(HLOOKUP(CP$1,Monitoring_MP!$AK$1:$EZ$55,Points_MP!$C40,FALSE)=$P40,$AE40,IF(HLOOKUP(CP$1,Monitoring_MP!$AK$1:$EZ$55,Points_MP!$C40,FALSE)=$R40,$AF40,IF(HLOOKUP(CP$1,Monitoring_MP!$AK$1:$EZ$55,Points_MP!$C40,FALSE)=$T40,$AG40,IF(HLOOKUP(CP$1,Monitoring_MP!$AK$1:$EZ$55,Points_MP!$C40,FALSE)=$V40,$AH40,IF(HLOOKUP(CP$1,Monitoring_MP!$AK$1:$EZ$55,Points_MP!$C40,FALSE)=$X40,$AI40,"ERROR")))))))))</f>
        <v>0</v>
      </c>
      <c r="CQ40" s="142">
        <f>IF(ISBLANK(HLOOKUP(CQ$1,Monitoring_MP!$AK$1:$EZ$55,Points_MP!$C40,FALSE)),"",IF(HLOOKUP(CQ$1,Monitoring_MP!$AK$1:$EZ$55,Points_MP!$C40,FALSE)=$J40,$AB40,IF(HLOOKUP(CQ$1,Monitoring_MP!$AK$1:$EZ$55,Points_MP!$C40,FALSE)=$L40,$AC40,IF(HLOOKUP(CQ$1,Monitoring_MP!$AK$1:$EZ$55,Points_MP!$C40,FALSE)=$N40,$AD40,IF(HLOOKUP(CQ$1,Monitoring_MP!$AK$1:$EZ$55,Points_MP!$C40,FALSE)=$P40,$AE40,IF(HLOOKUP(CQ$1,Monitoring_MP!$AK$1:$EZ$55,Points_MP!$C40,FALSE)=$R40,$AF40,IF(HLOOKUP(CQ$1,Monitoring_MP!$AK$1:$EZ$55,Points_MP!$C40,FALSE)=$T40,$AG40,IF(HLOOKUP(CQ$1,Monitoring_MP!$AK$1:$EZ$55,Points_MP!$C40,FALSE)=$V40,$AH40,IF(HLOOKUP(CQ$1,Monitoring_MP!$AK$1:$EZ$55,Points_MP!$C40,FALSE)=$X40,$AI40,"ERROR")))))))))</f>
        <v>0</v>
      </c>
      <c r="CR40" s="142">
        <f>IF(ISBLANK(HLOOKUP(CR$1,Monitoring_MP!$AK$1:$EZ$55,Points_MP!$C40,FALSE)),"",IF(HLOOKUP(CR$1,Monitoring_MP!$AK$1:$EZ$55,Points_MP!$C40,FALSE)=$J40,$AB40,IF(HLOOKUP(CR$1,Monitoring_MP!$AK$1:$EZ$55,Points_MP!$C40,FALSE)=$L40,$AC40,IF(HLOOKUP(CR$1,Monitoring_MP!$AK$1:$EZ$55,Points_MP!$C40,FALSE)=$N40,$AD40,IF(HLOOKUP(CR$1,Monitoring_MP!$AK$1:$EZ$55,Points_MP!$C40,FALSE)=$P40,$AE40,IF(HLOOKUP(CR$1,Monitoring_MP!$AK$1:$EZ$55,Points_MP!$C40,FALSE)=$R40,$AF40,IF(HLOOKUP(CR$1,Monitoring_MP!$AK$1:$EZ$55,Points_MP!$C40,FALSE)=$T40,$AG40,IF(HLOOKUP(CR$1,Monitoring_MP!$AK$1:$EZ$55,Points_MP!$C40,FALSE)=$V40,$AH40,IF(HLOOKUP(CR$1,Monitoring_MP!$AK$1:$EZ$55,Points_MP!$C40,FALSE)=$X40,$AI40,"ERROR")))))))))</f>
        <v>0</v>
      </c>
    </row>
    <row r="41" spans="1:96" ht="15" customHeight="1" x14ac:dyDescent="0.35">
      <c r="A41" s="38" t="str">
        <f>IF(ISBLANK(Monitoring_MP!A41),"",Monitoring_MP!A41)</f>
        <v>Q39</v>
      </c>
      <c r="B41" s="38" t="str">
        <f>IF(ISBLANK(Monitoring_MP!B41),"",Monitoring_MP!B41)</f>
        <v>C20039</v>
      </c>
      <c r="C41" s="38">
        <f>IF(ISBLANK(Monitoring_MP!C41),"",Monitoring_MP!C41)</f>
        <v>41</v>
      </c>
      <c r="D41" s="40" t="str">
        <f>IF(ISBLANK(Monitoring_MP!D41),"",Monitoring_MP!D41)</f>
        <v>Au fost făcute publice funcţiile vacante existente în serviciul public, incluzînd descrierea postului pentru funcția vacantă și cerinţele de calificare faţă de candidaţii pentru funcţiile vacante ?</v>
      </c>
      <c r="E41" s="169" t="str">
        <f>IF(ISBLANK(Monitoring_MP!E41),"",Monitoring_MP!E41)</f>
        <v>Were made public existing vacancies in the public service, including the job description for the vacant position and qualification requirements to candidates for vacancies?</v>
      </c>
      <c r="F41" s="40" t="str">
        <f>IF(ISBLANK(Monitoring_MP!F41),"",Monitoring_MP!F41)</f>
        <v>hr</v>
      </c>
      <c r="G41" s="39" t="str">
        <f>IF(ISBLANK(Monitoring_MP!G41),"",Monitoring_MP!G41)</f>
        <v>hr1</v>
      </c>
      <c r="H41" s="59" t="str">
        <f>IF(ISBLANK(Monitoring_MP!H41),"",Monitoring_MP!H41)</f>
        <v>hr1k</v>
      </c>
      <c r="I41" s="39">
        <f>IF(ISBLANK(Monitoring_MP!I41),"",Monitoring_MP!I41)</f>
        <v>1</v>
      </c>
      <c r="J41" s="39" t="str">
        <f>IF(ISBLANK(Monitoring_MP!J41),"",Monitoring_MP!J41)</f>
        <v>da</v>
      </c>
      <c r="K41" s="39" t="str">
        <f>IF(ISBLANK(Monitoring_MP!K41),"",Monitoring_MP!K41)</f>
        <v>yes</v>
      </c>
      <c r="L41" s="39" t="str">
        <f>IF(ISBLANK(Monitoring_MP!L41),"",Monitoring_MP!L41)</f>
        <v>nu</v>
      </c>
      <c r="M41" s="39" t="str">
        <f>IF(ISBLANK(Monitoring_MP!M41),"",Monitoring_MP!M41)</f>
        <v>no</v>
      </c>
      <c r="N41" s="39" t="str">
        <f>IF(ISBLANK(Monitoring_MP!N41),"",Monitoring_MP!N41)</f>
        <v>partial/panou informativ</v>
      </c>
      <c r="O41" s="39" t="str">
        <f>IF(ISBLANK(Monitoring_MP!O41),"",Monitoring_MP!O41)</f>
        <v>partially/bilboard</v>
      </c>
      <c r="P41" s="39" t="str">
        <f>IF(ISBLANK(Monitoring_MP!P41),"",Monitoring_MP!P41)</f>
        <v>--------</v>
      </c>
      <c r="Q41" s="39" t="str">
        <f>IF(ISBLANK(Monitoring_MP!Q41),"",Monitoring_MP!Q41)</f>
        <v>--------</v>
      </c>
      <c r="R41" s="39" t="str">
        <f>IF(ISBLANK(Monitoring_MP!R41),"",Monitoring_MP!R41)</f>
        <v>--------</v>
      </c>
      <c r="S41" s="39" t="str">
        <f>IF(ISBLANK(Monitoring_MP!S41),"",Monitoring_MP!S41)</f>
        <v>--------</v>
      </c>
      <c r="T41" s="39" t="str">
        <f>IF(ISBLANK(Monitoring_MP!T41),"",Monitoring_MP!T41)</f>
        <v>--------</v>
      </c>
      <c r="U41" s="39" t="str">
        <f>IF(ISBLANK(Monitoring_MP!U41),"",Monitoring_MP!U41)</f>
        <v>--------</v>
      </c>
      <c r="V41" s="39" t="str">
        <f>IF(ISBLANK(Monitoring_MP!V41),"",Monitoring_MP!V41)</f>
        <v>--------</v>
      </c>
      <c r="W41" s="39" t="str">
        <f>IF(ISBLANK(Monitoring_MP!W41),"",Monitoring_MP!W41)</f>
        <v>--------</v>
      </c>
      <c r="X41" s="39" t="str">
        <f>IF(ISBLANK(Monitoring_MP!X41),"",Monitoring_MP!X41)</f>
        <v>N/A</v>
      </c>
      <c r="Y41" s="39" t="str">
        <f>IF(ISBLANK(Monitoring_MP!Y41),"",Monitoring_MP!Y41)</f>
        <v>N/A</v>
      </c>
      <c r="Z41" s="39" t="str">
        <f>IF(ISBLANK(Monitoring_MP!Z41),"",Monitoring_MP!Z41)</f>
        <v>--------</v>
      </c>
      <c r="AA41" s="82" t="str">
        <f>IF(ISBLANK(Monitoring_MP!AA41),"",Monitoring_MP!AA41)</f>
        <v>--------</v>
      </c>
      <c r="AB41" s="70">
        <f>IF(ISBLANK(Monitoring_MP!AB41),"",Monitoring_MP!AB41)</f>
        <v>1</v>
      </c>
      <c r="AC41" s="39">
        <f>IF(ISBLANK(Monitoring_MP!AC41),"",Monitoring_MP!AC41)</f>
        <v>0</v>
      </c>
      <c r="AD41" s="70">
        <f>IF(ISBLANK(Monitoring_MP!AD41),"",Monitoring_MP!AD41)</f>
        <v>0.5</v>
      </c>
      <c r="AE41" s="70" t="str">
        <f>IF(ISBLANK(Monitoring_MP!AE41),"",Monitoring_MP!AE41)</f>
        <v/>
      </c>
      <c r="AF41" s="70" t="str">
        <f>IF(ISBLANK(Monitoring_MP!AF41),"",Monitoring_MP!AF41)</f>
        <v/>
      </c>
      <c r="AG41" s="70" t="str">
        <f>IF(ISBLANK(Monitoring_MP!AG41),"",Monitoring_MP!AG41)</f>
        <v/>
      </c>
      <c r="AH41" s="70" t="str">
        <f>IF(ISBLANK(Monitoring_MP!AH41),"",Monitoring_MP!AH41)</f>
        <v/>
      </c>
      <c r="AI41" s="39" t="str">
        <f>IF(ISBLANK(Monitoring_MP!AI41),"",Monitoring_MP!AI41)</f>
        <v>N/A</v>
      </c>
      <c r="AJ41" s="40" t="str">
        <f>IF(ISBLANK(Monitoring_MP!AJ41),"",Monitoring_MP!AJ41)</f>
        <v/>
      </c>
      <c r="AK41" s="142">
        <f>IF(ISBLANK(HLOOKUP(AK$1,Monitoring_MP!$AK$1:$EZ$55,Points_MP!$C41,FALSE)),"",IF(HLOOKUP(AK$1,Monitoring_MP!$AK$1:$EZ$55,Points_MP!$C41,FALSE)=$J41,$AB41,IF(HLOOKUP(AK$1,Monitoring_MP!$AK$1:$EZ$55,Points_MP!$C41,FALSE)=$L41,$AC41,IF(HLOOKUP(AK$1,Monitoring_MP!$AK$1:$EZ$55,Points_MP!$C41,FALSE)=$N41,$AD41,IF(HLOOKUP(AK$1,Monitoring_MP!$AK$1:$EZ$55,Points_MP!$C41,FALSE)=$P41,$AE41,IF(HLOOKUP(AK$1,Monitoring_MP!$AK$1:$EZ$55,Points_MP!$C41,FALSE)=$R41,$AF41,IF(HLOOKUP(AK$1,Monitoring_MP!$AK$1:$EZ$55,Points_MP!$C41,FALSE)=$T41,$AG41,IF(HLOOKUP(AK$1,Monitoring_MP!$AK$1:$EZ$55,Points_MP!$C41,FALSE)=$V41,$AH41,IF(HLOOKUP(AK$1,Monitoring_MP!$AK$1:$EZ$55,Points_MP!$C41,FALSE)=$X41,$AI41,"ERROR")))))))))</f>
        <v>1</v>
      </c>
      <c r="AL41" s="142">
        <f>IF(ISBLANK(HLOOKUP(AL$1,Monitoring_MP!$AK$1:$EZ$55,Points_MP!$C41,FALSE)),"",IF(HLOOKUP(AL$1,Monitoring_MP!$AK$1:$EZ$55,Points_MP!$C41,FALSE)=$J41,$AB41,IF(HLOOKUP(AL$1,Monitoring_MP!$AK$1:$EZ$55,Points_MP!$C41,FALSE)=$L41,$AC41,IF(HLOOKUP(AL$1,Monitoring_MP!$AK$1:$EZ$55,Points_MP!$C41,FALSE)=$N41,$AD41,IF(HLOOKUP(AL$1,Monitoring_MP!$AK$1:$EZ$55,Points_MP!$C41,FALSE)=$P41,$AE41,IF(HLOOKUP(AL$1,Monitoring_MP!$AK$1:$EZ$55,Points_MP!$C41,FALSE)=$R41,$AF41,IF(HLOOKUP(AL$1,Monitoring_MP!$AK$1:$EZ$55,Points_MP!$C41,FALSE)=$T41,$AG41,IF(HLOOKUP(AL$1,Monitoring_MP!$AK$1:$EZ$55,Points_MP!$C41,FALSE)=$V41,$AH41,IF(HLOOKUP(AL$1,Monitoring_MP!$AK$1:$EZ$55,Points_MP!$C41,FALSE)=$X41,$AI41,"ERROR")))))))))</f>
        <v>1</v>
      </c>
      <c r="AM41" s="142">
        <f>IF(ISBLANK(HLOOKUP(AM$1,Monitoring_MP!$AK$1:$EZ$55,Points_MP!$C41,FALSE)),"",IF(HLOOKUP(AM$1,Monitoring_MP!$AK$1:$EZ$55,Points_MP!$C41,FALSE)=$J41,$AB41,IF(HLOOKUP(AM$1,Monitoring_MP!$AK$1:$EZ$55,Points_MP!$C41,FALSE)=$L41,$AC41,IF(HLOOKUP(AM$1,Monitoring_MP!$AK$1:$EZ$55,Points_MP!$C41,FALSE)=$N41,$AD41,IF(HLOOKUP(AM$1,Monitoring_MP!$AK$1:$EZ$55,Points_MP!$C41,FALSE)=$P41,$AE41,IF(HLOOKUP(AM$1,Monitoring_MP!$AK$1:$EZ$55,Points_MP!$C41,FALSE)=$R41,$AF41,IF(HLOOKUP(AM$1,Monitoring_MP!$AK$1:$EZ$55,Points_MP!$C41,FALSE)=$T41,$AG41,IF(HLOOKUP(AM$1,Monitoring_MP!$AK$1:$EZ$55,Points_MP!$C41,FALSE)=$V41,$AH41,IF(HLOOKUP(AM$1,Monitoring_MP!$AK$1:$EZ$55,Points_MP!$C41,FALSE)=$X41,$AI41,"ERROR")))))))))</f>
        <v>0</v>
      </c>
      <c r="AN41" s="142">
        <f>IF(ISBLANK(HLOOKUP(AN$1,Monitoring_MP!$AK$1:$EZ$55,Points_MP!$C41,FALSE)),"",IF(HLOOKUP(AN$1,Monitoring_MP!$AK$1:$EZ$55,Points_MP!$C41,FALSE)=$J41,$AB41,IF(HLOOKUP(AN$1,Monitoring_MP!$AK$1:$EZ$55,Points_MP!$C41,FALSE)=$L41,$AC41,IF(HLOOKUP(AN$1,Monitoring_MP!$AK$1:$EZ$55,Points_MP!$C41,FALSE)=$N41,$AD41,IF(HLOOKUP(AN$1,Monitoring_MP!$AK$1:$EZ$55,Points_MP!$C41,FALSE)=$P41,$AE41,IF(HLOOKUP(AN$1,Monitoring_MP!$AK$1:$EZ$55,Points_MP!$C41,FALSE)=$R41,$AF41,IF(HLOOKUP(AN$1,Monitoring_MP!$AK$1:$EZ$55,Points_MP!$C41,FALSE)=$T41,$AG41,IF(HLOOKUP(AN$1,Monitoring_MP!$AK$1:$EZ$55,Points_MP!$C41,FALSE)=$V41,$AH41,IF(HLOOKUP(AN$1,Monitoring_MP!$AK$1:$EZ$55,Points_MP!$C41,FALSE)=$X41,$AI41,"ERROR")))))))))</f>
        <v>0</v>
      </c>
      <c r="AO41" s="142">
        <f>IF(ISBLANK(HLOOKUP(AO$1,Monitoring_MP!$AK$1:$EZ$55,Points_MP!$C41,FALSE)),"",IF(HLOOKUP(AO$1,Monitoring_MP!$AK$1:$EZ$55,Points_MP!$C41,FALSE)=$J41,$AB41,IF(HLOOKUP(AO$1,Monitoring_MP!$AK$1:$EZ$55,Points_MP!$C41,FALSE)=$L41,$AC41,IF(HLOOKUP(AO$1,Monitoring_MP!$AK$1:$EZ$55,Points_MP!$C41,FALSE)=$N41,$AD41,IF(HLOOKUP(AO$1,Monitoring_MP!$AK$1:$EZ$55,Points_MP!$C41,FALSE)=$P41,$AE41,IF(HLOOKUP(AO$1,Monitoring_MP!$AK$1:$EZ$55,Points_MP!$C41,FALSE)=$R41,$AF41,IF(HLOOKUP(AO$1,Monitoring_MP!$AK$1:$EZ$55,Points_MP!$C41,FALSE)=$T41,$AG41,IF(HLOOKUP(AO$1,Monitoring_MP!$AK$1:$EZ$55,Points_MP!$C41,FALSE)=$V41,$AH41,IF(HLOOKUP(AO$1,Monitoring_MP!$AK$1:$EZ$55,Points_MP!$C41,FALSE)=$X41,$AI41,"ERROR")))))))))</f>
        <v>0.5</v>
      </c>
      <c r="AP41" s="142">
        <f>IF(ISBLANK(HLOOKUP(AP$1,Monitoring_MP!$AK$1:$EZ$55,Points_MP!$C41,FALSE)),"",IF(HLOOKUP(AP$1,Monitoring_MP!$AK$1:$EZ$55,Points_MP!$C41,FALSE)=$J41,$AB41,IF(HLOOKUP(AP$1,Monitoring_MP!$AK$1:$EZ$55,Points_MP!$C41,FALSE)=$L41,$AC41,IF(HLOOKUP(AP$1,Monitoring_MP!$AK$1:$EZ$55,Points_MP!$C41,FALSE)=$N41,$AD41,IF(HLOOKUP(AP$1,Monitoring_MP!$AK$1:$EZ$55,Points_MP!$C41,FALSE)=$P41,$AE41,IF(HLOOKUP(AP$1,Monitoring_MP!$AK$1:$EZ$55,Points_MP!$C41,FALSE)=$R41,$AF41,IF(HLOOKUP(AP$1,Monitoring_MP!$AK$1:$EZ$55,Points_MP!$C41,FALSE)=$T41,$AG41,IF(HLOOKUP(AP$1,Monitoring_MP!$AK$1:$EZ$55,Points_MP!$C41,FALSE)=$V41,$AH41,IF(HLOOKUP(AP$1,Monitoring_MP!$AK$1:$EZ$55,Points_MP!$C41,FALSE)=$X41,$AI41,"ERROR")))))))))</f>
        <v>1</v>
      </c>
      <c r="AQ41" s="142">
        <f>IF(ISBLANK(HLOOKUP(AQ$1,Monitoring_MP!$AK$1:$EZ$55,Points_MP!$C41,FALSE)),"",IF(HLOOKUP(AQ$1,Monitoring_MP!$AK$1:$EZ$55,Points_MP!$C41,FALSE)=$J41,$AB41,IF(HLOOKUP(AQ$1,Monitoring_MP!$AK$1:$EZ$55,Points_MP!$C41,FALSE)=$L41,$AC41,IF(HLOOKUP(AQ$1,Monitoring_MP!$AK$1:$EZ$55,Points_MP!$C41,FALSE)=$N41,$AD41,IF(HLOOKUP(AQ$1,Monitoring_MP!$AK$1:$EZ$55,Points_MP!$C41,FALSE)=$P41,$AE41,IF(HLOOKUP(AQ$1,Monitoring_MP!$AK$1:$EZ$55,Points_MP!$C41,FALSE)=$R41,$AF41,IF(HLOOKUP(AQ$1,Monitoring_MP!$AK$1:$EZ$55,Points_MP!$C41,FALSE)=$T41,$AG41,IF(HLOOKUP(AQ$1,Monitoring_MP!$AK$1:$EZ$55,Points_MP!$C41,FALSE)=$V41,$AH41,IF(HLOOKUP(AQ$1,Monitoring_MP!$AK$1:$EZ$55,Points_MP!$C41,FALSE)=$X41,$AI41,"ERROR")))))))))</f>
        <v>1</v>
      </c>
      <c r="AR41" s="142">
        <f>IF(ISBLANK(HLOOKUP(AR$1,Monitoring_MP!$AK$1:$EZ$55,Points_MP!$C41,FALSE)),"",IF(HLOOKUP(AR$1,Monitoring_MP!$AK$1:$EZ$55,Points_MP!$C41,FALSE)=$J41,$AB41,IF(HLOOKUP(AR$1,Monitoring_MP!$AK$1:$EZ$55,Points_MP!$C41,FALSE)=$L41,$AC41,IF(HLOOKUP(AR$1,Monitoring_MP!$AK$1:$EZ$55,Points_MP!$C41,FALSE)=$N41,$AD41,IF(HLOOKUP(AR$1,Monitoring_MP!$AK$1:$EZ$55,Points_MP!$C41,FALSE)=$P41,$AE41,IF(HLOOKUP(AR$1,Monitoring_MP!$AK$1:$EZ$55,Points_MP!$C41,FALSE)=$R41,$AF41,IF(HLOOKUP(AR$1,Monitoring_MP!$AK$1:$EZ$55,Points_MP!$C41,FALSE)=$T41,$AG41,IF(HLOOKUP(AR$1,Monitoring_MP!$AK$1:$EZ$55,Points_MP!$C41,FALSE)=$V41,$AH41,IF(HLOOKUP(AR$1,Monitoring_MP!$AK$1:$EZ$55,Points_MP!$C41,FALSE)=$X41,$AI41,"ERROR")))))))))</f>
        <v>1</v>
      </c>
      <c r="AS41" s="142">
        <f>IF(ISBLANK(HLOOKUP(AS$1,Monitoring_MP!$AK$1:$EZ$55,Points_MP!$C41,FALSE)),"",IF(HLOOKUP(AS$1,Monitoring_MP!$AK$1:$EZ$55,Points_MP!$C41,FALSE)=$J41,$AB41,IF(HLOOKUP(AS$1,Monitoring_MP!$AK$1:$EZ$55,Points_MP!$C41,FALSE)=$L41,$AC41,IF(HLOOKUP(AS$1,Monitoring_MP!$AK$1:$EZ$55,Points_MP!$C41,FALSE)=$N41,$AD41,IF(HLOOKUP(AS$1,Monitoring_MP!$AK$1:$EZ$55,Points_MP!$C41,FALSE)=$P41,$AE41,IF(HLOOKUP(AS$1,Monitoring_MP!$AK$1:$EZ$55,Points_MP!$C41,FALSE)=$R41,$AF41,IF(HLOOKUP(AS$1,Monitoring_MP!$AK$1:$EZ$55,Points_MP!$C41,FALSE)=$T41,$AG41,IF(HLOOKUP(AS$1,Monitoring_MP!$AK$1:$EZ$55,Points_MP!$C41,FALSE)=$V41,$AH41,IF(HLOOKUP(AS$1,Monitoring_MP!$AK$1:$EZ$55,Points_MP!$C41,FALSE)=$X41,$AI41,"ERROR")))))))))</f>
        <v>0</v>
      </c>
      <c r="AT41" s="142">
        <f>IF(ISBLANK(HLOOKUP(AT$1,Monitoring_MP!$AK$1:$EZ$55,Points_MP!$C41,FALSE)),"",IF(HLOOKUP(AT$1,Monitoring_MP!$AK$1:$EZ$55,Points_MP!$C41,FALSE)=$J41,$AB41,IF(HLOOKUP(AT$1,Monitoring_MP!$AK$1:$EZ$55,Points_MP!$C41,FALSE)=$L41,$AC41,IF(HLOOKUP(AT$1,Monitoring_MP!$AK$1:$EZ$55,Points_MP!$C41,FALSE)=$N41,$AD41,IF(HLOOKUP(AT$1,Monitoring_MP!$AK$1:$EZ$55,Points_MP!$C41,FALSE)=$P41,$AE41,IF(HLOOKUP(AT$1,Monitoring_MP!$AK$1:$EZ$55,Points_MP!$C41,FALSE)=$R41,$AF41,IF(HLOOKUP(AT$1,Monitoring_MP!$AK$1:$EZ$55,Points_MP!$C41,FALSE)=$T41,$AG41,IF(HLOOKUP(AT$1,Monitoring_MP!$AK$1:$EZ$55,Points_MP!$C41,FALSE)=$V41,$AH41,IF(HLOOKUP(AT$1,Monitoring_MP!$AK$1:$EZ$55,Points_MP!$C41,FALSE)=$X41,$AI41,"ERROR")))))))))</f>
        <v>0</v>
      </c>
      <c r="AU41" s="142">
        <f>IF(ISBLANK(HLOOKUP(AU$1,Monitoring_MP!$AK$1:$EZ$55,Points_MP!$C41,FALSE)),"",IF(HLOOKUP(AU$1,Monitoring_MP!$AK$1:$EZ$55,Points_MP!$C41,FALSE)=$J41,$AB41,IF(HLOOKUP(AU$1,Monitoring_MP!$AK$1:$EZ$55,Points_MP!$C41,FALSE)=$L41,$AC41,IF(HLOOKUP(AU$1,Monitoring_MP!$AK$1:$EZ$55,Points_MP!$C41,FALSE)=$N41,$AD41,IF(HLOOKUP(AU$1,Monitoring_MP!$AK$1:$EZ$55,Points_MP!$C41,FALSE)=$P41,$AE41,IF(HLOOKUP(AU$1,Monitoring_MP!$AK$1:$EZ$55,Points_MP!$C41,FALSE)=$R41,$AF41,IF(HLOOKUP(AU$1,Monitoring_MP!$AK$1:$EZ$55,Points_MP!$C41,FALSE)=$T41,$AG41,IF(HLOOKUP(AU$1,Monitoring_MP!$AK$1:$EZ$55,Points_MP!$C41,FALSE)=$V41,$AH41,IF(HLOOKUP(AU$1,Monitoring_MP!$AK$1:$EZ$55,Points_MP!$C41,FALSE)=$X41,$AI41,"ERROR")))))))))</f>
        <v>1</v>
      </c>
      <c r="AV41" s="142">
        <f>IF(ISBLANK(HLOOKUP(AV$1,Monitoring_MP!$AK$1:$EZ$55,Points_MP!$C41,FALSE)),"",IF(HLOOKUP(AV$1,Monitoring_MP!$AK$1:$EZ$55,Points_MP!$C41,FALSE)=$J41,$AB41,IF(HLOOKUP(AV$1,Monitoring_MP!$AK$1:$EZ$55,Points_MP!$C41,FALSE)=$L41,$AC41,IF(HLOOKUP(AV$1,Monitoring_MP!$AK$1:$EZ$55,Points_MP!$C41,FALSE)=$N41,$AD41,IF(HLOOKUP(AV$1,Monitoring_MP!$AK$1:$EZ$55,Points_MP!$C41,FALSE)=$P41,$AE41,IF(HLOOKUP(AV$1,Monitoring_MP!$AK$1:$EZ$55,Points_MP!$C41,FALSE)=$R41,$AF41,IF(HLOOKUP(AV$1,Monitoring_MP!$AK$1:$EZ$55,Points_MP!$C41,FALSE)=$T41,$AG41,IF(HLOOKUP(AV$1,Monitoring_MP!$AK$1:$EZ$55,Points_MP!$C41,FALSE)=$V41,$AH41,IF(HLOOKUP(AV$1,Monitoring_MP!$AK$1:$EZ$55,Points_MP!$C41,FALSE)=$X41,$AI41,"ERROR")))))))))</f>
        <v>1</v>
      </c>
      <c r="AW41" s="142">
        <f>IF(ISBLANK(HLOOKUP(AW$1,Monitoring_MP!$AK$1:$EZ$55,Points_MP!$C41,FALSE)),"",IF(HLOOKUP(AW$1,Monitoring_MP!$AK$1:$EZ$55,Points_MP!$C41,FALSE)=$J41,$AB41,IF(HLOOKUP(AW$1,Monitoring_MP!$AK$1:$EZ$55,Points_MP!$C41,FALSE)=$L41,$AC41,IF(HLOOKUP(AW$1,Monitoring_MP!$AK$1:$EZ$55,Points_MP!$C41,FALSE)=$N41,$AD41,IF(HLOOKUP(AW$1,Monitoring_MP!$AK$1:$EZ$55,Points_MP!$C41,FALSE)=$P41,$AE41,IF(HLOOKUP(AW$1,Monitoring_MP!$AK$1:$EZ$55,Points_MP!$C41,FALSE)=$R41,$AF41,IF(HLOOKUP(AW$1,Monitoring_MP!$AK$1:$EZ$55,Points_MP!$C41,FALSE)=$T41,$AG41,IF(HLOOKUP(AW$1,Monitoring_MP!$AK$1:$EZ$55,Points_MP!$C41,FALSE)=$V41,$AH41,IF(HLOOKUP(AW$1,Monitoring_MP!$AK$1:$EZ$55,Points_MP!$C41,FALSE)=$X41,$AI41,"ERROR")))))))))</f>
        <v>0</v>
      </c>
      <c r="AX41" s="142">
        <f>IF(ISBLANK(HLOOKUP(AX$1,Monitoring_MP!$AK$1:$EZ$55,Points_MP!$C41,FALSE)),"",IF(HLOOKUP(AX$1,Monitoring_MP!$AK$1:$EZ$55,Points_MP!$C41,FALSE)=$J41,$AB41,IF(HLOOKUP(AX$1,Monitoring_MP!$AK$1:$EZ$55,Points_MP!$C41,FALSE)=$L41,$AC41,IF(HLOOKUP(AX$1,Monitoring_MP!$AK$1:$EZ$55,Points_MP!$C41,FALSE)=$N41,$AD41,IF(HLOOKUP(AX$1,Monitoring_MP!$AK$1:$EZ$55,Points_MP!$C41,FALSE)=$P41,$AE41,IF(HLOOKUP(AX$1,Monitoring_MP!$AK$1:$EZ$55,Points_MP!$C41,FALSE)=$R41,$AF41,IF(HLOOKUP(AX$1,Monitoring_MP!$AK$1:$EZ$55,Points_MP!$C41,FALSE)=$T41,$AG41,IF(HLOOKUP(AX$1,Monitoring_MP!$AK$1:$EZ$55,Points_MP!$C41,FALSE)=$V41,$AH41,IF(HLOOKUP(AX$1,Monitoring_MP!$AK$1:$EZ$55,Points_MP!$C41,FALSE)=$X41,$AI41,"ERROR")))))))))</f>
        <v>0</v>
      </c>
      <c r="AY41" s="142">
        <f>IF(ISBLANK(HLOOKUP(AY$1,Monitoring_MP!$AK$1:$EZ$55,Points_MP!$C41,FALSE)),"",IF(HLOOKUP(AY$1,Monitoring_MP!$AK$1:$EZ$55,Points_MP!$C41,FALSE)=$J41,$AB41,IF(HLOOKUP(AY$1,Monitoring_MP!$AK$1:$EZ$55,Points_MP!$C41,FALSE)=$L41,$AC41,IF(HLOOKUP(AY$1,Monitoring_MP!$AK$1:$EZ$55,Points_MP!$C41,FALSE)=$N41,$AD41,IF(HLOOKUP(AY$1,Monitoring_MP!$AK$1:$EZ$55,Points_MP!$C41,FALSE)=$P41,$AE41,IF(HLOOKUP(AY$1,Monitoring_MP!$AK$1:$EZ$55,Points_MP!$C41,FALSE)=$R41,$AF41,IF(HLOOKUP(AY$1,Monitoring_MP!$AK$1:$EZ$55,Points_MP!$C41,FALSE)=$T41,$AG41,IF(HLOOKUP(AY$1,Monitoring_MP!$AK$1:$EZ$55,Points_MP!$C41,FALSE)=$V41,$AH41,IF(HLOOKUP(AY$1,Monitoring_MP!$AK$1:$EZ$55,Points_MP!$C41,FALSE)=$X41,$AI41,"ERROR")))))))))</f>
        <v>0.5</v>
      </c>
      <c r="AZ41" s="142">
        <f>IF(ISBLANK(HLOOKUP(AZ$1,Monitoring_MP!$AK$1:$EZ$55,Points_MP!$C41,FALSE)),"",IF(HLOOKUP(AZ$1,Monitoring_MP!$AK$1:$EZ$55,Points_MP!$C41,FALSE)=$J41,$AB41,IF(HLOOKUP(AZ$1,Monitoring_MP!$AK$1:$EZ$55,Points_MP!$C41,FALSE)=$L41,$AC41,IF(HLOOKUP(AZ$1,Monitoring_MP!$AK$1:$EZ$55,Points_MP!$C41,FALSE)=$N41,$AD41,IF(HLOOKUP(AZ$1,Monitoring_MP!$AK$1:$EZ$55,Points_MP!$C41,FALSE)=$P41,$AE41,IF(HLOOKUP(AZ$1,Monitoring_MP!$AK$1:$EZ$55,Points_MP!$C41,FALSE)=$R41,$AF41,IF(HLOOKUP(AZ$1,Monitoring_MP!$AK$1:$EZ$55,Points_MP!$C41,FALSE)=$T41,$AG41,IF(HLOOKUP(AZ$1,Monitoring_MP!$AK$1:$EZ$55,Points_MP!$C41,FALSE)=$V41,$AH41,IF(HLOOKUP(AZ$1,Monitoring_MP!$AK$1:$EZ$55,Points_MP!$C41,FALSE)=$X41,$AI41,"ERROR")))))))))</f>
        <v>0</v>
      </c>
      <c r="BA41" s="142">
        <f>IF(ISBLANK(HLOOKUP(BA$1,Monitoring_MP!$AK$1:$EZ$55,Points_MP!$C41,FALSE)),"",IF(HLOOKUP(BA$1,Monitoring_MP!$AK$1:$EZ$55,Points_MP!$C41,FALSE)=$J41,$AB41,IF(HLOOKUP(BA$1,Monitoring_MP!$AK$1:$EZ$55,Points_MP!$C41,FALSE)=$L41,$AC41,IF(HLOOKUP(BA$1,Monitoring_MP!$AK$1:$EZ$55,Points_MP!$C41,FALSE)=$N41,$AD41,IF(HLOOKUP(BA$1,Monitoring_MP!$AK$1:$EZ$55,Points_MP!$C41,FALSE)=$P41,$AE41,IF(HLOOKUP(BA$1,Monitoring_MP!$AK$1:$EZ$55,Points_MP!$C41,FALSE)=$R41,$AF41,IF(HLOOKUP(BA$1,Monitoring_MP!$AK$1:$EZ$55,Points_MP!$C41,FALSE)=$T41,$AG41,IF(HLOOKUP(BA$1,Monitoring_MP!$AK$1:$EZ$55,Points_MP!$C41,FALSE)=$V41,$AH41,IF(HLOOKUP(BA$1,Monitoring_MP!$AK$1:$EZ$55,Points_MP!$C41,FALSE)=$X41,$AI41,"ERROR")))))))))</f>
        <v>1</v>
      </c>
      <c r="BB41" s="142">
        <f>IF(ISBLANK(HLOOKUP(BB$1,Monitoring_MP!$AK$1:$EZ$55,Points_MP!$C41,FALSE)),"",IF(HLOOKUP(BB$1,Monitoring_MP!$AK$1:$EZ$55,Points_MP!$C41,FALSE)=$J41,$AB41,IF(HLOOKUP(BB$1,Monitoring_MP!$AK$1:$EZ$55,Points_MP!$C41,FALSE)=$L41,$AC41,IF(HLOOKUP(BB$1,Monitoring_MP!$AK$1:$EZ$55,Points_MP!$C41,FALSE)=$N41,$AD41,IF(HLOOKUP(BB$1,Monitoring_MP!$AK$1:$EZ$55,Points_MP!$C41,FALSE)=$P41,$AE41,IF(HLOOKUP(BB$1,Monitoring_MP!$AK$1:$EZ$55,Points_MP!$C41,FALSE)=$R41,$AF41,IF(HLOOKUP(BB$1,Monitoring_MP!$AK$1:$EZ$55,Points_MP!$C41,FALSE)=$T41,$AG41,IF(HLOOKUP(BB$1,Monitoring_MP!$AK$1:$EZ$55,Points_MP!$C41,FALSE)=$V41,$AH41,IF(HLOOKUP(BB$1,Monitoring_MP!$AK$1:$EZ$55,Points_MP!$C41,FALSE)=$X41,$AI41,"ERROR")))))))))</f>
        <v>0</v>
      </c>
      <c r="BC41" s="142">
        <f>IF(ISBLANK(HLOOKUP(BC$1,Monitoring_MP!$AK$1:$EZ$55,Points_MP!$C41,FALSE)),"",IF(HLOOKUP(BC$1,Monitoring_MP!$AK$1:$EZ$55,Points_MP!$C41,FALSE)=$J41,$AB41,IF(HLOOKUP(BC$1,Monitoring_MP!$AK$1:$EZ$55,Points_MP!$C41,FALSE)=$L41,$AC41,IF(HLOOKUP(BC$1,Monitoring_MP!$AK$1:$EZ$55,Points_MP!$C41,FALSE)=$N41,$AD41,IF(HLOOKUP(BC$1,Monitoring_MP!$AK$1:$EZ$55,Points_MP!$C41,FALSE)=$P41,$AE41,IF(HLOOKUP(BC$1,Monitoring_MP!$AK$1:$EZ$55,Points_MP!$C41,FALSE)=$R41,$AF41,IF(HLOOKUP(BC$1,Monitoring_MP!$AK$1:$EZ$55,Points_MP!$C41,FALSE)=$T41,$AG41,IF(HLOOKUP(BC$1,Monitoring_MP!$AK$1:$EZ$55,Points_MP!$C41,FALSE)=$V41,$AH41,IF(HLOOKUP(BC$1,Monitoring_MP!$AK$1:$EZ$55,Points_MP!$C41,FALSE)=$X41,$AI41,"ERROR")))))))))</f>
        <v>1</v>
      </c>
      <c r="BD41" s="142">
        <f>IF(ISBLANK(HLOOKUP(BD$1,Monitoring_MP!$AK$1:$EZ$55,Points_MP!$C41,FALSE)),"",IF(HLOOKUP(BD$1,Monitoring_MP!$AK$1:$EZ$55,Points_MP!$C41,FALSE)=$J41,$AB41,IF(HLOOKUP(BD$1,Monitoring_MP!$AK$1:$EZ$55,Points_MP!$C41,FALSE)=$L41,$AC41,IF(HLOOKUP(BD$1,Monitoring_MP!$AK$1:$EZ$55,Points_MP!$C41,FALSE)=$N41,$AD41,IF(HLOOKUP(BD$1,Monitoring_MP!$AK$1:$EZ$55,Points_MP!$C41,FALSE)=$P41,$AE41,IF(HLOOKUP(BD$1,Monitoring_MP!$AK$1:$EZ$55,Points_MP!$C41,FALSE)=$R41,$AF41,IF(HLOOKUP(BD$1,Monitoring_MP!$AK$1:$EZ$55,Points_MP!$C41,FALSE)=$T41,$AG41,IF(HLOOKUP(BD$1,Monitoring_MP!$AK$1:$EZ$55,Points_MP!$C41,FALSE)=$V41,$AH41,IF(HLOOKUP(BD$1,Monitoring_MP!$AK$1:$EZ$55,Points_MP!$C41,FALSE)=$X41,$AI41,"ERROR")))))))))</f>
        <v>0</v>
      </c>
      <c r="BE41" s="142">
        <f>IF(ISBLANK(HLOOKUP(BE$1,Monitoring_MP!$AK$1:$EZ$55,Points_MP!$C41,FALSE)),"",IF(HLOOKUP(BE$1,Monitoring_MP!$AK$1:$EZ$55,Points_MP!$C41,FALSE)=$J41,$AB41,IF(HLOOKUP(BE$1,Monitoring_MP!$AK$1:$EZ$55,Points_MP!$C41,FALSE)=$L41,$AC41,IF(HLOOKUP(BE$1,Monitoring_MP!$AK$1:$EZ$55,Points_MP!$C41,FALSE)=$N41,$AD41,IF(HLOOKUP(BE$1,Monitoring_MP!$AK$1:$EZ$55,Points_MP!$C41,FALSE)=$P41,$AE41,IF(HLOOKUP(BE$1,Monitoring_MP!$AK$1:$EZ$55,Points_MP!$C41,FALSE)=$R41,$AF41,IF(HLOOKUP(BE$1,Monitoring_MP!$AK$1:$EZ$55,Points_MP!$C41,FALSE)=$T41,$AG41,IF(HLOOKUP(BE$1,Monitoring_MP!$AK$1:$EZ$55,Points_MP!$C41,FALSE)=$V41,$AH41,IF(HLOOKUP(BE$1,Monitoring_MP!$AK$1:$EZ$55,Points_MP!$C41,FALSE)=$X41,$AI41,"ERROR")))))))))</f>
        <v>0</v>
      </c>
      <c r="BF41" s="142">
        <f>IF(ISBLANK(HLOOKUP(BF$1,Monitoring_MP!$AK$1:$EZ$55,Points_MP!$C41,FALSE)),"",IF(HLOOKUP(BF$1,Monitoring_MP!$AK$1:$EZ$55,Points_MP!$C41,FALSE)=$J41,$AB41,IF(HLOOKUP(BF$1,Monitoring_MP!$AK$1:$EZ$55,Points_MP!$C41,FALSE)=$L41,$AC41,IF(HLOOKUP(BF$1,Monitoring_MP!$AK$1:$EZ$55,Points_MP!$C41,FALSE)=$N41,$AD41,IF(HLOOKUP(BF$1,Monitoring_MP!$AK$1:$EZ$55,Points_MP!$C41,FALSE)=$P41,$AE41,IF(HLOOKUP(BF$1,Monitoring_MP!$AK$1:$EZ$55,Points_MP!$C41,FALSE)=$R41,$AF41,IF(HLOOKUP(BF$1,Monitoring_MP!$AK$1:$EZ$55,Points_MP!$C41,FALSE)=$T41,$AG41,IF(HLOOKUP(BF$1,Monitoring_MP!$AK$1:$EZ$55,Points_MP!$C41,FALSE)=$V41,$AH41,IF(HLOOKUP(BF$1,Monitoring_MP!$AK$1:$EZ$55,Points_MP!$C41,FALSE)=$X41,$AI41,"ERROR")))))))))</f>
        <v>1</v>
      </c>
      <c r="BG41" s="142">
        <f>IF(ISBLANK(HLOOKUP(BG$1,Monitoring_MP!$AK$1:$EZ$55,Points_MP!$C41,FALSE)),"",IF(HLOOKUP(BG$1,Monitoring_MP!$AK$1:$EZ$55,Points_MP!$C41,FALSE)=$J41,$AB41,IF(HLOOKUP(BG$1,Monitoring_MP!$AK$1:$EZ$55,Points_MP!$C41,FALSE)=$L41,$AC41,IF(HLOOKUP(BG$1,Monitoring_MP!$AK$1:$EZ$55,Points_MP!$C41,FALSE)=$N41,$AD41,IF(HLOOKUP(BG$1,Monitoring_MP!$AK$1:$EZ$55,Points_MP!$C41,FALSE)=$P41,$AE41,IF(HLOOKUP(BG$1,Monitoring_MP!$AK$1:$EZ$55,Points_MP!$C41,FALSE)=$R41,$AF41,IF(HLOOKUP(BG$1,Monitoring_MP!$AK$1:$EZ$55,Points_MP!$C41,FALSE)=$T41,$AG41,IF(HLOOKUP(BG$1,Monitoring_MP!$AK$1:$EZ$55,Points_MP!$C41,FALSE)=$V41,$AH41,IF(HLOOKUP(BG$1,Monitoring_MP!$AK$1:$EZ$55,Points_MP!$C41,FALSE)=$X41,$AI41,"ERROR")))))))))</f>
        <v>0</v>
      </c>
      <c r="BH41" s="142">
        <f>IF(ISBLANK(HLOOKUP(BH$1,Monitoring_MP!$AK$1:$EZ$55,Points_MP!$C41,FALSE)),"",IF(HLOOKUP(BH$1,Monitoring_MP!$AK$1:$EZ$55,Points_MP!$C41,FALSE)=$J41,$AB41,IF(HLOOKUP(BH$1,Monitoring_MP!$AK$1:$EZ$55,Points_MP!$C41,FALSE)=$L41,$AC41,IF(HLOOKUP(BH$1,Monitoring_MP!$AK$1:$EZ$55,Points_MP!$C41,FALSE)=$N41,$AD41,IF(HLOOKUP(BH$1,Monitoring_MP!$AK$1:$EZ$55,Points_MP!$C41,FALSE)=$P41,$AE41,IF(HLOOKUP(BH$1,Monitoring_MP!$AK$1:$EZ$55,Points_MP!$C41,FALSE)=$R41,$AF41,IF(HLOOKUP(BH$1,Monitoring_MP!$AK$1:$EZ$55,Points_MP!$C41,FALSE)=$T41,$AG41,IF(HLOOKUP(BH$1,Monitoring_MP!$AK$1:$EZ$55,Points_MP!$C41,FALSE)=$V41,$AH41,IF(HLOOKUP(BH$1,Monitoring_MP!$AK$1:$EZ$55,Points_MP!$C41,FALSE)=$X41,$AI41,"ERROR")))))))))</f>
        <v>1</v>
      </c>
      <c r="BI41" s="142">
        <f>IF(ISBLANK(HLOOKUP(BI$1,Monitoring_MP!$AK$1:$EZ$55,Points_MP!$C41,FALSE)),"",IF(HLOOKUP(BI$1,Monitoring_MP!$AK$1:$EZ$55,Points_MP!$C41,FALSE)=$J41,$AB41,IF(HLOOKUP(BI$1,Monitoring_MP!$AK$1:$EZ$55,Points_MP!$C41,FALSE)=$L41,$AC41,IF(HLOOKUP(BI$1,Monitoring_MP!$AK$1:$EZ$55,Points_MP!$C41,FALSE)=$N41,$AD41,IF(HLOOKUP(BI$1,Monitoring_MP!$AK$1:$EZ$55,Points_MP!$C41,FALSE)=$P41,$AE41,IF(HLOOKUP(BI$1,Monitoring_MP!$AK$1:$EZ$55,Points_MP!$C41,FALSE)=$R41,$AF41,IF(HLOOKUP(BI$1,Monitoring_MP!$AK$1:$EZ$55,Points_MP!$C41,FALSE)=$T41,$AG41,IF(HLOOKUP(BI$1,Monitoring_MP!$AK$1:$EZ$55,Points_MP!$C41,FALSE)=$V41,$AH41,IF(HLOOKUP(BI$1,Monitoring_MP!$AK$1:$EZ$55,Points_MP!$C41,FALSE)=$X41,$AI41,"ERROR")))))))))</f>
        <v>0</v>
      </c>
      <c r="BJ41" s="142">
        <f>IF(ISBLANK(HLOOKUP(BJ$1,Monitoring_MP!$AK$1:$EZ$55,Points_MP!$C41,FALSE)),"",IF(HLOOKUP(BJ$1,Monitoring_MP!$AK$1:$EZ$55,Points_MP!$C41,FALSE)=$J41,$AB41,IF(HLOOKUP(BJ$1,Monitoring_MP!$AK$1:$EZ$55,Points_MP!$C41,FALSE)=$L41,$AC41,IF(HLOOKUP(BJ$1,Monitoring_MP!$AK$1:$EZ$55,Points_MP!$C41,FALSE)=$N41,$AD41,IF(HLOOKUP(BJ$1,Monitoring_MP!$AK$1:$EZ$55,Points_MP!$C41,FALSE)=$P41,$AE41,IF(HLOOKUP(BJ$1,Monitoring_MP!$AK$1:$EZ$55,Points_MP!$C41,FALSE)=$R41,$AF41,IF(HLOOKUP(BJ$1,Monitoring_MP!$AK$1:$EZ$55,Points_MP!$C41,FALSE)=$T41,$AG41,IF(HLOOKUP(BJ$1,Monitoring_MP!$AK$1:$EZ$55,Points_MP!$C41,FALSE)=$V41,$AH41,IF(HLOOKUP(BJ$1,Monitoring_MP!$AK$1:$EZ$55,Points_MP!$C41,FALSE)=$X41,$AI41,"ERROR")))))))))</f>
        <v>0</v>
      </c>
      <c r="BK41" s="142">
        <f>IF(ISBLANK(HLOOKUP(BK$1,Monitoring_MP!$AK$1:$EZ$55,Points_MP!$C41,FALSE)),"",IF(HLOOKUP(BK$1,Monitoring_MP!$AK$1:$EZ$55,Points_MP!$C41,FALSE)=$J41,$AB41,IF(HLOOKUP(BK$1,Monitoring_MP!$AK$1:$EZ$55,Points_MP!$C41,FALSE)=$L41,$AC41,IF(HLOOKUP(BK$1,Monitoring_MP!$AK$1:$EZ$55,Points_MP!$C41,FALSE)=$N41,$AD41,IF(HLOOKUP(BK$1,Monitoring_MP!$AK$1:$EZ$55,Points_MP!$C41,FALSE)=$P41,$AE41,IF(HLOOKUP(BK$1,Monitoring_MP!$AK$1:$EZ$55,Points_MP!$C41,FALSE)=$R41,$AF41,IF(HLOOKUP(BK$1,Monitoring_MP!$AK$1:$EZ$55,Points_MP!$C41,FALSE)=$T41,$AG41,IF(HLOOKUP(BK$1,Monitoring_MP!$AK$1:$EZ$55,Points_MP!$C41,FALSE)=$V41,$AH41,IF(HLOOKUP(BK$1,Monitoring_MP!$AK$1:$EZ$55,Points_MP!$C41,FALSE)=$X41,$AI41,"ERROR")))))))))</f>
        <v>0</v>
      </c>
      <c r="BL41" s="142">
        <f>IF(ISBLANK(HLOOKUP(BL$1,Monitoring_MP!$AK$1:$EZ$55,Points_MP!$C41,FALSE)),"",IF(HLOOKUP(BL$1,Monitoring_MP!$AK$1:$EZ$55,Points_MP!$C41,FALSE)=$J41,$AB41,IF(HLOOKUP(BL$1,Monitoring_MP!$AK$1:$EZ$55,Points_MP!$C41,FALSE)=$L41,$AC41,IF(HLOOKUP(BL$1,Monitoring_MP!$AK$1:$EZ$55,Points_MP!$C41,FALSE)=$N41,$AD41,IF(HLOOKUP(BL$1,Monitoring_MP!$AK$1:$EZ$55,Points_MP!$C41,FALSE)=$P41,$AE41,IF(HLOOKUP(BL$1,Monitoring_MP!$AK$1:$EZ$55,Points_MP!$C41,FALSE)=$R41,$AF41,IF(HLOOKUP(BL$1,Monitoring_MP!$AK$1:$EZ$55,Points_MP!$C41,FALSE)=$T41,$AG41,IF(HLOOKUP(BL$1,Monitoring_MP!$AK$1:$EZ$55,Points_MP!$C41,FALSE)=$V41,$AH41,IF(HLOOKUP(BL$1,Monitoring_MP!$AK$1:$EZ$55,Points_MP!$C41,FALSE)=$X41,$AI41,"ERROR")))))))))</f>
        <v>0</v>
      </c>
      <c r="BM41" s="142">
        <f>IF(ISBLANK(HLOOKUP(BM$1,Monitoring_MP!$AK$1:$EZ$55,Points_MP!$C41,FALSE)),"",IF(HLOOKUP(BM$1,Monitoring_MP!$AK$1:$EZ$55,Points_MP!$C41,FALSE)=$J41,$AB41,IF(HLOOKUP(BM$1,Monitoring_MP!$AK$1:$EZ$55,Points_MP!$C41,FALSE)=$L41,$AC41,IF(HLOOKUP(BM$1,Monitoring_MP!$AK$1:$EZ$55,Points_MP!$C41,FALSE)=$N41,$AD41,IF(HLOOKUP(BM$1,Monitoring_MP!$AK$1:$EZ$55,Points_MP!$C41,FALSE)=$P41,$AE41,IF(HLOOKUP(BM$1,Monitoring_MP!$AK$1:$EZ$55,Points_MP!$C41,FALSE)=$R41,$AF41,IF(HLOOKUP(BM$1,Monitoring_MP!$AK$1:$EZ$55,Points_MP!$C41,FALSE)=$T41,$AG41,IF(HLOOKUP(BM$1,Monitoring_MP!$AK$1:$EZ$55,Points_MP!$C41,FALSE)=$V41,$AH41,IF(HLOOKUP(BM$1,Monitoring_MP!$AK$1:$EZ$55,Points_MP!$C41,FALSE)=$X41,$AI41,"ERROR")))))))))</f>
        <v>0</v>
      </c>
      <c r="BN41" s="142">
        <f>IF(ISBLANK(HLOOKUP(BN$1,Monitoring_MP!$AK$1:$EZ$55,Points_MP!$C41,FALSE)),"",IF(HLOOKUP(BN$1,Monitoring_MP!$AK$1:$EZ$55,Points_MP!$C41,FALSE)=$J41,$AB41,IF(HLOOKUP(BN$1,Monitoring_MP!$AK$1:$EZ$55,Points_MP!$C41,FALSE)=$L41,$AC41,IF(HLOOKUP(BN$1,Monitoring_MP!$AK$1:$EZ$55,Points_MP!$C41,FALSE)=$N41,$AD41,IF(HLOOKUP(BN$1,Monitoring_MP!$AK$1:$EZ$55,Points_MP!$C41,FALSE)=$P41,$AE41,IF(HLOOKUP(BN$1,Monitoring_MP!$AK$1:$EZ$55,Points_MP!$C41,FALSE)=$R41,$AF41,IF(HLOOKUP(BN$1,Monitoring_MP!$AK$1:$EZ$55,Points_MP!$C41,FALSE)=$T41,$AG41,IF(HLOOKUP(BN$1,Monitoring_MP!$AK$1:$EZ$55,Points_MP!$C41,FALSE)=$V41,$AH41,IF(HLOOKUP(BN$1,Monitoring_MP!$AK$1:$EZ$55,Points_MP!$C41,FALSE)=$X41,$AI41,"ERROR")))))))))</f>
        <v>0</v>
      </c>
      <c r="BO41" s="142">
        <f>IF(ISBLANK(HLOOKUP(BO$1,Monitoring_MP!$AK$1:$EZ$55,Points_MP!$C41,FALSE)),"",IF(HLOOKUP(BO$1,Monitoring_MP!$AK$1:$EZ$55,Points_MP!$C41,FALSE)=$J41,$AB41,IF(HLOOKUP(BO$1,Monitoring_MP!$AK$1:$EZ$55,Points_MP!$C41,FALSE)=$L41,$AC41,IF(HLOOKUP(BO$1,Monitoring_MP!$AK$1:$EZ$55,Points_MP!$C41,FALSE)=$N41,$AD41,IF(HLOOKUP(BO$1,Monitoring_MP!$AK$1:$EZ$55,Points_MP!$C41,FALSE)=$P41,$AE41,IF(HLOOKUP(BO$1,Monitoring_MP!$AK$1:$EZ$55,Points_MP!$C41,FALSE)=$R41,$AF41,IF(HLOOKUP(BO$1,Monitoring_MP!$AK$1:$EZ$55,Points_MP!$C41,FALSE)=$T41,$AG41,IF(HLOOKUP(BO$1,Monitoring_MP!$AK$1:$EZ$55,Points_MP!$C41,FALSE)=$V41,$AH41,IF(HLOOKUP(BO$1,Monitoring_MP!$AK$1:$EZ$55,Points_MP!$C41,FALSE)=$X41,$AI41,"ERROR")))))))))</f>
        <v>0</v>
      </c>
      <c r="BP41" s="142">
        <f>IF(ISBLANK(HLOOKUP(BP$1,Monitoring_MP!$AK$1:$EZ$55,Points_MP!$C41,FALSE)),"",IF(HLOOKUP(BP$1,Monitoring_MP!$AK$1:$EZ$55,Points_MP!$C41,FALSE)=$J41,$AB41,IF(HLOOKUP(BP$1,Monitoring_MP!$AK$1:$EZ$55,Points_MP!$C41,FALSE)=$L41,$AC41,IF(HLOOKUP(BP$1,Monitoring_MP!$AK$1:$EZ$55,Points_MP!$C41,FALSE)=$N41,$AD41,IF(HLOOKUP(BP$1,Monitoring_MP!$AK$1:$EZ$55,Points_MP!$C41,FALSE)=$P41,$AE41,IF(HLOOKUP(BP$1,Monitoring_MP!$AK$1:$EZ$55,Points_MP!$C41,FALSE)=$R41,$AF41,IF(HLOOKUP(BP$1,Monitoring_MP!$AK$1:$EZ$55,Points_MP!$C41,FALSE)=$T41,$AG41,IF(HLOOKUP(BP$1,Monitoring_MP!$AK$1:$EZ$55,Points_MP!$C41,FALSE)=$V41,$AH41,IF(HLOOKUP(BP$1,Monitoring_MP!$AK$1:$EZ$55,Points_MP!$C41,FALSE)=$X41,$AI41,"ERROR")))))))))</f>
        <v>1</v>
      </c>
      <c r="BQ41" s="142">
        <f>IF(ISBLANK(HLOOKUP(BQ$1,Monitoring_MP!$AK$1:$EZ$55,Points_MP!$C41,FALSE)),"",IF(HLOOKUP(BQ$1,Monitoring_MP!$AK$1:$EZ$55,Points_MP!$C41,FALSE)=$J41,$AB41,IF(HLOOKUP(BQ$1,Monitoring_MP!$AK$1:$EZ$55,Points_MP!$C41,FALSE)=$L41,$AC41,IF(HLOOKUP(BQ$1,Monitoring_MP!$AK$1:$EZ$55,Points_MP!$C41,FALSE)=$N41,$AD41,IF(HLOOKUP(BQ$1,Monitoring_MP!$AK$1:$EZ$55,Points_MP!$C41,FALSE)=$P41,$AE41,IF(HLOOKUP(BQ$1,Monitoring_MP!$AK$1:$EZ$55,Points_MP!$C41,FALSE)=$R41,$AF41,IF(HLOOKUP(BQ$1,Monitoring_MP!$AK$1:$EZ$55,Points_MP!$C41,FALSE)=$T41,$AG41,IF(HLOOKUP(BQ$1,Monitoring_MP!$AK$1:$EZ$55,Points_MP!$C41,FALSE)=$V41,$AH41,IF(HLOOKUP(BQ$1,Monitoring_MP!$AK$1:$EZ$55,Points_MP!$C41,FALSE)=$X41,$AI41,"ERROR")))))))))</f>
        <v>0.5</v>
      </c>
      <c r="BR41" s="142">
        <f>IF(ISBLANK(HLOOKUP(BR$1,Monitoring_MP!$AK$1:$EZ$55,Points_MP!$C41,FALSE)),"",IF(HLOOKUP(BR$1,Monitoring_MP!$AK$1:$EZ$55,Points_MP!$C41,FALSE)=$J41,$AB41,IF(HLOOKUP(BR$1,Monitoring_MP!$AK$1:$EZ$55,Points_MP!$C41,FALSE)=$L41,$AC41,IF(HLOOKUP(BR$1,Monitoring_MP!$AK$1:$EZ$55,Points_MP!$C41,FALSE)=$N41,$AD41,IF(HLOOKUP(BR$1,Monitoring_MP!$AK$1:$EZ$55,Points_MP!$C41,FALSE)=$P41,$AE41,IF(HLOOKUP(BR$1,Monitoring_MP!$AK$1:$EZ$55,Points_MP!$C41,FALSE)=$R41,$AF41,IF(HLOOKUP(BR$1,Monitoring_MP!$AK$1:$EZ$55,Points_MP!$C41,FALSE)=$T41,$AG41,IF(HLOOKUP(BR$1,Monitoring_MP!$AK$1:$EZ$55,Points_MP!$C41,FALSE)=$V41,$AH41,IF(HLOOKUP(BR$1,Monitoring_MP!$AK$1:$EZ$55,Points_MP!$C41,FALSE)=$X41,$AI41,"ERROR")))))))))</f>
        <v>1</v>
      </c>
      <c r="BS41" s="142">
        <f>IF(ISBLANK(HLOOKUP(BS$1,Monitoring_MP!$AK$1:$EZ$55,Points_MP!$C41,FALSE)),"",IF(HLOOKUP(BS$1,Monitoring_MP!$AK$1:$EZ$55,Points_MP!$C41,FALSE)=$J41,$AB41,IF(HLOOKUP(BS$1,Monitoring_MP!$AK$1:$EZ$55,Points_MP!$C41,FALSE)=$L41,$AC41,IF(HLOOKUP(BS$1,Monitoring_MP!$AK$1:$EZ$55,Points_MP!$C41,FALSE)=$N41,$AD41,IF(HLOOKUP(BS$1,Monitoring_MP!$AK$1:$EZ$55,Points_MP!$C41,FALSE)=$P41,$AE41,IF(HLOOKUP(BS$1,Monitoring_MP!$AK$1:$EZ$55,Points_MP!$C41,FALSE)=$R41,$AF41,IF(HLOOKUP(BS$1,Monitoring_MP!$AK$1:$EZ$55,Points_MP!$C41,FALSE)=$T41,$AG41,IF(HLOOKUP(BS$1,Monitoring_MP!$AK$1:$EZ$55,Points_MP!$C41,FALSE)=$V41,$AH41,IF(HLOOKUP(BS$1,Monitoring_MP!$AK$1:$EZ$55,Points_MP!$C41,FALSE)=$X41,$AI41,"ERROR")))))))))</f>
        <v>0</v>
      </c>
      <c r="BT41" s="142">
        <f>IF(ISBLANK(HLOOKUP(BT$1,Monitoring_MP!$AK$1:$EZ$55,Points_MP!$C41,FALSE)),"",IF(HLOOKUP(BT$1,Monitoring_MP!$AK$1:$EZ$55,Points_MP!$C41,FALSE)=$J41,$AB41,IF(HLOOKUP(BT$1,Monitoring_MP!$AK$1:$EZ$55,Points_MP!$C41,FALSE)=$L41,$AC41,IF(HLOOKUP(BT$1,Monitoring_MP!$AK$1:$EZ$55,Points_MP!$C41,FALSE)=$N41,$AD41,IF(HLOOKUP(BT$1,Monitoring_MP!$AK$1:$EZ$55,Points_MP!$C41,FALSE)=$P41,$AE41,IF(HLOOKUP(BT$1,Monitoring_MP!$AK$1:$EZ$55,Points_MP!$C41,FALSE)=$R41,$AF41,IF(HLOOKUP(BT$1,Monitoring_MP!$AK$1:$EZ$55,Points_MP!$C41,FALSE)=$T41,$AG41,IF(HLOOKUP(BT$1,Monitoring_MP!$AK$1:$EZ$55,Points_MP!$C41,FALSE)=$V41,$AH41,IF(HLOOKUP(BT$1,Monitoring_MP!$AK$1:$EZ$55,Points_MP!$C41,FALSE)=$X41,$AI41,"ERROR")))))))))</f>
        <v>0.5</v>
      </c>
      <c r="BU41" s="142">
        <f>IF(ISBLANK(HLOOKUP(BU$1,Monitoring_MP!$AK$1:$EZ$55,Points_MP!$C41,FALSE)),"",IF(HLOOKUP(BU$1,Monitoring_MP!$AK$1:$EZ$55,Points_MP!$C41,FALSE)=$J41,$AB41,IF(HLOOKUP(BU$1,Monitoring_MP!$AK$1:$EZ$55,Points_MP!$C41,FALSE)=$L41,$AC41,IF(HLOOKUP(BU$1,Monitoring_MP!$AK$1:$EZ$55,Points_MP!$C41,FALSE)=$N41,$AD41,IF(HLOOKUP(BU$1,Monitoring_MP!$AK$1:$EZ$55,Points_MP!$C41,FALSE)=$P41,$AE41,IF(HLOOKUP(BU$1,Monitoring_MP!$AK$1:$EZ$55,Points_MP!$C41,FALSE)=$R41,$AF41,IF(HLOOKUP(BU$1,Monitoring_MP!$AK$1:$EZ$55,Points_MP!$C41,FALSE)=$T41,$AG41,IF(HLOOKUP(BU$1,Monitoring_MP!$AK$1:$EZ$55,Points_MP!$C41,FALSE)=$V41,$AH41,IF(HLOOKUP(BU$1,Monitoring_MP!$AK$1:$EZ$55,Points_MP!$C41,FALSE)=$X41,$AI41,"ERROR")))))))))</f>
        <v>0</v>
      </c>
      <c r="BV41" s="142">
        <f>IF(ISBLANK(HLOOKUP(BV$1,Monitoring_MP!$AK$1:$EZ$55,Points_MP!$C41,FALSE)),"",IF(HLOOKUP(BV$1,Monitoring_MP!$AK$1:$EZ$55,Points_MP!$C41,FALSE)=$J41,$AB41,IF(HLOOKUP(BV$1,Monitoring_MP!$AK$1:$EZ$55,Points_MP!$C41,FALSE)=$L41,$AC41,IF(HLOOKUP(BV$1,Monitoring_MP!$AK$1:$EZ$55,Points_MP!$C41,FALSE)=$N41,$AD41,IF(HLOOKUP(BV$1,Monitoring_MP!$AK$1:$EZ$55,Points_MP!$C41,FALSE)=$P41,$AE41,IF(HLOOKUP(BV$1,Monitoring_MP!$AK$1:$EZ$55,Points_MP!$C41,FALSE)=$R41,$AF41,IF(HLOOKUP(BV$1,Monitoring_MP!$AK$1:$EZ$55,Points_MP!$C41,FALSE)=$T41,$AG41,IF(HLOOKUP(BV$1,Monitoring_MP!$AK$1:$EZ$55,Points_MP!$C41,FALSE)=$V41,$AH41,IF(HLOOKUP(BV$1,Monitoring_MP!$AK$1:$EZ$55,Points_MP!$C41,FALSE)=$X41,$AI41,"ERROR")))))))))</f>
        <v>0</v>
      </c>
      <c r="BW41" s="142">
        <f>IF(ISBLANK(HLOOKUP(BW$1,Monitoring_MP!$AK$1:$EZ$55,Points_MP!$C41,FALSE)),"",IF(HLOOKUP(BW$1,Monitoring_MP!$AK$1:$EZ$55,Points_MP!$C41,FALSE)=$J41,$AB41,IF(HLOOKUP(BW$1,Monitoring_MP!$AK$1:$EZ$55,Points_MP!$C41,FALSE)=$L41,$AC41,IF(HLOOKUP(BW$1,Monitoring_MP!$AK$1:$EZ$55,Points_MP!$C41,FALSE)=$N41,$AD41,IF(HLOOKUP(BW$1,Monitoring_MP!$AK$1:$EZ$55,Points_MP!$C41,FALSE)=$P41,$AE41,IF(HLOOKUP(BW$1,Monitoring_MP!$AK$1:$EZ$55,Points_MP!$C41,FALSE)=$R41,$AF41,IF(HLOOKUP(BW$1,Monitoring_MP!$AK$1:$EZ$55,Points_MP!$C41,FALSE)=$T41,$AG41,IF(HLOOKUP(BW$1,Monitoring_MP!$AK$1:$EZ$55,Points_MP!$C41,FALSE)=$V41,$AH41,IF(HLOOKUP(BW$1,Monitoring_MP!$AK$1:$EZ$55,Points_MP!$C41,FALSE)=$X41,$AI41,"ERROR")))))))))</f>
        <v>0</v>
      </c>
      <c r="BX41" s="142">
        <f>IF(ISBLANK(HLOOKUP(BX$1,Monitoring_MP!$AK$1:$EZ$55,Points_MP!$C41,FALSE)),"",IF(HLOOKUP(BX$1,Monitoring_MP!$AK$1:$EZ$55,Points_MP!$C41,FALSE)=$J41,$AB41,IF(HLOOKUP(BX$1,Monitoring_MP!$AK$1:$EZ$55,Points_MP!$C41,FALSE)=$L41,$AC41,IF(HLOOKUP(BX$1,Monitoring_MP!$AK$1:$EZ$55,Points_MP!$C41,FALSE)=$N41,$AD41,IF(HLOOKUP(BX$1,Monitoring_MP!$AK$1:$EZ$55,Points_MP!$C41,FALSE)=$P41,$AE41,IF(HLOOKUP(BX$1,Monitoring_MP!$AK$1:$EZ$55,Points_MP!$C41,FALSE)=$R41,$AF41,IF(HLOOKUP(BX$1,Monitoring_MP!$AK$1:$EZ$55,Points_MP!$C41,FALSE)=$T41,$AG41,IF(HLOOKUP(BX$1,Monitoring_MP!$AK$1:$EZ$55,Points_MP!$C41,FALSE)=$V41,$AH41,IF(HLOOKUP(BX$1,Monitoring_MP!$AK$1:$EZ$55,Points_MP!$C41,FALSE)=$X41,$AI41,"ERROR")))))))))</f>
        <v>0.5</v>
      </c>
      <c r="BY41" s="142">
        <f>IF(ISBLANK(HLOOKUP(BY$1,Monitoring_MP!$AK$1:$EZ$55,Points_MP!$C41,FALSE)),"",IF(HLOOKUP(BY$1,Monitoring_MP!$AK$1:$EZ$55,Points_MP!$C41,FALSE)=$J41,$AB41,IF(HLOOKUP(BY$1,Monitoring_MP!$AK$1:$EZ$55,Points_MP!$C41,FALSE)=$L41,$AC41,IF(HLOOKUP(BY$1,Monitoring_MP!$AK$1:$EZ$55,Points_MP!$C41,FALSE)=$N41,$AD41,IF(HLOOKUP(BY$1,Monitoring_MP!$AK$1:$EZ$55,Points_MP!$C41,FALSE)=$P41,$AE41,IF(HLOOKUP(BY$1,Monitoring_MP!$AK$1:$EZ$55,Points_MP!$C41,FALSE)=$R41,$AF41,IF(HLOOKUP(BY$1,Monitoring_MP!$AK$1:$EZ$55,Points_MP!$C41,FALSE)=$T41,$AG41,IF(HLOOKUP(BY$1,Monitoring_MP!$AK$1:$EZ$55,Points_MP!$C41,FALSE)=$V41,$AH41,IF(HLOOKUP(BY$1,Monitoring_MP!$AK$1:$EZ$55,Points_MP!$C41,FALSE)=$X41,$AI41,"ERROR")))))))))</f>
        <v>0</v>
      </c>
      <c r="BZ41" s="142">
        <f>IF(ISBLANK(HLOOKUP(BZ$1,Monitoring_MP!$AK$1:$EZ$55,Points_MP!$C41,FALSE)),"",IF(HLOOKUP(BZ$1,Monitoring_MP!$AK$1:$EZ$55,Points_MP!$C41,FALSE)=$J41,$AB41,IF(HLOOKUP(BZ$1,Monitoring_MP!$AK$1:$EZ$55,Points_MP!$C41,FALSE)=$L41,$AC41,IF(HLOOKUP(BZ$1,Monitoring_MP!$AK$1:$EZ$55,Points_MP!$C41,FALSE)=$N41,$AD41,IF(HLOOKUP(BZ$1,Monitoring_MP!$AK$1:$EZ$55,Points_MP!$C41,FALSE)=$P41,$AE41,IF(HLOOKUP(BZ$1,Monitoring_MP!$AK$1:$EZ$55,Points_MP!$C41,FALSE)=$R41,$AF41,IF(HLOOKUP(BZ$1,Monitoring_MP!$AK$1:$EZ$55,Points_MP!$C41,FALSE)=$T41,$AG41,IF(HLOOKUP(BZ$1,Monitoring_MP!$AK$1:$EZ$55,Points_MP!$C41,FALSE)=$V41,$AH41,IF(HLOOKUP(BZ$1,Monitoring_MP!$AK$1:$EZ$55,Points_MP!$C41,FALSE)=$X41,$AI41,"ERROR")))))))))</f>
        <v>0</v>
      </c>
      <c r="CA41" s="142">
        <f>IF(ISBLANK(HLOOKUP(CA$1,Monitoring_MP!$AK$1:$EZ$55,Points_MP!$C41,FALSE)),"",IF(HLOOKUP(CA$1,Monitoring_MP!$AK$1:$EZ$55,Points_MP!$C41,FALSE)=$J41,$AB41,IF(HLOOKUP(CA$1,Monitoring_MP!$AK$1:$EZ$55,Points_MP!$C41,FALSE)=$L41,$AC41,IF(HLOOKUP(CA$1,Monitoring_MP!$AK$1:$EZ$55,Points_MP!$C41,FALSE)=$N41,$AD41,IF(HLOOKUP(CA$1,Monitoring_MP!$AK$1:$EZ$55,Points_MP!$C41,FALSE)=$P41,$AE41,IF(HLOOKUP(CA$1,Monitoring_MP!$AK$1:$EZ$55,Points_MP!$C41,FALSE)=$R41,$AF41,IF(HLOOKUP(CA$1,Monitoring_MP!$AK$1:$EZ$55,Points_MP!$C41,FALSE)=$T41,$AG41,IF(HLOOKUP(CA$1,Monitoring_MP!$AK$1:$EZ$55,Points_MP!$C41,FALSE)=$V41,$AH41,IF(HLOOKUP(CA$1,Monitoring_MP!$AK$1:$EZ$55,Points_MP!$C41,FALSE)=$X41,$AI41,"ERROR")))))))))</f>
        <v>0</v>
      </c>
      <c r="CB41" s="142">
        <f>IF(ISBLANK(HLOOKUP(CB$1,Monitoring_MP!$AK$1:$EZ$55,Points_MP!$C41,FALSE)),"",IF(HLOOKUP(CB$1,Monitoring_MP!$AK$1:$EZ$55,Points_MP!$C41,FALSE)=$J41,$AB41,IF(HLOOKUP(CB$1,Monitoring_MP!$AK$1:$EZ$55,Points_MP!$C41,FALSE)=$L41,$AC41,IF(HLOOKUP(CB$1,Monitoring_MP!$AK$1:$EZ$55,Points_MP!$C41,FALSE)=$N41,$AD41,IF(HLOOKUP(CB$1,Monitoring_MP!$AK$1:$EZ$55,Points_MP!$C41,FALSE)=$P41,$AE41,IF(HLOOKUP(CB$1,Monitoring_MP!$AK$1:$EZ$55,Points_MP!$C41,FALSE)=$R41,$AF41,IF(HLOOKUP(CB$1,Monitoring_MP!$AK$1:$EZ$55,Points_MP!$C41,FALSE)=$T41,$AG41,IF(HLOOKUP(CB$1,Monitoring_MP!$AK$1:$EZ$55,Points_MP!$C41,FALSE)=$V41,$AH41,IF(HLOOKUP(CB$1,Monitoring_MP!$AK$1:$EZ$55,Points_MP!$C41,FALSE)=$X41,$AI41,"ERROR")))))))))</f>
        <v>0</v>
      </c>
      <c r="CC41" s="142">
        <f>IF(ISBLANK(HLOOKUP(CC$1,Monitoring_MP!$AK$1:$EZ$55,Points_MP!$C41,FALSE)),"",IF(HLOOKUP(CC$1,Monitoring_MP!$AK$1:$EZ$55,Points_MP!$C41,FALSE)=$J41,$AB41,IF(HLOOKUP(CC$1,Monitoring_MP!$AK$1:$EZ$55,Points_MP!$C41,FALSE)=$L41,$AC41,IF(HLOOKUP(CC$1,Monitoring_MP!$AK$1:$EZ$55,Points_MP!$C41,FALSE)=$N41,$AD41,IF(HLOOKUP(CC$1,Monitoring_MP!$AK$1:$EZ$55,Points_MP!$C41,FALSE)=$P41,$AE41,IF(HLOOKUP(CC$1,Monitoring_MP!$AK$1:$EZ$55,Points_MP!$C41,FALSE)=$R41,$AF41,IF(HLOOKUP(CC$1,Monitoring_MP!$AK$1:$EZ$55,Points_MP!$C41,FALSE)=$T41,$AG41,IF(HLOOKUP(CC$1,Monitoring_MP!$AK$1:$EZ$55,Points_MP!$C41,FALSE)=$V41,$AH41,IF(HLOOKUP(CC$1,Monitoring_MP!$AK$1:$EZ$55,Points_MP!$C41,FALSE)=$X41,$AI41,"ERROR")))))))))</f>
        <v>0</v>
      </c>
      <c r="CD41" s="142">
        <f>IF(ISBLANK(HLOOKUP(CD$1,Monitoring_MP!$AK$1:$EZ$55,Points_MP!$C41,FALSE)),"",IF(HLOOKUP(CD$1,Monitoring_MP!$AK$1:$EZ$55,Points_MP!$C41,FALSE)=$J41,$AB41,IF(HLOOKUP(CD$1,Monitoring_MP!$AK$1:$EZ$55,Points_MP!$C41,FALSE)=$L41,$AC41,IF(HLOOKUP(CD$1,Monitoring_MP!$AK$1:$EZ$55,Points_MP!$C41,FALSE)=$N41,$AD41,IF(HLOOKUP(CD$1,Monitoring_MP!$AK$1:$EZ$55,Points_MP!$C41,FALSE)=$P41,$AE41,IF(HLOOKUP(CD$1,Monitoring_MP!$AK$1:$EZ$55,Points_MP!$C41,FALSE)=$R41,$AF41,IF(HLOOKUP(CD$1,Monitoring_MP!$AK$1:$EZ$55,Points_MP!$C41,FALSE)=$T41,$AG41,IF(HLOOKUP(CD$1,Monitoring_MP!$AK$1:$EZ$55,Points_MP!$C41,FALSE)=$V41,$AH41,IF(HLOOKUP(CD$1,Monitoring_MP!$AK$1:$EZ$55,Points_MP!$C41,FALSE)=$X41,$AI41,"ERROR")))))))))</f>
        <v>1</v>
      </c>
      <c r="CE41" s="142">
        <f>IF(ISBLANK(HLOOKUP(CE$1,Monitoring_MP!$AK$1:$EZ$55,Points_MP!$C41,FALSE)),"",IF(HLOOKUP(CE$1,Monitoring_MP!$AK$1:$EZ$55,Points_MP!$C41,FALSE)=$J41,$AB41,IF(HLOOKUP(CE$1,Monitoring_MP!$AK$1:$EZ$55,Points_MP!$C41,FALSE)=$L41,$AC41,IF(HLOOKUP(CE$1,Monitoring_MP!$AK$1:$EZ$55,Points_MP!$C41,FALSE)=$N41,$AD41,IF(HLOOKUP(CE$1,Monitoring_MP!$AK$1:$EZ$55,Points_MP!$C41,FALSE)=$P41,$AE41,IF(HLOOKUP(CE$1,Monitoring_MP!$AK$1:$EZ$55,Points_MP!$C41,FALSE)=$R41,$AF41,IF(HLOOKUP(CE$1,Monitoring_MP!$AK$1:$EZ$55,Points_MP!$C41,FALSE)=$T41,$AG41,IF(HLOOKUP(CE$1,Monitoring_MP!$AK$1:$EZ$55,Points_MP!$C41,FALSE)=$V41,$AH41,IF(HLOOKUP(CE$1,Monitoring_MP!$AK$1:$EZ$55,Points_MP!$C41,FALSE)=$X41,$AI41,"ERROR")))))))))</f>
        <v>0</v>
      </c>
      <c r="CF41" s="142" t="str">
        <f>IF(ISBLANK(HLOOKUP(CF$1,Monitoring_MP!$AK$1:$EZ$55,Points_MP!$C41,FALSE)),"",IF(HLOOKUP(CF$1,Monitoring_MP!$AK$1:$EZ$55,Points_MP!$C41,FALSE)=$J41,$AB41,IF(HLOOKUP(CF$1,Monitoring_MP!$AK$1:$EZ$55,Points_MP!$C41,FALSE)=$L41,$AC41,IF(HLOOKUP(CF$1,Monitoring_MP!$AK$1:$EZ$55,Points_MP!$C41,FALSE)=$N41,$AD41,IF(HLOOKUP(CF$1,Monitoring_MP!$AK$1:$EZ$55,Points_MP!$C41,FALSE)=$P41,$AE41,IF(HLOOKUP(CF$1,Monitoring_MP!$AK$1:$EZ$55,Points_MP!$C41,FALSE)=$R41,$AF41,IF(HLOOKUP(CF$1,Monitoring_MP!$AK$1:$EZ$55,Points_MP!$C41,FALSE)=$T41,$AG41,IF(HLOOKUP(CF$1,Monitoring_MP!$AK$1:$EZ$55,Points_MP!$C41,FALSE)=$V41,$AH41,IF(HLOOKUP(CF$1,Monitoring_MP!$AK$1:$EZ$55,Points_MP!$C41,FALSE)=$X41,$AI41,"ERROR")))))))))</f>
        <v>N/A</v>
      </c>
      <c r="CG41" s="142">
        <f>IF(ISBLANK(HLOOKUP(CG$1,Monitoring_MP!$AK$1:$EZ$55,Points_MP!$C41,FALSE)),"",IF(HLOOKUP(CG$1,Monitoring_MP!$AK$1:$EZ$55,Points_MP!$C41,FALSE)=$J41,$AB41,IF(HLOOKUP(CG$1,Monitoring_MP!$AK$1:$EZ$55,Points_MP!$C41,FALSE)=$L41,$AC41,IF(HLOOKUP(CG$1,Monitoring_MP!$AK$1:$EZ$55,Points_MP!$C41,FALSE)=$N41,$AD41,IF(HLOOKUP(CG$1,Monitoring_MP!$AK$1:$EZ$55,Points_MP!$C41,FALSE)=$P41,$AE41,IF(HLOOKUP(CG$1,Monitoring_MP!$AK$1:$EZ$55,Points_MP!$C41,FALSE)=$R41,$AF41,IF(HLOOKUP(CG$1,Monitoring_MP!$AK$1:$EZ$55,Points_MP!$C41,FALSE)=$T41,$AG41,IF(HLOOKUP(CG$1,Monitoring_MP!$AK$1:$EZ$55,Points_MP!$C41,FALSE)=$V41,$AH41,IF(HLOOKUP(CG$1,Monitoring_MP!$AK$1:$EZ$55,Points_MP!$C41,FALSE)=$X41,$AI41,"ERROR")))))))))</f>
        <v>0</v>
      </c>
      <c r="CH41" s="142">
        <f>IF(ISBLANK(HLOOKUP(CH$1,Monitoring_MP!$AK$1:$EZ$55,Points_MP!$C41,FALSE)),"",IF(HLOOKUP(CH$1,Monitoring_MP!$AK$1:$EZ$55,Points_MP!$C41,FALSE)=$J41,$AB41,IF(HLOOKUP(CH$1,Monitoring_MP!$AK$1:$EZ$55,Points_MP!$C41,FALSE)=$L41,$AC41,IF(HLOOKUP(CH$1,Monitoring_MP!$AK$1:$EZ$55,Points_MP!$C41,FALSE)=$N41,$AD41,IF(HLOOKUP(CH$1,Monitoring_MP!$AK$1:$EZ$55,Points_MP!$C41,FALSE)=$P41,$AE41,IF(HLOOKUP(CH$1,Monitoring_MP!$AK$1:$EZ$55,Points_MP!$C41,FALSE)=$R41,$AF41,IF(HLOOKUP(CH$1,Monitoring_MP!$AK$1:$EZ$55,Points_MP!$C41,FALSE)=$T41,$AG41,IF(HLOOKUP(CH$1,Monitoring_MP!$AK$1:$EZ$55,Points_MP!$C41,FALSE)=$V41,$AH41,IF(HLOOKUP(CH$1,Monitoring_MP!$AK$1:$EZ$55,Points_MP!$C41,FALSE)=$X41,$AI41,"ERROR")))))))))</f>
        <v>0</v>
      </c>
      <c r="CI41" s="142">
        <f>IF(ISBLANK(HLOOKUP(CI$1,Monitoring_MP!$AK$1:$EZ$55,Points_MP!$C41,FALSE)),"",IF(HLOOKUP(CI$1,Monitoring_MP!$AK$1:$EZ$55,Points_MP!$C41,FALSE)=$J41,$AB41,IF(HLOOKUP(CI$1,Monitoring_MP!$AK$1:$EZ$55,Points_MP!$C41,FALSE)=$L41,$AC41,IF(HLOOKUP(CI$1,Monitoring_MP!$AK$1:$EZ$55,Points_MP!$C41,FALSE)=$N41,$AD41,IF(HLOOKUP(CI$1,Monitoring_MP!$AK$1:$EZ$55,Points_MP!$C41,FALSE)=$P41,$AE41,IF(HLOOKUP(CI$1,Monitoring_MP!$AK$1:$EZ$55,Points_MP!$C41,FALSE)=$R41,$AF41,IF(HLOOKUP(CI$1,Monitoring_MP!$AK$1:$EZ$55,Points_MP!$C41,FALSE)=$T41,$AG41,IF(HLOOKUP(CI$1,Monitoring_MP!$AK$1:$EZ$55,Points_MP!$C41,FALSE)=$V41,$AH41,IF(HLOOKUP(CI$1,Monitoring_MP!$AK$1:$EZ$55,Points_MP!$C41,FALSE)=$X41,$AI41,"ERROR")))))))))</f>
        <v>1</v>
      </c>
      <c r="CJ41" s="142">
        <f>IF(ISBLANK(HLOOKUP(CJ$1,Monitoring_MP!$AK$1:$EZ$55,Points_MP!$C41,FALSE)),"",IF(HLOOKUP(CJ$1,Monitoring_MP!$AK$1:$EZ$55,Points_MP!$C41,FALSE)=$J41,$AB41,IF(HLOOKUP(CJ$1,Monitoring_MP!$AK$1:$EZ$55,Points_MP!$C41,FALSE)=$L41,$AC41,IF(HLOOKUP(CJ$1,Monitoring_MP!$AK$1:$EZ$55,Points_MP!$C41,FALSE)=$N41,$AD41,IF(HLOOKUP(CJ$1,Monitoring_MP!$AK$1:$EZ$55,Points_MP!$C41,FALSE)=$P41,$AE41,IF(HLOOKUP(CJ$1,Monitoring_MP!$AK$1:$EZ$55,Points_MP!$C41,FALSE)=$R41,$AF41,IF(HLOOKUP(CJ$1,Monitoring_MP!$AK$1:$EZ$55,Points_MP!$C41,FALSE)=$T41,$AG41,IF(HLOOKUP(CJ$1,Monitoring_MP!$AK$1:$EZ$55,Points_MP!$C41,FALSE)=$V41,$AH41,IF(HLOOKUP(CJ$1,Monitoring_MP!$AK$1:$EZ$55,Points_MP!$C41,FALSE)=$X41,$AI41,"ERROR")))))))))</f>
        <v>1</v>
      </c>
      <c r="CK41" s="142">
        <f>IF(ISBLANK(HLOOKUP(CK$1,Monitoring_MP!$AK$1:$EZ$55,Points_MP!$C41,FALSE)),"",IF(HLOOKUP(CK$1,Monitoring_MP!$AK$1:$EZ$55,Points_MP!$C41,FALSE)=$J41,$AB41,IF(HLOOKUP(CK$1,Monitoring_MP!$AK$1:$EZ$55,Points_MP!$C41,FALSE)=$L41,$AC41,IF(HLOOKUP(CK$1,Monitoring_MP!$AK$1:$EZ$55,Points_MP!$C41,FALSE)=$N41,$AD41,IF(HLOOKUP(CK$1,Monitoring_MP!$AK$1:$EZ$55,Points_MP!$C41,FALSE)=$P41,$AE41,IF(HLOOKUP(CK$1,Monitoring_MP!$AK$1:$EZ$55,Points_MP!$C41,FALSE)=$R41,$AF41,IF(HLOOKUP(CK$1,Monitoring_MP!$AK$1:$EZ$55,Points_MP!$C41,FALSE)=$T41,$AG41,IF(HLOOKUP(CK$1,Monitoring_MP!$AK$1:$EZ$55,Points_MP!$C41,FALSE)=$V41,$AH41,IF(HLOOKUP(CK$1,Monitoring_MP!$AK$1:$EZ$55,Points_MP!$C41,FALSE)=$X41,$AI41,"ERROR")))))))))</f>
        <v>0</v>
      </c>
      <c r="CL41" s="142" t="str">
        <f>IF(ISBLANK(HLOOKUP(CL$1,Monitoring_MP!$AK$1:$EZ$55,Points_MP!$C41,FALSE)),"",IF(HLOOKUP(CL$1,Monitoring_MP!$AK$1:$EZ$55,Points_MP!$C41,FALSE)=$J41,$AB41,IF(HLOOKUP(CL$1,Monitoring_MP!$AK$1:$EZ$55,Points_MP!$C41,FALSE)=$L41,$AC41,IF(HLOOKUP(CL$1,Monitoring_MP!$AK$1:$EZ$55,Points_MP!$C41,FALSE)=$N41,$AD41,IF(HLOOKUP(CL$1,Monitoring_MP!$AK$1:$EZ$55,Points_MP!$C41,FALSE)=$P41,$AE41,IF(HLOOKUP(CL$1,Monitoring_MP!$AK$1:$EZ$55,Points_MP!$C41,FALSE)=$R41,$AF41,IF(HLOOKUP(CL$1,Monitoring_MP!$AK$1:$EZ$55,Points_MP!$C41,FALSE)=$T41,$AG41,IF(HLOOKUP(CL$1,Monitoring_MP!$AK$1:$EZ$55,Points_MP!$C41,FALSE)=$V41,$AH41,IF(HLOOKUP(CL$1,Monitoring_MP!$AK$1:$EZ$55,Points_MP!$C41,FALSE)=$X41,$AI41,"ERROR")))))))))</f>
        <v>N/A</v>
      </c>
      <c r="CM41" s="142">
        <f>IF(ISBLANK(HLOOKUP(CM$1,Monitoring_MP!$AK$1:$EZ$55,Points_MP!$C41,FALSE)),"",IF(HLOOKUP(CM$1,Monitoring_MP!$AK$1:$EZ$55,Points_MP!$C41,FALSE)=$J41,$AB41,IF(HLOOKUP(CM$1,Monitoring_MP!$AK$1:$EZ$55,Points_MP!$C41,FALSE)=$L41,$AC41,IF(HLOOKUP(CM$1,Monitoring_MP!$AK$1:$EZ$55,Points_MP!$C41,FALSE)=$N41,$AD41,IF(HLOOKUP(CM$1,Monitoring_MP!$AK$1:$EZ$55,Points_MP!$C41,FALSE)=$P41,$AE41,IF(HLOOKUP(CM$1,Monitoring_MP!$AK$1:$EZ$55,Points_MP!$C41,FALSE)=$R41,$AF41,IF(HLOOKUP(CM$1,Monitoring_MP!$AK$1:$EZ$55,Points_MP!$C41,FALSE)=$T41,$AG41,IF(HLOOKUP(CM$1,Monitoring_MP!$AK$1:$EZ$55,Points_MP!$C41,FALSE)=$V41,$AH41,IF(HLOOKUP(CM$1,Monitoring_MP!$AK$1:$EZ$55,Points_MP!$C41,FALSE)=$X41,$AI41,"ERROR")))))))))</f>
        <v>1</v>
      </c>
      <c r="CN41" s="142">
        <f>IF(ISBLANK(HLOOKUP(CN$1,Monitoring_MP!$AK$1:$EZ$55,Points_MP!$C41,FALSE)),"",IF(HLOOKUP(CN$1,Monitoring_MP!$AK$1:$EZ$55,Points_MP!$C41,FALSE)=$J41,$AB41,IF(HLOOKUP(CN$1,Monitoring_MP!$AK$1:$EZ$55,Points_MP!$C41,FALSE)=$L41,$AC41,IF(HLOOKUP(CN$1,Monitoring_MP!$AK$1:$EZ$55,Points_MP!$C41,FALSE)=$N41,$AD41,IF(HLOOKUP(CN$1,Monitoring_MP!$AK$1:$EZ$55,Points_MP!$C41,FALSE)=$P41,$AE41,IF(HLOOKUP(CN$1,Monitoring_MP!$AK$1:$EZ$55,Points_MP!$C41,FALSE)=$R41,$AF41,IF(HLOOKUP(CN$1,Monitoring_MP!$AK$1:$EZ$55,Points_MP!$C41,FALSE)=$T41,$AG41,IF(HLOOKUP(CN$1,Monitoring_MP!$AK$1:$EZ$55,Points_MP!$C41,FALSE)=$V41,$AH41,IF(HLOOKUP(CN$1,Monitoring_MP!$AK$1:$EZ$55,Points_MP!$C41,FALSE)=$X41,$AI41,"ERROR")))))))))</f>
        <v>0</v>
      </c>
      <c r="CO41" s="142">
        <f>IF(ISBLANK(HLOOKUP(CO$1,Monitoring_MP!$AK$1:$EZ$55,Points_MP!$C41,FALSE)),"",IF(HLOOKUP(CO$1,Monitoring_MP!$AK$1:$EZ$55,Points_MP!$C41,FALSE)=$J41,$AB41,IF(HLOOKUP(CO$1,Monitoring_MP!$AK$1:$EZ$55,Points_MP!$C41,FALSE)=$L41,$AC41,IF(HLOOKUP(CO$1,Monitoring_MP!$AK$1:$EZ$55,Points_MP!$C41,FALSE)=$N41,$AD41,IF(HLOOKUP(CO$1,Monitoring_MP!$AK$1:$EZ$55,Points_MP!$C41,FALSE)=$P41,$AE41,IF(HLOOKUP(CO$1,Monitoring_MP!$AK$1:$EZ$55,Points_MP!$C41,FALSE)=$R41,$AF41,IF(HLOOKUP(CO$1,Monitoring_MP!$AK$1:$EZ$55,Points_MP!$C41,FALSE)=$T41,$AG41,IF(HLOOKUP(CO$1,Monitoring_MP!$AK$1:$EZ$55,Points_MP!$C41,FALSE)=$V41,$AH41,IF(HLOOKUP(CO$1,Monitoring_MP!$AK$1:$EZ$55,Points_MP!$C41,FALSE)=$X41,$AI41,"ERROR")))))))))</f>
        <v>0</v>
      </c>
      <c r="CP41" s="142">
        <f>IF(ISBLANK(HLOOKUP(CP$1,Monitoring_MP!$AK$1:$EZ$55,Points_MP!$C41,FALSE)),"",IF(HLOOKUP(CP$1,Monitoring_MP!$AK$1:$EZ$55,Points_MP!$C41,FALSE)=$J41,$AB41,IF(HLOOKUP(CP$1,Monitoring_MP!$AK$1:$EZ$55,Points_MP!$C41,FALSE)=$L41,$AC41,IF(HLOOKUP(CP$1,Monitoring_MP!$AK$1:$EZ$55,Points_MP!$C41,FALSE)=$N41,$AD41,IF(HLOOKUP(CP$1,Monitoring_MP!$AK$1:$EZ$55,Points_MP!$C41,FALSE)=$P41,$AE41,IF(HLOOKUP(CP$1,Monitoring_MP!$AK$1:$EZ$55,Points_MP!$C41,FALSE)=$R41,$AF41,IF(HLOOKUP(CP$1,Monitoring_MP!$AK$1:$EZ$55,Points_MP!$C41,FALSE)=$T41,$AG41,IF(HLOOKUP(CP$1,Monitoring_MP!$AK$1:$EZ$55,Points_MP!$C41,FALSE)=$V41,$AH41,IF(HLOOKUP(CP$1,Monitoring_MP!$AK$1:$EZ$55,Points_MP!$C41,FALSE)=$X41,$AI41,"ERROR")))))))))</f>
        <v>0</v>
      </c>
      <c r="CQ41" s="142">
        <f>IF(ISBLANK(HLOOKUP(CQ$1,Monitoring_MP!$AK$1:$EZ$55,Points_MP!$C41,FALSE)),"",IF(HLOOKUP(CQ$1,Monitoring_MP!$AK$1:$EZ$55,Points_MP!$C41,FALSE)=$J41,$AB41,IF(HLOOKUP(CQ$1,Monitoring_MP!$AK$1:$EZ$55,Points_MP!$C41,FALSE)=$L41,$AC41,IF(HLOOKUP(CQ$1,Monitoring_MP!$AK$1:$EZ$55,Points_MP!$C41,FALSE)=$N41,$AD41,IF(HLOOKUP(CQ$1,Monitoring_MP!$AK$1:$EZ$55,Points_MP!$C41,FALSE)=$P41,$AE41,IF(HLOOKUP(CQ$1,Monitoring_MP!$AK$1:$EZ$55,Points_MP!$C41,FALSE)=$R41,$AF41,IF(HLOOKUP(CQ$1,Monitoring_MP!$AK$1:$EZ$55,Points_MP!$C41,FALSE)=$T41,$AG41,IF(HLOOKUP(CQ$1,Monitoring_MP!$AK$1:$EZ$55,Points_MP!$C41,FALSE)=$V41,$AH41,IF(HLOOKUP(CQ$1,Monitoring_MP!$AK$1:$EZ$55,Points_MP!$C41,FALSE)=$X41,$AI41,"ERROR")))))))))</f>
        <v>0</v>
      </c>
      <c r="CR41" s="142">
        <f>IF(ISBLANK(HLOOKUP(CR$1,Monitoring_MP!$AK$1:$EZ$55,Points_MP!$C41,FALSE)),"",IF(HLOOKUP(CR$1,Monitoring_MP!$AK$1:$EZ$55,Points_MP!$C41,FALSE)=$J41,$AB41,IF(HLOOKUP(CR$1,Monitoring_MP!$AK$1:$EZ$55,Points_MP!$C41,FALSE)=$L41,$AC41,IF(HLOOKUP(CR$1,Monitoring_MP!$AK$1:$EZ$55,Points_MP!$C41,FALSE)=$N41,$AD41,IF(HLOOKUP(CR$1,Monitoring_MP!$AK$1:$EZ$55,Points_MP!$C41,FALSE)=$P41,$AE41,IF(HLOOKUP(CR$1,Monitoring_MP!$AK$1:$EZ$55,Points_MP!$C41,FALSE)=$R41,$AF41,IF(HLOOKUP(CR$1,Monitoring_MP!$AK$1:$EZ$55,Points_MP!$C41,FALSE)=$T41,$AG41,IF(HLOOKUP(CR$1,Monitoring_MP!$AK$1:$EZ$55,Points_MP!$C41,FALSE)=$V41,$AH41,IF(HLOOKUP(CR$1,Monitoring_MP!$AK$1:$EZ$55,Points_MP!$C41,FALSE)=$X41,$AI41,"ERROR")))))))))</f>
        <v>1</v>
      </c>
    </row>
    <row r="42" spans="1:96" ht="15" customHeight="1" x14ac:dyDescent="0.35">
      <c r="A42" s="38" t="str">
        <f>IF(ISBLANK(Monitoring_MP!A42),"",Monitoring_MP!A42)</f>
        <v>Q40</v>
      </c>
      <c r="B42" s="38" t="str">
        <f>IF(ISBLANK(Monitoring_MP!B42),"",Monitoring_MP!B42)</f>
        <v>C20040</v>
      </c>
      <c r="C42" s="38">
        <f>IF(ISBLANK(Monitoring_MP!C42),"",Monitoring_MP!C42)</f>
        <v>42</v>
      </c>
      <c r="D42" s="40" t="str">
        <f>IF(ISBLANK(Monitoring_MP!D42),"",Monitoring_MP!D42)</f>
        <v>Au fost comunicate public numărul şi numele candidaţilor ce au participat la concursurile de selecţie pentru posturile vacante în perioada 2019 ?</v>
      </c>
      <c r="E42" s="40" t="str">
        <f>IF(ISBLANK(Monitoring_MP!E42),"",Monitoring_MP!E42)</f>
        <v>Were made public the number and names of the candidates who participated in the selection contests for vacancies in 2019?</v>
      </c>
      <c r="F42" s="40" t="str">
        <f>IF(ISBLANK(Monitoring_MP!F42),"",Monitoring_MP!F42)</f>
        <v>hr</v>
      </c>
      <c r="G42" s="39" t="str">
        <f>IF(ISBLANK(Monitoring_MP!G42),"",Monitoring_MP!G42)</f>
        <v>hr2</v>
      </c>
      <c r="H42" s="59" t="str">
        <f>IF(ISBLANK(Monitoring_MP!H42),"",Monitoring_MP!H42)</f>
        <v>hr2k</v>
      </c>
      <c r="I42" s="39">
        <f>IF(ISBLANK(Monitoring_MP!I42),"",Monitoring_MP!I42)</f>
        <v>1</v>
      </c>
      <c r="J42" s="39" t="str">
        <f>IF(ISBLANK(Monitoring_MP!J42),"",Monitoring_MP!J42)</f>
        <v>da</v>
      </c>
      <c r="K42" s="39" t="str">
        <f>IF(ISBLANK(Monitoring_MP!K42),"",Monitoring_MP!K42)</f>
        <v>yes</v>
      </c>
      <c r="L42" s="39" t="str">
        <f>IF(ISBLANK(Monitoring_MP!L42),"",Monitoring_MP!L42)</f>
        <v>nu</v>
      </c>
      <c r="M42" s="39" t="str">
        <f>IF(ISBLANK(Monitoring_MP!M42),"",Monitoring_MP!M42)</f>
        <v>no</v>
      </c>
      <c r="N42" s="39" t="str">
        <f>IF(ISBLANK(Monitoring_MP!N42),"",Monitoring_MP!N42)</f>
        <v>partial/panou informativ</v>
      </c>
      <c r="O42" s="39" t="str">
        <f>IF(ISBLANK(Monitoring_MP!O42),"",Monitoring_MP!O42)</f>
        <v>partially/bilboard</v>
      </c>
      <c r="P42" s="39" t="str">
        <f>IF(ISBLANK(Monitoring_MP!P42),"",Monitoring_MP!P42)</f>
        <v>--------</v>
      </c>
      <c r="Q42" s="39" t="str">
        <f>IF(ISBLANK(Monitoring_MP!Q42),"",Monitoring_MP!Q42)</f>
        <v>--------</v>
      </c>
      <c r="R42" s="39" t="str">
        <f>IF(ISBLANK(Monitoring_MP!R42),"",Monitoring_MP!R42)</f>
        <v>--------</v>
      </c>
      <c r="S42" s="39" t="str">
        <f>IF(ISBLANK(Monitoring_MP!S42),"",Monitoring_MP!S42)</f>
        <v>--------</v>
      </c>
      <c r="T42" s="39" t="str">
        <f>IF(ISBLANK(Monitoring_MP!T42),"",Monitoring_MP!T42)</f>
        <v>--------</v>
      </c>
      <c r="U42" s="39" t="str">
        <f>IF(ISBLANK(Monitoring_MP!U42),"",Monitoring_MP!U42)</f>
        <v>--------</v>
      </c>
      <c r="V42" s="39" t="str">
        <f>IF(ISBLANK(Monitoring_MP!V42),"",Monitoring_MP!V42)</f>
        <v>--------</v>
      </c>
      <c r="W42" s="39" t="str">
        <f>IF(ISBLANK(Monitoring_MP!W42),"",Monitoring_MP!W42)</f>
        <v>--------</v>
      </c>
      <c r="X42" s="39" t="str">
        <f>IF(ISBLANK(Monitoring_MP!X42),"",Monitoring_MP!X42)</f>
        <v>N/A</v>
      </c>
      <c r="Y42" s="39" t="str">
        <f>IF(ISBLANK(Monitoring_MP!Y42),"",Monitoring_MP!Y42)</f>
        <v>N/A</v>
      </c>
      <c r="Z42" s="39" t="str">
        <f>IF(ISBLANK(Monitoring_MP!Z42),"",Monitoring_MP!Z42)</f>
        <v>--------</v>
      </c>
      <c r="AA42" s="82" t="str">
        <f>IF(ISBLANK(Monitoring_MP!AA42),"",Monitoring_MP!AA42)</f>
        <v>--------</v>
      </c>
      <c r="AB42" s="70">
        <f>IF(ISBLANK(Monitoring_MP!AB42),"",Monitoring_MP!AB42)</f>
        <v>1</v>
      </c>
      <c r="AC42" s="39">
        <f>IF(ISBLANK(Monitoring_MP!AC42),"",Monitoring_MP!AC42)</f>
        <v>0</v>
      </c>
      <c r="AD42" s="70">
        <f>IF(ISBLANK(Monitoring_MP!AD42),"",Monitoring_MP!AD42)</f>
        <v>0.5</v>
      </c>
      <c r="AE42" s="70" t="str">
        <f>IF(ISBLANK(Monitoring_MP!AE42),"",Monitoring_MP!AE42)</f>
        <v/>
      </c>
      <c r="AF42" s="70" t="str">
        <f>IF(ISBLANK(Monitoring_MP!AF42),"",Monitoring_MP!AF42)</f>
        <v/>
      </c>
      <c r="AG42" s="70" t="str">
        <f>IF(ISBLANK(Monitoring_MP!AG42),"",Monitoring_MP!AG42)</f>
        <v/>
      </c>
      <c r="AH42" s="70" t="str">
        <f>IF(ISBLANK(Monitoring_MP!AH42),"",Monitoring_MP!AH42)</f>
        <v/>
      </c>
      <c r="AI42" s="39" t="str">
        <f>IF(ISBLANK(Monitoring_MP!AI42),"",Monitoring_MP!AI42)</f>
        <v>N/A</v>
      </c>
      <c r="AJ42" s="40" t="str">
        <f>IF(ISBLANK(Monitoring_MP!AJ42),"",Monitoring_MP!AJ42)</f>
        <v/>
      </c>
      <c r="AK42" s="142">
        <f>IF(ISBLANK(HLOOKUP(AK$1,Monitoring_MP!$AK$1:$EZ$55,Points_MP!$C42,FALSE)),"",IF(HLOOKUP(AK$1,Monitoring_MP!$AK$1:$EZ$55,Points_MP!$C42,FALSE)=$J42,$AB42,IF(HLOOKUP(AK$1,Monitoring_MP!$AK$1:$EZ$55,Points_MP!$C42,FALSE)=$L42,$AC42,IF(HLOOKUP(AK$1,Monitoring_MP!$AK$1:$EZ$55,Points_MP!$C42,FALSE)=$N42,$AD42,IF(HLOOKUP(AK$1,Monitoring_MP!$AK$1:$EZ$55,Points_MP!$C42,FALSE)=$P42,$AE42,IF(HLOOKUP(AK$1,Monitoring_MP!$AK$1:$EZ$55,Points_MP!$C42,FALSE)=$R42,$AF42,IF(HLOOKUP(AK$1,Monitoring_MP!$AK$1:$EZ$55,Points_MP!$C42,FALSE)=$T42,$AG42,IF(HLOOKUP(AK$1,Monitoring_MP!$AK$1:$EZ$55,Points_MP!$C42,FALSE)=$V42,$AH42,IF(HLOOKUP(AK$1,Monitoring_MP!$AK$1:$EZ$55,Points_MP!$C42,FALSE)=$X42,$AI42,"ERROR")))))))))</f>
        <v>1</v>
      </c>
      <c r="AL42" s="142">
        <f>IF(ISBLANK(HLOOKUP(AL$1,Monitoring_MP!$AK$1:$EZ$55,Points_MP!$C42,FALSE)),"",IF(HLOOKUP(AL$1,Monitoring_MP!$AK$1:$EZ$55,Points_MP!$C42,FALSE)=$J42,$AB42,IF(HLOOKUP(AL$1,Monitoring_MP!$AK$1:$EZ$55,Points_MP!$C42,FALSE)=$L42,$AC42,IF(HLOOKUP(AL$1,Monitoring_MP!$AK$1:$EZ$55,Points_MP!$C42,FALSE)=$N42,$AD42,IF(HLOOKUP(AL$1,Monitoring_MP!$AK$1:$EZ$55,Points_MP!$C42,FALSE)=$P42,$AE42,IF(HLOOKUP(AL$1,Monitoring_MP!$AK$1:$EZ$55,Points_MP!$C42,FALSE)=$R42,$AF42,IF(HLOOKUP(AL$1,Monitoring_MP!$AK$1:$EZ$55,Points_MP!$C42,FALSE)=$T42,$AG42,IF(HLOOKUP(AL$1,Monitoring_MP!$AK$1:$EZ$55,Points_MP!$C42,FALSE)=$V42,$AH42,IF(HLOOKUP(AL$1,Monitoring_MP!$AK$1:$EZ$55,Points_MP!$C42,FALSE)=$X42,$AI42,"ERROR")))))))))</f>
        <v>1</v>
      </c>
      <c r="AM42" s="142">
        <f>IF(ISBLANK(HLOOKUP(AM$1,Monitoring_MP!$AK$1:$EZ$55,Points_MP!$C42,FALSE)),"",IF(HLOOKUP(AM$1,Monitoring_MP!$AK$1:$EZ$55,Points_MP!$C42,FALSE)=$J42,$AB42,IF(HLOOKUP(AM$1,Monitoring_MP!$AK$1:$EZ$55,Points_MP!$C42,FALSE)=$L42,$AC42,IF(HLOOKUP(AM$1,Monitoring_MP!$AK$1:$EZ$55,Points_MP!$C42,FALSE)=$N42,$AD42,IF(HLOOKUP(AM$1,Monitoring_MP!$AK$1:$EZ$55,Points_MP!$C42,FALSE)=$P42,$AE42,IF(HLOOKUP(AM$1,Monitoring_MP!$AK$1:$EZ$55,Points_MP!$C42,FALSE)=$R42,$AF42,IF(HLOOKUP(AM$1,Monitoring_MP!$AK$1:$EZ$55,Points_MP!$C42,FALSE)=$T42,$AG42,IF(HLOOKUP(AM$1,Monitoring_MP!$AK$1:$EZ$55,Points_MP!$C42,FALSE)=$V42,$AH42,IF(HLOOKUP(AM$1,Monitoring_MP!$AK$1:$EZ$55,Points_MP!$C42,FALSE)=$X42,$AI42,"ERROR")))))))))</f>
        <v>0</v>
      </c>
      <c r="AN42" s="142">
        <f>IF(ISBLANK(HLOOKUP(AN$1,Monitoring_MP!$AK$1:$EZ$55,Points_MP!$C42,FALSE)),"",IF(HLOOKUP(AN$1,Monitoring_MP!$AK$1:$EZ$55,Points_MP!$C42,FALSE)=$J42,$AB42,IF(HLOOKUP(AN$1,Monitoring_MP!$AK$1:$EZ$55,Points_MP!$C42,FALSE)=$L42,$AC42,IF(HLOOKUP(AN$1,Monitoring_MP!$AK$1:$EZ$55,Points_MP!$C42,FALSE)=$N42,$AD42,IF(HLOOKUP(AN$1,Monitoring_MP!$AK$1:$EZ$55,Points_MP!$C42,FALSE)=$P42,$AE42,IF(HLOOKUP(AN$1,Monitoring_MP!$AK$1:$EZ$55,Points_MP!$C42,FALSE)=$R42,$AF42,IF(HLOOKUP(AN$1,Monitoring_MP!$AK$1:$EZ$55,Points_MP!$C42,FALSE)=$T42,$AG42,IF(HLOOKUP(AN$1,Monitoring_MP!$AK$1:$EZ$55,Points_MP!$C42,FALSE)=$V42,$AH42,IF(HLOOKUP(AN$1,Monitoring_MP!$AK$1:$EZ$55,Points_MP!$C42,FALSE)=$X42,$AI42,"ERROR")))))))))</f>
        <v>0</v>
      </c>
      <c r="AO42" s="142">
        <f>IF(ISBLANK(HLOOKUP(AO$1,Monitoring_MP!$AK$1:$EZ$55,Points_MP!$C42,FALSE)),"",IF(HLOOKUP(AO$1,Monitoring_MP!$AK$1:$EZ$55,Points_MP!$C42,FALSE)=$J42,$AB42,IF(HLOOKUP(AO$1,Monitoring_MP!$AK$1:$EZ$55,Points_MP!$C42,FALSE)=$L42,$AC42,IF(HLOOKUP(AO$1,Monitoring_MP!$AK$1:$EZ$55,Points_MP!$C42,FALSE)=$N42,$AD42,IF(HLOOKUP(AO$1,Monitoring_MP!$AK$1:$EZ$55,Points_MP!$C42,FALSE)=$P42,$AE42,IF(HLOOKUP(AO$1,Monitoring_MP!$AK$1:$EZ$55,Points_MP!$C42,FALSE)=$R42,$AF42,IF(HLOOKUP(AO$1,Monitoring_MP!$AK$1:$EZ$55,Points_MP!$C42,FALSE)=$T42,$AG42,IF(HLOOKUP(AO$1,Monitoring_MP!$AK$1:$EZ$55,Points_MP!$C42,FALSE)=$V42,$AH42,IF(HLOOKUP(AO$1,Monitoring_MP!$AK$1:$EZ$55,Points_MP!$C42,FALSE)=$X42,$AI42,"ERROR")))))))))</f>
        <v>0</v>
      </c>
      <c r="AP42" s="142">
        <f>IF(ISBLANK(HLOOKUP(AP$1,Monitoring_MP!$AK$1:$EZ$55,Points_MP!$C42,FALSE)),"",IF(HLOOKUP(AP$1,Monitoring_MP!$AK$1:$EZ$55,Points_MP!$C42,FALSE)=$J42,$AB42,IF(HLOOKUP(AP$1,Monitoring_MP!$AK$1:$EZ$55,Points_MP!$C42,FALSE)=$L42,$AC42,IF(HLOOKUP(AP$1,Monitoring_MP!$AK$1:$EZ$55,Points_MP!$C42,FALSE)=$N42,$AD42,IF(HLOOKUP(AP$1,Monitoring_MP!$AK$1:$EZ$55,Points_MP!$C42,FALSE)=$P42,$AE42,IF(HLOOKUP(AP$1,Monitoring_MP!$AK$1:$EZ$55,Points_MP!$C42,FALSE)=$R42,$AF42,IF(HLOOKUP(AP$1,Monitoring_MP!$AK$1:$EZ$55,Points_MP!$C42,FALSE)=$T42,$AG42,IF(HLOOKUP(AP$1,Monitoring_MP!$AK$1:$EZ$55,Points_MP!$C42,FALSE)=$V42,$AH42,IF(HLOOKUP(AP$1,Monitoring_MP!$AK$1:$EZ$55,Points_MP!$C42,FALSE)=$X42,$AI42,"ERROR")))))))))</f>
        <v>0.5</v>
      </c>
      <c r="AQ42" s="142">
        <f>IF(ISBLANK(HLOOKUP(AQ$1,Monitoring_MP!$AK$1:$EZ$55,Points_MP!$C42,FALSE)),"",IF(HLOOKUP(AQ$1,Monitoring_MP!$AK$1:$EZ$55,Points_MP!$C42,FALSE)=$J42,$AB42,IF(HLOOKUP(AQ$1,Monitoring_MP!$AK$1:$EZ$55,Points_MP!$C42,FALSE)=$L42,$AC42,IF(HLOOKUP(AQ$1,Monitoring_MP!$AK$1:$EZ$55,Points_MP!$C42,FALSE)=$N42,$AD42,IF(HLOOKUP(AQ$1,Monitoring_MP!$AK$1:$EZ$55,Points_MP!$C42,FALSE)=$P42,$AE42,IF(HLOOKUP(AQ$1,Monitoring_MP!$AK$1:$EZ$55,Points_MP!$C42,FALSE)=$R42,$AF42,IF(HLOOKUP(AQ$1,Monitoring_MP!$AK$1:$EZ$55,Points_MP!$C42,FALSE)=$T42,$AG42,IF(HLOOKUP(AQ$1,Monitoring_MP!$AK$1:$EZ$55,Points_MP!$C42,FALSE)=$V42,$AH42,IF(HLOOKUP(AQ$1,Monitoring_MP!$AK$1:$EZ$55,Points_MP!$C42,FALSE)=$X42,$AI42,"ERROR")))))))))</f>
        <v>0</v>
      </c>
      <c r="AR42" s="142" t="str">
        <f>IF(ISBLANK(HLOOKUP(AR$1,Monitoring_MP!$AK$1:$EZ$55,Points_MP!$C42,FALSE)),"",IF(HLOOKUP(AR$1,Monitoring_MP!$AK$1:$EZ$55,Points_MP!$C42,FALSE)=$J42,$AB42,IF(HLOOKUP(AR$1,Monitoring_MP!$AK$1:$EZ$55,Points_MP!$C42,FALSE)=$L42,$AC42,IF(HLOOKUP(AR$1,Monitoring_MP!$AK$1:$EZ$55,Points_MP!$C42,FALSE)=$N42,$AD42,IF(HLOOKUP(AR$1,Monitoring_MP!$AK$1:$EZ$55,Points_MP!$C42,FALSE)=$P42,$AE42,IF(HLOOKUP(AR$1,Monitoring_MP!$AK$1:$EZ$55,Points_MP!$C42,FALSE)=$R42,$AF42,IF(HLOOKUP(AR$1,Monitoring_MP!$AK$1:$EZ$55,Points_MP!$C42,FALSE)=$T42,$AG42,IF(HLOOKUP(AR$1,Monitoring_MP!$AK$1:$EZ$55,Points_MP!$C42,FALSE)=$V42,$AH42,IF(HLOOKUP(AR$1,Monitoring_MP!$AK$1:$EZ$55,Points_MP!$C42,FALSE)=$X42,$AI42,"ERROR")))))))))</f>
        <v>N/A</v>
      </c>
      <c r="AS42" s="142">
        <f>IF(ISBLANK(HLOOKUP(AS$1,Monitoring_MP!$AK$1:$EZ$55,Points_MP!$C42,FALSE)),"",IF(HLOOKUP(AS$1,Monitoring_MP!$AK$1:$EZ$55,Points_MP!$C42,FALSE)=$J42,$AB42,IF(HLOOKUP(AS$1,Monitoring_MP!$AK$1:$EZ$55,Points_MP!$C42,FALSE)=$L42,$AC42,IF(HLOOKUP(AS$1,Monitoring_MP!$AK$1:$EZ$55,Points_MP!$C42,FALSE)=$N42,$AD42,IF(HLOOKUP(AS$1,Monitoring_MP!$AK$1:$EZ$55,Points_MP!$C42,FALSE)=$P42,$AE42,IF(HLOOKUP(AS$1,Monitoring_MP!$AK$1:$EZ$55,Points_MP!$C42,FALSE)=$R42,$AF42,IF(HLOOKUP(AS$1,Monitoring_MP!$AK$1:$EZ$55,Points_MP!$C42,FALSE)=$T42,$AG42,IF(HLOOKUP(AS$1,Monitoring_MP!$AK$1:$EZ$55,Points_MP!$C42,FALSE)=$V42,$AH42,IF(HLOOKUP(AS$1,Monitoring_MP!$AK$1:$EZ$55,Points_MP!$C42,FALSE)=$X42,$AI42,"ERROR")))))))))</f>
        <v>0</v>
      </c>
      <c r="AT42" s="142">
        <f>IF(ISBLANK(HLOOKUP(AT$1,Monitoring_MP!$AK$1:$EZ$55,Points_MP!$C42,FALSE)),"",IF(HLOOKUP(AT$1,Monitoring_MP!$AK$1:$EZ$55,Points_MP!$C42,FALSE)=$J42,$AB42,IF(HLOOKUP(AT$1,Monitoring_MP!$AK$1:$EZ$55,Points_MP!$C42,FALSE)=$L42,$AC42,IF(HLOOKUP(AT$1,Monitoring_MP!$AK$1:$EZ$55,Points_MP!$C42,FALSE)=$N42,$AD42,IF(HLOOKUP(AT$1,Monitoring_MP!$AK$1:$EZ$55,Points_MP!$C42,FALSE)=$P42,$AE42,IF(HLOOKUP(AT$1,Monitoring_MP!$AK$1:$EZ$55,Points_MP!$C42,FALSE)=$R42,$AF42,IF(HLOOKUP(AT$1,Monitoring_MP!$AK$1:$EZ$55,Points_MP!$C42,FALSE)=$T42,$AG42,IF(HLOOKUP(AT$1,Monitoring_MP!$AK$1:$EZ$55,Points_MP!$C42,FALSE)=$V42,$AH42,IF(HLOOKUP(AT$1,Monitoring_MP!$AK$1:$EZ$55,Points_MP!$C42,FALSE)=$X42,$AI42,"ERROR")))))))))</f>
        <v>0.5</v>
      </c>
      <c r="AU42" s="142">
        <f>IF(ISBLANK(HLOOKUP(AU$1,Monitoring_MP!$AK$1:$EZ$55,Points_MP!$C42,FALSE)),"",IF(HLOOKUP(AU$1,Monitoring_MP!$AK$1:$EZ$55,Points_MP!$C42,FALSE)=$J42,$AB42,IF(HLOOKUP(AU$1,Monitoring_MP!$AK$1:$EZ$55,Points_MP!$C42,FALSE)=$L42,$AC42,IF(HLOOKUP(AU$1,Monitoring_MP!$AK$1:$EZ$55,Points_MP!$C42,FALSE)=$N42,$AD42,IF(HLOOKUP(AU$1,Monitoring_MP!$AK$1:$EZ$55,Points_MP!$C42,FALSE)=$P42,$AE42,IF(HLOOKUP(AU$1,Monitoring_MP!$AK$1:$EZ$55,Points_MP!$C42,FALSE)=$R42,$AF42,IF(HLOOKUP(AU$1,Monitoring_MP!$AK$1:$EZ$55,Points_MP!$C42,FALSE)=$T42,$AG42,IF(HLOOKUP(AU$1,Monitoring_MP!$AK$1:$EZ$55,Points_MP!$C42,FALSE)=$V42,$AH42,IF(HLOOKUP(AU$1,Monitoring_MP!$AK$1:$EZ$55,Points_MP!$C42,FALSE)=$X42,$AI42,"ERROR")))))))))</f>
        <v>0</v>
      </c>
      <c r="AV42" s="142">
        <f>IF(ISBLANK(HLOOKUP(AV$1,Monitoring_MP!$AK$1:$EZ$55,Points_MP!$C42,FALSE)),"",IF(HLOOKUP(AV$1,Monitoring_MP!$AK$1:$EZ$55,Points_MP!$C42,FALSE)=$J42,$AB42,IF(HLOOKUP(AV$1,Monitoring_MP!$AK$1:$EZ$55,Points_MP!$C42,FALSE)=$L42,$AC42,IF(HLOOKUP(AV$1,Monitoring_MP!$AK$1:$EZ$55,Points_MP!$C42,FALSE)=$N42,$AD42,IF(HLOOKUP(AV$1,Monitoring_MP!$AK$1:$EZ$55,Points_MP!$C42,FALSE)=$P42,$AE42,IF(HLOOKUP(AV$1,Monitoring_MP!$AK$1:$EZ$55,Points_MP!$C42,FALSE)=$R42,$AF42,IF(HLOOKUP(AV$1,Monitoring_MP!$AK$1:$EZ$55,Points_MP!$C42,FALSE)=$T42,$AG42,IF(HLOOKUP(AV$1,Monitoring_MP!$AK$1:$EZ$55,Points_MP!$C42,FALSE)=$V42,$AH42,IF(HLOOKUP(AV$1,Monitoring_MP!$AK$1:$EZ$55,Points_MP!$C42,FALSE)=$X42,$AI42,"ERROR")))))))))</f>
        <v>0</v>
      </c>
      <c r="AW42" s="142">
        <f>IF(ISBLANK(HLOOKUP(AW$1,Monitoring_MP!$AK$1:$EZ$55,Points_MP!$C42,FALSE)),"",IF(HLOOKUP(AW$1,Monitoring_MP!$AK$1:$EZ$55,Points_MP!$C42,FALSE)=$J42,$AB42,IF(HLOOKUP(AW$1,Monitoring_MP!$AK$1:$EZ$55,Points_MP!$C42,FALSE)=$L42,$AC42,IF(HLOOKUP(AW$1,Monitoring_MP!$AK$1:$EZ$55,Points_MP!$C42,FALSE)=$N42,$AD42,IF(HLOOKUP(AW$1,Monitoring_MP!$AK$1:$EZ$55,Points_MP!$C42,FALSE)=$P42,$AE42,IF(HLOOKUP(AW$1,Monitoring_MP!$AK$1:$EZ$55,Points_MP!$C42,FALSE)=$R42,$AF42,IF(HLOOKUP(AW$1,Monitoring_MP!$AK$1:$EZ$55,Points_MP!$C42,FALSE)=$T42,$AG42,IF(HLOOKUP(AW$1,Monitoring_MP!$AK$1:$EZ$55,Points_MP!$C42,FALSE)=$V42,$AH42,IF(HLOOKUP(AW$1,Monitoring_MP!$AK$1:$EZ$55,Points_MP!$C42,FALSE)=$X42,$AI42,"ERROR")))))))))</f>
        <v>0</v>
      </c>
      <c r="AX42" s="142">
        <f>IF(ISBLANK(HLOOKUP(AX$1,Monitoring_MP!$AK$1:$EZ$55,Points_MP!$C42,FALSE)),"",IF(HLOOKUP(AX$1,Monitoring_MP!$AK$1:$EZ$55,Points_MP!$C42,FALSE)=$J42,$AB42,IF(HLOOKUP(AX$1,Monitoring_MP!$AK$1:$EZ$55,Points_MP!$C42,FALSE)=$L42,$AC42,IF(HLOOKUP(AX$1,Monitoring_MP!$AK$1:$EZ$55,Points_MP!$C42,FALSE)=$N42,$AD42,IF(HLOOKUP(AX$1,Monitoring_MP!$AK$1:$EZ$55,Points_MP!$C42,FALSE)=$P42,$AE42,IF(HLOOKUP(AX$1,Monitoring_MP!$AK$1:$EZ$55,Points_MP!$C42,FALSE)=$R42,$AF42,IF(HLOOKUP(AX$1,Monitoring_MP!$AK$1:$EZ$55,Points_MP!$C42,FALSE)=$T42,$AG42,IF(HLOOKUP(AX$1,Monitoring_MP!$AK$1:$EZ$55,Points_MP!$C42,FALSE)=$V42,$AH42,IF(HLOOKUP(AX$1,Monitoring_MP!$AK$1:$EZ$55,Points_MP!$C42,FALSE)=$X42,$AI42,"ERROR")))))))))</f>
        <v>0</v>
      </c>
      <c r="AY42" s="142">
        <f>IF(ISBLANK(HLOOKUP(AY$1,Monitoring_MP!$AK$1:$EZ$55,Points_MP!$C42,FALSE)),"",IF(HLOOKUP(AY$1,Monitoring_MP!$AK$1:$EZ$55,Points_MP!$C42,FALSE)=$J42,$AB42,IF(HLOOKUP(AY$1,Monitoring_MP!$AK$1:$EZ$55,Points_MP!$C42,FALSE)=$L42,$AC42,IF(HLOOKUP(AY$1,Monitoring_MP!$AK$1:$EZ$55,Points_MP!$C42,FALSE)=$N42,$AD42,IF(HLOOKUP(AY$1,Monitoring_MP!$AK$1:$EZ$55,Points_MP!$C42,FALSE)=$P42,$AE42,IF(HLOOKUP(AY$1,Monitoring_MP!$AK$1:$EZ$55,Points_MP!$C42,FALSE)=$R42,$AF42,IF(HLOOKUP(AY$1,Monitoring_MP!$AK$1:$EZ$55,Points_MP!$C42,FALSE)=$T42,$AG42,IF(HLOOKUP(AY$1,Monitoring_MP!$AK$1:$EZ$55,Points_MP!$C42,FALSE)=$V42,$AH42,IF(HLOOKUP(AY$1,Monitoring_MP!$AK$1:$EZ$55,Points_MP!$C42,FALSE)=$X42,$AI42,"ERROR")))))))))</f>
        <v>0.5</v>
      </c>
      <c r="AZ42" s="142">
        <f>IF(ISBLANK(HLOOKUP(AZ$1,Monitoring_MP!$AK$1:$EZ$55,Points_MP!$C42,FALSE)),"",IF(HLOOKUP(AZ$1,Monitoring_MP!$AK$1:$EZ$55,Points_MP!$C42,FALSE)=$J42,$AB42,IF(HLOOKUP(AZ$1,Monitoring_MP!$AK$1:$EZ$55,Points_MP!$C42,FALSE)=$L42,$AC42,IF(HLOOKUP(AZ$1,Monitoring_MP!$AK$1:$EZ$55,Points_MP!$C42,FALSE)=$N42,$AD42,IF(HLOOKUP(AZ$1,Monitoring_MP!$AK$1:$EZ$55,Points_MP!$C42,FALSE)=$P42,$AE42,IF(HLOOKUP(AZ$1,Monitoring_MP!$AK$1:$EZ$55,Points_MP!$C42,FALSE)=$R42,$AF42,IF(HLOOKUP(AZ$1,Monitoring_MP!$AK$1:$EZ$55,Points_MP!$C42,FALSE)=$T42,$AG42,IF(HLOOKUP(AZ$1,Monitoring_MP!$AK$1:$EZ$55,Points_MP!$C42,FALSE)=$V42,$AH42,IF(HLOOKUP(AZ$1,Monitoring_MP!$AK$1:$EZ$55,Points_MP!$C42,FALSE)=$X42,$AI42,"ERROR")))))))))</f>
        <v>0</v>
      </c>
      <c r="BA42" s="142">
        <f>IF(ISBLANK(HLOOKUP(BA$1,Monitoring_MP!$AK$1:$EZ$55,Points_MP!$C42,FALSE)),"",IF(HLOOKUP(BA$1,Monitoring_MP!$AK$1:$EZ$55,Points_MP!$C42,FALSE)=$J42,$AB42,IF(HLOOKUP(BA$1,Monitoring_MP!$AK$1:$EZ$55,Points_MP!$C42,FALSE)=$L42,$AC42,IF(HLOOKUP(BA$1,Monitoring_MP!$AK$1:$EZ$55,Points_MP!$C42,FALSE)=$N42,$AD42,IF(HLOOKUP(BA$1,Monitoring_MP!$AK$1:$EZ$55,Points_MP!$C42,FALSE)=$P42,$AE42,IF(HLOOKUP(BA$1,Monitoring_MP!$AK$1:$EZ$55,Points_MP!$C42,FALSE)=$R42,$AF42,IF(HLOOKUP(BA$1,Monitoring_MP!$AK$1:$EZ$55,Points_MP!$C42,FALSE)=$T42,$AG42,IF(HLOOKUP(BA$1,Monitoring_MP!$AK$1:$EZ$55,Points_MP!$C42,FALSE)=$V42,$AH42,IF(HLOOKUP(BA$1,Monitoring_MP!$AK$1:$EZ$55,Points_MP!$C42,FALSE)=$X42,$AI42,"ERROR")))))))))</f>
        <v>0</v>
      </c>
      <c r="BB42" s="142">
        <f>IF(ISBLANK(HLOOKUP(BB$1,Monitoring_MP!$AK$1:$EZ$55,Points_MP!$C42,FALSE)),"",IF(HLOOKUP(BB$1,Monitoring_MP!$AK$1:$EZ$55,Points_MP!$C42,FALSE)=$J42,$AB42,IF(HLOOKUP(BB$1,Monitoring_MP!$AK$1:$EZ$55,Points_MP!$C42,FALSE)=$L42,$AC42,IF(HLOOKUP(BB$1,Monitoring_MP!$AK$1:$EZ$55,Points_MP!$C42,FALSE)=$N42,$AD42,IF(HLOOKUP(BB$1,Monitoring_MP!$AK$1:$EZ$55,Points_MP!$C42,FALSE)=$P42,$AE42,IF(HLOOKUP(BB$1,Monitoring_MP!$AK$1:$EZ$55,Points_MP!$C42,FALSE)=$R42,$AF42,IF(HLOOKUP(BB$1,Monitoring_MP!$AK$1:$EZ$55,Points_MP!$C42,FALSE)=$T42,$AG42,IF(HLOOKUP(BB$1,Monitoring_MP!$AK$1:$EZ$55,Points_MP!$C42,FALSE)=$V42,$AH42,IF(HLOOKUP(BB$1,Monitoring_MP!$AK$1:$EZ$55,Points_MP!$C42,FALSE)=$X42,$AI42,"ERROR")))))))))</f>
        <v>0</v>
      </c>
      <c r="BC42" s="142">
        <f>IF(ISBLANK(HLOOKUP(BC$1,Monitoring_MP!$AK$1:$EZ$55,Points_MP!$C42,FALSE)),"",IF(HLOOKUP(BC$1,Monitoring_MP!$AK$1:$EZ$55,Points_MP!$C42,FALSE)=$J42,$AB42,IF(HLOOKUP(BC$1,Monitoring_MP!$AK$1:$EZ$55,Points_MP!$C42,FALSE)=$L42,$AC42,IF(HLOOKUP(BC$1,Monitoring_MP!$AK$1:$EZ$55,Points_MP!$C42,FALSE)=$N42,$AD42,IF(HLOOKUP(BC$1,Monitoring_MP!$AK$1:$EZ$55,Points_MP!$C42,FALSE)=$P42,$AE42,IF(HLOOKUP(BC$1,Monitoring_MP!$AK$1:$EZ$55,Points_MP!$C42,FALSE)=$R42,$AF42,IF(HLOOKUP(BC$1,Monitoring_MP!$AK$1:$EZ$55,Points_MP!$C42,FALSE)=$T42,$AG42,IF(HLOOKUP(BC$1,Monitoring_MP!$AK$1:$EZ$55,Points_MP!$C42,FALSE)=$V42,$AH42,IF(HLOOKUP(BC$1,Monitoring_MP!$AK$1:$EZ$55,Points_MP!$C42,FALSE)=$X42,$AI42,"ERROR")))))))))</f>
        <v>0.5</v>
      </c>
      <c r="BD42" s="142">
        <f>IF(ISBLANK(HLOOKUP(BD$1,Monitoring_MP!$AK$1:$EZ$55,Points_MP!$C42,FALSE)),"",IF(HLOOKUP(BD$1,Monitoring_MP!$AK$1:$EZ$55,Points_MP!$C42,FALSE)=$J42,$AB42,IF(HLOOKUP(BD$1,Monitoring_MP!$AK$1:$EZ$55,Points_MP!$C42,FALSE)=$L42,$AC42,IF(HLOOKUP(BD$1,Monitoring_MP!$AK$1:$EZ$55,Points_MP!$C42,FALSE)=$N42,$AD42,IF(HLOOKUP(BD$1,Monitoring_MP!$AK$1:$EZ$55,Points_MP!$C42,FALSE)=$P42,$AE42,IF(HLOOKUP(BD$1,Monitoring_MP!$AK$1:$EZ$55,Points_MP!$C42,FALSE)=$R42,$AF42,IF(HLOOKUP(BD$1,Monitoring_MP!$AK$1:$EZ$55,Points_MP!$C42,FALSE)=$T42,$AG42,IF(HLOOKUP(BD$1,Monitoring_MP!$AK$1:$EZ$55,Points_MP!$C42,FALSE)=$V42,$AH42,IF(HLOOKUP(BD$1,Monitoring_MP!$AK$1:$EZ$55,Points_MP!$C42,FALSE)=$X42,$AI42,"ERROR")))))))))</f>
        <v>0</v>
      </c>
      <c r="BE42" s="142">
        <f>IF(ISBLANK(HLOOKUP(BE$1,Monitoring_MP!$AK$1:$EZ$55,Points_MP!$C42,FALSE)),"",IF(HLOOKUP(BE$1,Monitoring_MP!$AK$1:$EZ$55,Points_MP!$C42,FALSE)=$J42,$AB42,IF(HLOOKUP(BE$1,Monitoring_MP!$AK$1:$EZ$55,Points_MP!$C42,FALSE)=$L42,$AC42,IF(HLOOKUP(BE$1,Monitoring_MP!$AK$1:$EZ$55,Points_MP!$C42,FALSE)=$N42,$AD42,IF(HLOOKUP(BE$1,Monitoring_MP!$AK$1:$EZ$55,Points_MP!$C42,FALSE)=$P42,$AE42,IF(HLOOKUP(BE$1,Monitoring_MP!$AK$1:$EZ$55,Points_MP!$C42,FALSE)=$R42,$AF42,IF(HLOOKUP(BE$1,Monitoring_MP!$AK$1:$EZ$55,Points_MP!$C42,FALSE)=$T42,$AG42,IF(HLOOKUP(BE$1,Monitoring_MP!$AK$1:$EZ$55,Points_MP!$C42,FALSE)=$V42,$AH42,IF(HLOOKUP(BE$1,Monitoring_MP!$AK$1:$EZ$55,Points_MP!$C42,FALSE)=$X42,$AI42,"ERROR")))))))))</f>
        <v>0</v>
      </c>
      <c r="BF42" s="142">
        <f>IF(ISBLANK(HLOOKUP(BF$1,Monitoring_MP!$AK$1:$EZ$55,Points_MP!$C42,FALSE)),"",IF(HLOOKUP(BF$1,Monitoring_MP!$AK$1:$EZ$55,Points_MP!$C42,FALSE)=$J42,$AB42,IF(HLOOKUP(BF$1,Monitoring_MP!$AK$1:$EZ$55,Points_MP!$C42,FALSE)=$L42,$AC42,IF(HLOOKUP(BF$1,Monitoring_MP!$AK$1:$EZ$55,Points_MP!$C42,FALSE)=$N42,$AD42,IF(HLOOKUP(BF$1,Monitoring_MP!$AK$1:$EZ$55,Points_MP!$C42,FALSE)=$P42,$AE42,IF(HLOOKUP(BF$1,Monitoring_MP!$AK$1:$EZ$55,Points_MP!$C42,FALSE)=$R42,$AF42,IF(HLOOKUP(BF$1,Monitoring_MP!$AK$1:$EZ$55,Points_MP!$C42,FALSE)=$T42,$AG42,IF(HLOOKUP(BF$1,Monitoring_MP!$AK$1:$EZ$55,Points_MP!$C42,FALSE)=$V42,$AH42,IF(HLOOKUP(BF$1,Monitoring_MP!$AK$1:$EZ$55,Points_MP!$C42,FALSE)=$X42,$AI42,"ERROR")))))))))</f>
        <v>0</v>
      </c>
      <c r="BG42" s="142">
        <f>IF(ISBLANK(HLOOKUP(BG$1,Monitoring_MP!$AK$1:$EZ$55,Points_MP!$C42,FALSE)),"",IF(HLOOKUP(BG$1,Monitoring_MP!$AK$1:$EZ$55,Points_MP!$C42,FALSE)=$J42,$AB42,IF(HLOOKUP(BG$1,Monitoring_MP!$AK$1:$EZ$55,Points_MP!$C42,FALSE)=$L42,$AC42,IF(HLOOKUP(BG$1,Monitoring_MP!$AK$1:$EZ$55,Points_MP!$C42,FALSE)=$N42,$AD42,IF(HLOOKUP(BG$1,Monitoring_MP!$AK$1:$EZ$55,Points_MP!$C42,FALSE)=$P42,$AE42,IF(HLOOKUP(BG$1,Monitoring_MP!$AK$1:$EZ$55,Points_MP!$C42,FALSE)=$R42,$AF42,IF(HLOOKUP(BG$1,Monitoring_MP!$AK$1:$EZ$55,Points_MP!$C42,FALSE)=$T42,$AG42,IF(HLOOKUP(BG$1,Monitoring_MP!$AK$1:$EZ$55,Points_MP!$C42,FALSE)=$V42,$AH42,IF(HLOOKUP(BG$1,Monitoring_MP!$AK$1:$EZ$55,Points_MP!$C42,FALSE)=$X42,$AI42,"ERROR")))))))))</f>
        <v>0</v>
      </c>
      <c r="BH42" s="142">
        <f>IF(ISBLANK(HLOOKUP(BH$1,Monitoring_MP!$AK$1:$EZ$55,Points_MP!$C42,FALSE)),"",IF(HLOOKUP(BH$1,Monitoring_MP!$AK$1:$EZ$55,Points_MP!$C42,FALSE)=$J42,$AB42,IF(HLOOKUP(BH$1,Monitoring_MP!$AK$1:$EZ$55,Points_MP!$C42,FALSE)=$L42,$AC42,IF(HLOOKUP(BH$1,Monitoring_MP!$AK$1:$EZ$55,Points_MP!$C42,FALSE)=$N42,$AD42,IF(HLOOKUP(BH$1,Monitoring_MP!$AK$1:$EZ$55,Points_MP!$C42,FALSE)=$P42,$AE42,IF(HLOOKUP(BH$1,Monitoring_MP!$AK$1:$EZ$55,Points_MP!$C42,FALSE)=$R42,$AF42,IF(HLOOKUP(BH$1,Monitoring_MP!$AK$1:$EZ$55,Points_MP!$C42,FALSE)=$T42,$AG42,IF(HLOOKUP(BH$1,Monitoring_MP!$AK$1:$EZ$55,Points_MP!$C42,FALSE)=$V42,$AH42,IF(HLOOKUP(BH$1,Monitoring_MP!$AK$1:$EZ$55,Points_MP!$C42,FALSE)=$X42,$AI42,"ERROR")))))))))</f>
        <v>0</v>
      </c>
      <c r="BI42" s="142">
        <f>IF(ISBLANK(HLOOKUP(BI$1,Monitoring_MP!$AK$1:$EZ$55,Points_MP!$C42,FALSE)),"",IF(HLOOKUP(BI$1,Monitoring_MP!$AK$1:$EZ$55,Points_MP!$C42,FALSE)=$J42,$AB42,IF(HLOOKUP(BI$1,Monitoring_MP!$AK$1:$EZ$55,Points_MP!$C42,FALSE)=$L42,$AC42,IF(HLOOKUP(BI$1,Monitoring_MP!$AK$1:$EZ$55,Points_MP!$C42,FALSE)=$N42,$AD42,IF(HLOOKUP(BI$1,Monitoring_MP!$AK$1:$EZ$55,Points_MP!$C42,FALSE)=$P42,$AE42,IF(HLOOKUP(BI$1,Monitoring_MP!$AK$1:$EZ$55,Points_MP!$C42,FALSE)=$R42,$AF42,IF(HLOOKUP(BI$1,Monitoring_MP!$AK$1:$EZ$55,Points_MP!$C42,FALSE)=$T42,$AG42,IF(HLOOKUP(BI$1,Monitoring_MP!$AK$1:$EZ$55,Points_MP!$C42,FALSE)=$V42,$AH42,IF(HLOOKUP(BI$1,Monitoring_MP!$AK$1:$EZ$55,Points_MP!$C42,FALSE)=$X42,$AI42,"ERROR")))))))))</f>
        <v>0</v>
      </c>
      <c r="BJ42" s="142">
        <f>IF(ISBLANK(HLOOKUP(BJ$1,Monitoring_MP!$AK$1:$EZ$55,Points_MP!$C42,FALSE)),"",IF(HLOOKUP(BJ$1,Monitoring_MP!$AK$1:$EZ$55,Points_MP!$C42,FALSE)=$J42,$AB42,IF(HLOOKUP(BJ$1,Monitoring_MP!$AK$1:$EZ$55,Points_MP!$C42,FALSE)=$L42,$AC42,IF(HLOOKUP(BJ$1,Monitoring_MP!$AK$1:$EZ$55,Points_MP!$C42,FALSE)=$N42,$AD42,IF(HLOOKUP(BJ$1,Monitoring_MP!$AK$1:$EZ$55,Points_MP!$C42,FALSE)=$P42,$AE42,IF(HLOOKUP(BJ$1,Monitoring_MP!$AK$1:$EZ$55,Points_MP!$C42,FALSE)=$R42,$AF42,IF(HLOOKUP(BJ$1,Monitoring_MP!$AK$1:$EZ$55,Points_MP!$C42,FALSE)=$T42,$AG42,IF(HLOOKUP(BJ$1,Monitoring_MP!$AK$1:$EZ$55,Points_MP!$C42,FALSE)=$V42,$AH42,IF(HLOOKUP(BJ$1,Monitoring_MP!$AK$1:$EZ$55,Points_MP!$C42,FALSE)=$X42,$AI42,"ERROR")))))))))</f>
        <v>0</v>
      </c>
      <c r="BK42" s="142">
        <f>IF(ISBLANK(HLOOKUP(BK$1,Monitoring_MP!$AK$1:$EZ$55,Points_MP!$C42,FALSE)),"",IF(HLOOKUP(BK$1,Monitoring_MP!$AK$1:$EZ$55,Points_MP!$C42,FALSE)=$J42,$AB42,IF(HLOOKUP(BK$1,Monitoring_MP!$AK$1:$EZ$55,Points_MP!$C42,FALSE)=$L42,$AC42,IF(HLOOKUP(BK$1,Monitoring_MP!$AK$1:$EZ$55,Points_MP!$C42,FALSE)=$N42,$AD42,IF(HLOOKUP(BK$1,Monitoring_MP!$AK$1:$EZ$55,Points_MP!$C42,FALSE)=$P42,$AE42,IF(HLOOKUP(BK$1,Monitoring_MP!$AK$1:$EZ$55,Points_MP!$C42,FALSE)=$R42,$AF42,IF(HLOOKUP(BK$1,Monitoring_MP!$AK$1:$EZ$55,Points_MP!$C42,FALSE)=$T42,$AG42,IF(HLOOKUP(BK$1,Monitoring_MP!$AK$1:$EZ$55,Points_MP!$C42,FALSE)=$V42,$AH42,IF(HLOOKUP(BK$1,Monitoring_MP!$AK$1:$EZ$55,Points_MP!$C42,FALSE)=$X42,$AI42,"ERROR")))))))))</f>
        <v>0</v>
      </c>
      <c r="BL42" s="142">
        <f>IF(ISBLANK(HLOOKUP(BL$1,Monitoring_MP!$AK$1:$EZ$55,Points_MP!$C42,FALSE)),"",IF(HLOOKUP(BL$1,Monitoring_MP!$AK$1:$EZ$55,Points_MP!$C42,FALSE)=$J42,$AB42,IF(HLOOKUP(BL$1,Monitoring_MP!$AK$1:$EZ$55,Points_MP!$C42,FALSE)=$L42,$AC42,IF(HLOOKUP(BL$1,Monitoring_MP!$AK$1:$EZ$55,Points_MP!$C42,FALSE)=$N42,$AD42,IF(HLOOKUP(BL$1,Monitoring_MP!$AK$1:$EZ$55,Points_MP!$C42,FALSE)=$P42,$AE42,IF(HLOOKUP(BL$1,Monitoring_MP!$AK$1:$EZ$55,Points_MP!$C42,FALSE)=$R42,$AF42,IF(HLOOKUP(BL$1,Monitoring_MP!$AK$1:$EZ$55,Points_MP!$C42,FALSE)=$T42,$AG42,IF(HLOOKUP(BL$1,Monitoring_MP!$AK$1:$EZ$55,Points_MP!$C42,FALSE)=$V42,$AH42,IF(HLOOKUP(BL$1,Monitoring_MP!$AK$1:$EZ$55,Points_MP!$C42,FALSE)=$X42,$AI42,"ERROR")))))))))</f>
        <v>0</v>
      </c>
      <c r="BM42" s="142">
        <f>IF(ISBLANK(HLOOKUP(BM$1,Monitoring_MP!$AK$1:$EZ$55,Points_MP!$C42,FALSE)),"",IF(HLOOKUP(BM$1,Monitoring_MP!$AK$1:$EZ$55,Points_MP!$C42,FALSE)=$J42,$AB42,IF(HLOOKUP(BM$1,Monitoring_MP!$AK$1:$EZ$55,Points_MP!$C42,FALSE)=$L42,$AC42,IF(HLOOKUP(BM$1,Monitoring_MP!$AK$1:$EZ$55,Points_MP!$C42,FALSE)=$N42,$AD42,IF(HLOOKUP(BM$1,Monitoring_MP!$AK$1:$EZ$55,Points_MP!$C42,FALSE)=$P42,$AE42,IF(HLOOKUP(BM$1,Monitoring_MP!$AK$1:$EZ$55,Points_MP!$C42,FALSE)=$R42,$AF42,IF(HLOOKUP(BM$1,Monitoring_MP!$AK$1:$EZ$55,Points_MP!$C42,FALSE)=$T42,$AG42,IF(HLOOKUP(BM$1,Monitoring_MP!$AK$1:$EZ$55,Points_MP!$C42,FALSE)=$V42,$AH42,IF(HLOOKUP(BM$1,Monitoring_MP!$AK$1:$EZ$55,Points_MP!$C42,FALSE)=$X42,$AI42,"ERROR")))))))))</f>
        <v>0</v>
      </c>
      <c r="BN42" s="142">
        <f>IF(ISBLANK(HLOOKUP(BN$1,Monitoring_MP!$AK$1:$EZ$55,Points_MP!$C42,FALSE)),"",IF(HLOOKUP(BN$1,Monitoring_MP!$AK$1:$EZ$55,Points_MP!$C42,FALSE)=$J42,$AB42,IF(HLOOKUP(BN$1,Monitoring_MP!$AK$1:$EZ$55,Points_MP!$C42,FALSE)=$L42,$AC42,IF(HLOOKUP(BN$1,Monitoring_MP!$AK$1:$EZ$55,Points_MP!$C42,FALSE)=$N42,$AD42,IF(HLOOKUP(BN$1,Monitoring_MP!$AK$1:$EZ$55,Points_MP!$C42,FALSE)=$P42,$AE42,IF(HLOOKUP(BN$1,Monitoring_MP!$AK$1:$EZ$55,Points_MP!$C42,FALSE)=$R42,$AF42,IF(HLOOKUP(BN$1,Monitoring_MP!$AK$1:$EZ$55,Points_MP!$C42,FALSE)=$T42,$AG42,IF(HLOOKUP(BN$1,Monitoring_MP!$AK$1:$EZ$55,Points_MP!$C42,FALSE)=$V42,$AH42,IF(HLOOKUP(BN$1,Monitoring_MP!$AK$1:$EZ$55,Points_MP!$C42,FALSE)=$X42,$AI42,"ERROR")))))))))</f>
        <v>0.5</v>
      </c>
      <c r="BO42" s="142">
        <f>IF(ISBLANK(HLOOKUP(BO$1,Monitoring_MP!$AK$1:$EZ$55,Points_MP!$C42,FALSE)),"",IF(HLOOKUP(BO$1,Monitoring_MP!$AK$1:$EZ$55,Points_MP!$C42,FALSE)=$J42,$AB42,IF(HLOOKUP(BO$1,Monitoring_MP!$AK$1:$EZ$55,Points_MP!$C42,FALSE)=$L42,$AC42,IF(HLOOKUP(BO$1,Monitoring_MP!$AK$1:$EZ$55,Points_MP!$C42,FALSE)=$N42,$AD42,IF(HLOOKUP(BO$1,Monitoring_MP!$AK$1:$EZ$55,Points_MP!$C42,FALSE)=$P42,$AE42,IF(HLOOKUP(BO$1,Monitoring_MP!$AK$1:$EZ$55,Points_MP!$C42,FALSE)=$R42,$AF42,IF(HLOOKUP(BO$1,Monitoring_MP!$AK$1:$EZ$55,Points_MP!$C42,FALSE)=$T42,$AG42,IF(HLOOKUP(BO$1,Monitoring_MP!$AK$1:$EZ$55,Points_MP!$C42,FALSE)=$V42,$AH42,IF(HLOOKUP(BO$1,Monitoring_MP!$AK$1:$EZ$55,Points_MP!$C42,FALSE)=$X42,$AI42,"ERROR")))))))))</f>
        <v>0.5</v>
      </c>
      <c r="BP42" s="142">
        <f>IF(ISBLANK(HLOOKUP(BP$1,Monitoring_MP!$AK$1:$EZ$55,Points_MP!$C42,FALSE)),"",IF(HLOOKUP(BP$1,Monitoring_MP!$AK$1:$EZ$55,Points_MP!$C42,FALSE)=$J42,$AB42,IF(HLOOKUP(BP$1,Monitoring_MP!$AK$1:$EZ$55,Points_MP!$C42,FALSE)=$L42,$AC42,IF(HLOOKUP(BP$1,Monitoring_MP!$AK$1:$EZ$55,Points_MP!$C42,FALSE)=$N42,$AD42,IF(HLOOKUP(BP$1,Monitoring_MP!$AK$1:$EZ$55,Points_MP!$C42,FALSE)=$P42,$AE42,IF(HLOOKUP(BP$1,Monitoring_MP!$AK$1:$EZ$55,Points_MP!$C42,FALSE)=$R42,$AF42,IF(HLOOKUP(BP$1,Monitoring_MP!$AK$1:$EZ$55,Points_MP!$C42,FALSE)=$T42,$AG42,IF(HLOOKUP(BP$1,Monitoring_MP!$AK$1:$EZ$55,Points_MP!$C42,FALSE)=$V42,$AH42,IF(HLOOKUP(BP$1,Monitoring_MP!$AK$1:$EZ$55,Points_MP!$C42,FALSE)=$X42,$AI42,"ERROR")))))))))</f>
        <v>0.5</v>
      </c>
      <c r="BQ42" s="142">
        <f>IF(ISBLANK(HLOOKUP(BQ$1,Monitoring_MP!$AK$1:$EZ$55,Points_MP!$C42,FALSE)),"",IF(HLOOKUP(BQ$1,Monitoring_MP!$AK$1:$EZ$55,Points_MP!$C42,FALSE)=$J42,$AB42,IF(HLOOKUP(BQ$1,Monitoring_MP!$AK$1:$EZ$55,Points_MP!$C42,FALSE)=$L42,$AC42,IF(HLOOKUP(BQ$1,Monitoring_MP!$AK$1:$EZ$55,Points_MP!$C42,FALSE)=$N42,$AD42,IF(HLOOKUP(BQ$1,Monitoring_MP!$AK$1:$EZ$55,Points_MP!$C42,FALSE)=$P42,$AE42,IF(HLOOKUP(BQ$1,Monitoring_MP!$AK$1:$EZ$55,Points_MP!$C42,FALSE)=$R42,$AF42,IF(HLOOKUP(BQ$1,Monitoring_MP!$AK$1:$EZ$55,Points_MP!$C42,FALSE)=$T42,$AG42,IF(HLOOKUP(BQ$1,Monitoring_MP!$AK$1:$EZ$55,Points_MP!$C42,FALSE)=$V42,$AH42,IF(HLOOKUP(BQ$1,Monitoring_MP!$AK$1:$EZ$55,Points_MP!$C42,FALSE)=$X42,$AI42,"ERROR")))))))))</f>
        <v>0</v>
      </c>
      <c r="BR42" s="142">
        <f>IF(ISBLANK(HLOOKUP(BR$1,Monitoring_MP!$AK$1:$EZ$55,Points_MP!$C42,FALSE)),"",IF(HLOOKUP(BR$1,Monitoring_MP!$AK$1:$EZ$55,Points_MP!$C42,FALSE)=$J42,$AB42,IF(HLOOKUP(BR$1,Monitoring_MP!$AK$1:$EZ$55,Points_MP!$C42,FALSE)=$L42,$AC42,IF(HLOOKUP(BR$1,Monitoring_MP!$AK$1:$EZ$55,Points_MP!$C42,FALSE)=$N42,$AD42,IF(HLOOKUP(BR$1,Monitoring_MP!$AK$1:$EZ$55,Points_MP!$C42,FALSE)=$P42,$AE42,IF(HLOOKUP(BR$1,Monitoring_MP!$AK$1:$EZ$55,Points_MP!$C42,FALSE)=$R42,$AF42,IF(HLOOKUP(BR$1,Monitoring_MP!$AK$1:$EZ$55,Points_MP!$C42,FALSE)=$T42,$AG42,IF(HLOOKUP(BR$1,Monitoring_MP!$AK$1:$EZ$55,Points_MP!$C42,FALSE)=$V42,$AH42,IF(HLOOKUP(BR$1,Monitoring_MP!$AK$1:$EZ$55,Points_MP!$C42,FALSE)=$X42,$AI42,"ERROR")))))))))</f>
        <v>0</v>
      </c>
      <c r="BS42" s="142">
        <f>IF(ISBLANK(HLOOKUP(BS$1,Monitoring_MP!$AK$1:$EZ$55,Points_MP!$C42,FALSE)),"",IF(HLOOKUP(BS$1,Monitoring_MP!$AK$1:$EZ$55,Points_MP!$C42,FALSE)=$J42,$AB42,IF(HLOOKUP(BS$1,Monitoring_MP!$AK$1:$EZ$55,Points_MP!$C42,FALSE)=$L42,$AC42,IF(HLOOKUP(BS$1,Monitoring_MP!$AK$1:$EZ$55,Points_MP!$C42,FALSE)=$N42,$AD42,IF(HLOOKUP(BS$1,Monitoring_MP!$AK$1:$EZ$55,Points_MP!$C42,FALSE)=$P42,$AE42,IF(HLOOKUP(BS$1,Monitoring_MP!$AK$1:$EZ$55,Points_MP!$C42,FALSE)=$R42,$AF42,IF(HLOOKUP(BS$1,Monitoring_MP!$AK$1:$EZ$55,Points_MP!$C42,FALSE)=$T42,$AG42,IF(HLOOKUP(BS$1,Monitoring_MP!$AK$1:$EZ$55,Points_MP!$C42,FALSE)=$V42,$AH42,IF(HLOOKUP(BS$1,Monitoring_MP!$AK$1:$EZ$55,Points_MP!$C42,FALSE)=$X42,$AI42,"ERROR")))))))))</f>
        <v>0</v>
      </c>
      <c r="BT42" s="142">
        <f>IF(ISBLANK(HLOOKUP(BT$1,Monitoring_MP!$AK$1:$EZ$55,Points_MP!$C42,FALSE)),"",IF(HLOOKUP(BT$1,Monitoring_MP!$AK$1:$EZ$55,Points_MP!$C42,FALSE)=$J42,$AB42,IF(HLOOKUP(BT$1,Monitoring_MP!$AK$1:$EZ$55,Points_MP!$C42,FALSE)=$L42,$AC42,IF(HLOOKUP(BT$1,Monitoring_MP!$AK$1:$EZ$55,Points_MP!$C42,FALSE)=$N42,$AD42,IF(HLOOKUP(BT$1,Monitoring_MP!$AK$1:$EZ$55,Points_MP!$C42,FALSE)=$P42,$AE42,IF(HLOOKUP(BT$1,Monitoring_MP!$AK$1:$EZ$55,Points_MP!$C42,FALSE)=$R42,$AF42,IF(HLOOKUP(BT$1,Monitoring_MP!$AK$1:$EZ$55,Points_MP!$C42,FALSE)=$T42,$AG42,IF(HLOOKUP(BT$1,Monitoring_MP!$AK$1:$EZ$55,Points_MP!$C42,FALSE)=$V42,$AH42,IF(HLOOKUP(BT$1,Monitoring_MP!$AK$1:$EZ$55,Points_MP!$C42,FALSE)=$X42,$AI42,"ERROR")))))))))</f>
        <v>0.5</v>
      </c>
      <c r="BU42" s="142">
        <f>IF(ISBLANK(HLOOKUP(BU$1,Monitoring_MP!$AK$1:$EZ$55,Points_MP!$C42,FALSE)),"",IF(HLOOKUP(BU$1,Monitoring_MP!$AK$1:$EZ$55,Points_MP!$C42,FALSE)=$J42,$AB42,IF(HLOOKUP(BU$1,Monitoring_MP!$AK$1:$EZ$55,Points_MP!$C42,FALSE)=$L42,$AC42,IF(HLOOKUP(BU$1,Monitoring_MP!$AK$1:$EZ$55,Points_MP!$C42,FALSE)=$N42,$AD42,IF(HLOOKUP(BU$1,Monitoring_MP!$AK$1:$EZ$55,Points_MP!$C42,FALSE)=$P42,$AE42,IF(HLOOKUP(BU$1,Monitoring_MP!$AK$1:$EZ$55,Points_MP!$C42,FALSE)=$R42,$AF42,IF(HLOOKUP(BU$1,Monitoring_MP!$AK$1:$EZ$55,Points_MP!$C42,FALSE)=$T42,$AG42,IF(HLOOKUP(BU$1,Monitoring_MP!$AK$1:$EZ$55,Points_MP!$C42,FALSE)=$V42,$AH42,IF(HLOOKUP(BU$1,Monitoring_MP!$AK$1:$EZ$55,Points_MP!$C42,FALSE)=$X42,$AI42,"ERROR")))))))))</f>
        <v>0</v>
      </c>
      <c r="BV42" s="142">
        <f>IF(ISBLANK(HLOOKUP(BV$1,Monitoring_MP!$AK$1:$EZ$55,Points_MP!$C42,FALSE)),"",IF(HLOOKUP(BV$1,Monitoring_MP!$AK$1:$EZ$55,Points_MP!$C42,FALSE)=$J42,$AB42,IF(HLOOKUP(BV$1,Monitoring_MP!$AK$1:$EZ$55,Points_MP!$C42,FALSE)=$L42,$AC42,IF(HLOOKUP(BV$1,Monitoring_MP!$AK$1:$EZ$55,Points_MP!$C42,FALSE)=$N42,$AD42,IF(HLOOKUP(BV$1,Monitoring_MP!$AK$1:$EZ$55,Points_MP!$C42,FALSE)=$P42,$AE42,IF(HLOOKUP(BV$1,Monitoring_MP!$AK$1:$EZ$55,Points_MP!$C42,FALSE)=$R42,$AF42,IF(HLOOKUP(BV$1,Monitoring_MP!$AK$1:$EZ$55,Points_MP!$C42,FALSE)=$T42,$AG42,IF(HLOOKUP(BV$1,Monitoring_MP!$AK$1:$EZ$55,Points_MP!$C42,FALSE)=$V42,$AH42,IF(HLOOKUP(BV$1,Monitoring_MP!$AK$1:$EZ$55,Points_MP!$C42,FALSE)=$X42,$AI42,"ERROR")))))))))</f>
        <v>0</v>
      </c>
      <c r="BW42" s="142">
        <f>IF(ISBLANK(HLOOKUP(BW$1,Monitoring_MP!$AK$1:$EZ$55,Points_MP!$C42,FALSE)),"",IF(HLOOKUP(BW$1,Monitoring_MP!$AK$1:$EZ$55,Points_MP!$C42,FALSE)=$J42,$AB42,IF(HLOOKUP(BW$1,Monitoring_MP!$AK$1:$EZ$55,Points_MP!$C42,FALSE)=$L42,$AC42,IF(HLOOKUP(BW$1,Monitoring_MP!$AK$1:$EZ$55,Points_MP!$C42,FALSE)=$N42,$AD42,IF(HLOOKUP(BW$1,Monitoring_MP!$AK$1:$EZ$55,Points_MP!$C42,FALSE)=$P42,$AE42,IF(HLOOKUP(BW$1,Monitoring_MP!$AK$1:$EZ$55,Points_MP!$C42,FALSE)=$R42,$AF42,IF(HLOOKUP(BW$1,Monitoring_MP!$AK$1:$EZ$55,Points_MP!$C42,FALSE)=$T42,$AG42,IF(HLOOKUP(BW$1,Monitoring_MP!$AK$1:$EZ$55,Points_MP!$C42,FALSE)=$V42,$AH42,IF(HLOOKUP(BW$1,Monitoring_MP!$AK$1:$EZ$55,Points_MP!$C42,FALSE)=$X42,$AI42,"ERROR")))))))))</f>
        <v>0</v>
      </c>
      <c r="BX42" s="142">
        <f>IF(ISBLANK(HLOOKUP(BX$1,Monitoring_MP!$AK$1:$EZ$55,Points_MP!$C42,FALSE)),"",IF(HLOOKUP(BX$1,Monitoring_MP!$AK$1:$EZ$55,Points_MP!$C42,FALSE)=$J42,$AB42,IF(HLOOKUP(BX$1,Monitoring_MP!$AK$1:$EZ$55,Points_MP!$C42,FALSE)=$L42,$AC42,IF(HLOOKUP(BX$1,Monitoring_MP!$AK$1:$EZ$55,Points_MP!$C42,FALSE)=$N42,$AD42,IF(HLOOKUP(BX$1,Monitoring_MP!$AK$1:$EZ$55,Points_MP!$C42,FALSE)=$P42,$AE42,IF(HLOOKUP(BX$1,Monitoring_MP!$AK$1:$EZ$55,Points_MP!$C42,FALSE)=$R42,$AF42,IF(HLOOKUP(BX$1,Monitoring_MP!$AK$1:$EZ$55,Points_MP!$C42,FALSE)=$T42,$AG42,IF(HLOOKUP(BX$1,Monitoring_MP!$AK$1:$EZ$55,Points_MP!$C42,FALSE)=$V42,$AH42,IF(HLOOKUP(BX$1,Monitoring_MP!$AK$1:$EZ$55,Points_MP!$C42,FALSE)=$X42,$AI42,"ERROR")))))))))</f>
        <v>0</v>
      </c>
      <c r="BY42" s="142">
        <f>IF(ISBLANK(HLOOKUP(BY$1,Monitoring_MP!$AK$1:$EZ$55,Points_MP!$C42,FALSE)),"",IF(HLOOKUP(BY$1,Monitoring_MP!$AK$1:$EZ$55,Points_MP!$C42,FALSE)=$J42,$AB42,IF(HLOOKUP(BY$1,Monitoring_MP!$AK$1:$EZ$55,Points_MP!$C42,FALSE)=$L42,$AC42,IF(HLOOKUP(BY$1,Monitoring_MP!$AK$1:$EZ$55,Points_MP!$C42,FALSE)=$N42,$AD42,IF(HLOOKUP(BY$1,Monitoring_MP!$AK$1:$EZ$55,Points_MP!$C42,FALSE)=$P42,$AE42,IF(HLOOKUP(BY$1,Monitoring_MP!$AK$1:$EZ$55,Points_MP!$C42,FALSE)=$R42,$AF42,IF(HLOOKUP(BY$1,Monitoring_MP!$AK$1:$EZ$55,Points_MP!$C42,FALSE)=$T42,$AG42,IF(HLOOKUP(BY$1,Monitoring_MP!$AK$1:$EZ$55,Points_MP!$C42,FALSE)=$V42,$AH42,IF(HLOOKUP(BY$1,Monitoring_MP!$AK$1:$EZ$55,Points_MP!$C42,FALSE)=$X42,$AI42,"ERROR")))))))))</f>
        <v>0</v>
      </c>
      <c r="BZ42" s="142">
        <f>IF(ISBLANK(HLOOKUP(BZ$1,Monitoring_MP!$AK$1:$EZ$55,Points_MP!$C42,FALSE)),"",IF(HLOOKUP(BZ$1,Monitoring_MP!$AK$1:$EZ$55,Points_MP!$C42,FALSE)=$J42,$AB42,IF(HLOOKUP(BZ$1,Monitoring_MP!$AK$1:$EZ$55,Points_MP!$C42,FALSE)=$L42,$AC42,IF(HLOOKUP(BZ$1,Monitoring_MP!$AK$1:$EZ$55,Points_MP!$C42,FALSE)=$N42,$AD42,IF(HLOOKUP(BZ$1,Monitoring_MP!$AK$1:$EZ$55,Points_MP!$C42,FALSE)=$P42,$AE42,IF(HLOOKUP(BZ$1,Monitoring_MP!$AK$1:$EZ$55,Points_MP!$C42,FALSE)=$R42,$AF42,IF(HLOOKUP(BZ$1,Monitoring_MP!$AK$1:$EZ$55,Points_MP!$C42,FALSE)=$T42,$AG42,IF(HLOOKUP(BZ$1,Monitoring_MP!$AK$1:$EZ$55,Points_MP!$C42,FALSE)=$V42,$AH42,IF(HLOOKUP(BZ$1,Monitoring_MP!$AK$1:$EZ$55,Points_MP!$C42,FALSE)=$X42,$AI42,"ERROR")))))))))</f>
        <v>0</v>
      </c>
      <c r="CA42" s="142">
        <f>IF(ISBLANK(HLOOKUP(CA$1,Monitoring_MP!$AK$1:$EZ$55,Points_MP!$C42,FALSE)),"",IF(HLOOKUP(CA$1,Monitoring_MP!$AK$1:$EZ$55,Points_MP!$C42,FALSE)=$J42,$AB42,IF(HLOOKUP(CA$1,Monitoring_MP!$AK$1:$EZ$55,Points_MP!$C42,FALSE)=$L42,$AC42,IF(HLOOKUP(CA$1,Monitoring_MP!$AK$1:$EZ$55,Points_MP!$C42,FALSE)=$N42,$AD42,IF(HLOOKUP(CA$1,Monitoring_MP!$AK$1:$EZ$55,Points_MP!$C42,FALSE)=$P42,$AE42,IF(HLOOKUP(CA$1,Monitoring_MP!$AK$1:$EZ$55,Points_MP!$C42,FALSE)=$R42,$AF42,IF(HLOOKUP(CA$1,Monitoring_MP!$AK$1:$EZ$55,Points_MP!$C42,FALSE)=$T42,$AG42,IF(HLOOKUP(CA$1,Monitoring_MP!$AK$1:$EZ$55,Points_MP!$C42,FALSE)=$V42,$AH42,IF(HLOOKUP(CA$1,Monitoring_MP!$AK$1:$EZ$55,Points_MP!$C42,FALSE)=$X42,$AI42,"ERROR")))))))))</f>
        <v>0</v>
      </c>
      <c r="CB42" s="142">
        <f>IF(ISBLANK(HLOOKUP(CB$1,Monitoring_MP!$AK$1:$EZ$55,Points_MP!$C42,FALSE)),"",IF(HLOOKUP(CB$1,Monitoring_MP!$AK$1:$EZ$55,Points_MP!$C42,FALSE)=$J42,$AB42,IF(HLOOKUP(CB$1,Monitoring_MP!$AK$1:$EZ$55,Points_MP!$C42,FALSE)=$L42,$AC42,IF(HLOOKUP(CB$1,Monitoring_MP!$AK$1:$EZ$55,Points_MP!$C42,FALSE)=$N42,$AD42,IF(HLOOKUP(CB$1,Monitoring_MP!$AK$1:$EZ$55,Points_MP!$C42,FALSE)=$P42,$AE42,IF(HLOOKUP(CB$1,Monitoring_MP!$AK$1:$EZ$55,Points_MP!$C42,FALSE)=$R42,$AF42,IF(HLOOKUP(CB$1,Monitoring_MP!$AK$1:$EZ$55,Points_MP!$C42,FALSE)=$T42,$AG42,IF(HLOOKUP(CB$1,Monitoring_MP!$AK$1:$EZ$55,Points_MP!$C42,FALSE)=$V42,$AH42,IF(HLOOKUP(CB$1,Monitoring_MP!$AK$1:$EZ$55,Points_MP!$C42,FALSE)=$X42,$AI42,"ERROR")))))))))</f>
        <v>0</v>
      </c>
      <c r="CC42" s="142">
        <f>IF(ISBLANK(HLOOKUP(CC$1,Monitoring_MP!$AK$1:$EZ$55,Points_MP!$C42,FALSE)),"",IF(HLOOKUP(CC$1,Monitoring_MP!$AK$1:$EZ$55,Points_MP!$C42,FALSE)=$J42,$AB42,IF(HLOOKUP(CC$1,Monitoring_MP!$AK$1:$EZ$55,Points_MP!$C42,FALSE)=$L42,$AC42,IF(HLOOKUP(CC$1,Monitoring_MP!$AK$1:$EZ$55,Points_MP!$C42,FALSE)=$N42,$AD42,IF(HLOOKUP(CC$1,Monitoring_MP!$AK$1:$EZ$55,Points_MP!$C42,FALSE)=$P42,$AE42,IF(HLOOKUP(CC$1,Monitoring_MP!$AK$1:$EZ$55,Points_MP!$C42,FALSE)=$R42,$AF42,IF(HLOOKUP(CC$1,Monitoring_MP!$AK$1:$EZ$55,Points_MP!$C42,FALSE)=$T42,$AG42,IF(HLOOKUP(CC$1,Monitoring_MP!$AK$1:$EZ$55,Points_MP!$C42,FALSE)=$V42,$AH42,IF(HLOOKUP(CC$1,Monitoring_MP!$AK$1:$EZ$55,Points_MP!$C42,FALSE)=$X42,$AI42,"ERROR")))))))))</f>
        <v>0</v>
      </c>
      <c r="CD42" s="142">
        <f>IF(ISBLANK(HLOOKUP(CD$1,Monitoring_MP!$AK$1:$EZ$55,Points_MP!$C42,FALSE)),"",IF(HLOOKUP(CD$1,Monitoring_MP!$AK$1:$EZ$55,Points_MP!$C42,FALSE)=$J42,$AB42,IF(HLOOKUP(CD$1,Monitoring_MP!$AK$1:$EZ$55,Points_MP!$C42,FALSE)=$L42,$AC42,IF(HLOOKUP(CD$1,Monitoring_MP!$AK$1:$EZ$55,Points_MP!$C42,FALSE)=$N42,$AD42,IF(HLOOKUP(CD$1,Monitoring_MP!$AK$1:$EZ$55,Points_MP!$C42,FALSE)=$P42,$AE42,IF(HLOOKUP(CD$1,Monitoring_MP!$AK$1:$EZ$55,Points_MP!$C42,FALSE)=$R42,$AF42,IF(HLOOKUP(CD$1,Monitoring_MP!$AK$1:$EZ$55,Points_MP!$C42,FALSE)=$T42,$AG42,IF(HLOOKUP(CD$1,Monitoring_MP!$AK$1:$EZ$55,Points_MP!$C42,FALSE)=$V42,$AH42,IF(HLOOKUP(CD$1,Monitoring_MP!$AK$1:$EZ$55,Points_MP!$C42,FALSE)=$X42,$AI42,"ERROR")))))))))</f>
        <v>0.5</v>
      </c>
      <c r="CE42" s="142">
        <f>IF(ISBLANK(HLOOKUP(CE$1,Monitoring_MP!$AK$1:$EZ$55,Points_MP!$C42,FALSE)),"",IF(HLOOKUP(CE$1,Monitoring_MP!$AK$1:$EZ$55,Points_MP!$C42,FALSE)=$J42,$AB42,IF(HLOOKUP(CE$1,Monitoring_MP!$AK$1:$EZ$55,Points_MP!$C42,FALSE)=$L42,$AC42,IF(HLOOKUP(CE$1,Monitoring_MP!$AK$1:$EZ$55,Points_MP!$C42,FALSE)=$N42,$AD42,IF(HLOOKUP(CE$1,Monitoring_MP!$AK$1:$EZ$55,Points_MP!$C42,FALSE)=$P42,$AE42,IF(HLOOKUP(CE$1,Monitoring_MP!$AK$1:$EZ$55,Points_MP!$C42,FALSE)=$R42,$AF42,IF(HLOOKUP(CE$1,Monitoring_MP!$AK$1:$EZ$55,Points_MP!$C42,FALSE)=$T42,$AG42,IF(HLOOKUP(CE$1,Monitoring_MP!$AK$1:$EZ$55,Points_MP!$C42,FALSE)=$V42,$AH42,IF(HLOOKUP(CE$1,Monitoring_MP!$AK$1:$EZ$55,Points_MP!$C42,FALSE)=$X42,$AI42,"ERROR")))))))))</f>
        <v>0</v>
      </c>
      <c r="CF42" s="142" t="str">
        <f>IF(ISBLANK(HLOOKUP(CF$1,Monitoring_MP!$AK$1:$EZ$55,Points_MP!$C42,FALSE)),"",IF(HLOOKUP(CF$1,Monitoring_MP!$AK$1:$EZ$55,Points_MP!$C42,FALSE)=$J42,$AB42,IF(HLOOKUP(CF$1,Monitoring_MP!$AK$1:$EZ$55,Points_MP!$C42,FALSE)=$L42,$AC42,IF(HLOOKUP(CF$1,Monitoring_MP!$AK$1:$EZ$55,Points_MP!$C42,FALSE)=$N42,$AD42,IF(HLOOKUP(CF$1,Monitoring_MP!$AK$1:$EZ$55,Points_MP!$C42,FALSE)=$P42,$AE42,IF(HLOOKUP(CF$1,Monitoring_MP!$AK$1:$EZ$55,Points_MP!$C42,FALSE)=$R42,$AF42,IF(HLOOKUP(CF$1,Monitoring_MP!$AK$1:$EZ$55,Points_MP!$C42,FALSE)=$T42,$AG42,IF(HLOOKUP(CF$1,Monitoring_MP!$AK$1:$EZ$55,Points_MP!$C42,FALSE)=$V42,$AH42,IF(HLOOKUP(CF$1,Monitoring_MP!$AK$1:$EZ$55,Points_MP!$C42,FALSE)=$X42,$AI42,"ERROR")))))))))</f>
        <v>N/A</v>
      </c>
      <c r="CG42" s="142">
        <f>IF(ISBLANK(HLOOKUP(CG$1,Monitoring_MP!$AK$1:$EZ$55,Points_MP!$C42,FALSE)),"",IF(HLOOKUP(CG$1,Monitoring_MP!$AK$1:$EZ$55,Points_MP!$C42,FALSE)=$J42,$AB42,IF(HLOOKUP(CG$1,Monitoring_MP!$AK$1:$EZ$55,Points_MP!$C42,FALSE)=$L42,$AC42,IF(HLOOKUP(CG$1,Monitoring_MP!$AK$1:$EZ$55,Points_MP!$C42,FALSE)=$N42,$AD42,IF(HLOOKUP(CG$1,Monitoring_MP!$AK$1:$EZ$55,Points_MP!$C42,FALSE)=$P42,$AE42,IF(HLOOKUP(CG$1,Monitoring_MP!$AK$1:$EZ$55,Points_MP!$C42,FALSE)=$R42,$AF42,IF(HLOOKUP(CG$1,Monitoring_MP!$AK$1:$EZ$55,Points_MP!$C42,FALSE)=$T42,$AG42,IF(HLOOKUP(CG$1,Monitoring_MP!$AK$1:$EZ$55,Points_MP!$C42,FALSE)=$V42,$AH42,IF(HLOOKUP(CG$1,Monitoring_MP!$AK$1:$EZ$55,Points_MP!$C42,FALSE)=$X42,$AI42,"ERROR")))))))))</f>
        <v>0</v>
      </c>
      <c r="CH42" s="142">
        <f>IF(ISBLANK(HLOOKUP(CH$1,Monitoring_MP!$AK$1:$EZ$55,Points_MP!$C42,FALSE)),"",IF(HLOOKUP(CH$1,Monitoring_MP!$AK$1:$EZ$55,Points_MP!$C42,FALSE)=$J42,$AB42,IF(HLOOKUP(CH$1,Monitoring_MP!$AK$1:$EZ$55,Points_MP!$C42,FALSE)=$L42,$AC42,IF(HLOOKUP(CH$1,Monitoring_MP!$AK$1:$EZ$55,Points_MP!$C42,FALSE)=$N42,$AD42,IF(HLOOKUP(CH$1,Monitoring_MP!$AK$1:$EZ$55,Points_MP!$C42,FALSE)=$P42,$AE42,IF(HLOOKUP(CH$1,Monitoring_MP!$AK$1:$EZ$55,Points_MP!$C42,FALSE)=$R42,$AF42,IF(HLOOKUP(CH$1,Monitoring_MP!$AK$1:$EZ$55,Points_MP!$C42,FALSE)=$T42,$AG42,IF(HLOOKUP(CH$1,Monitoring_MP!$AK$1:$EZ$55,Points_MP!$C42,FALSE)=$V42,$AH42,IF(HLOOKUP(CH$1,Monitoring_MP!$AK$1:$EZ$55,Points_MP!$C42,FALSE)=$X42,$AI42,"ERROR")))))))))</f>
        <v>0</v>
      </c>
      <c r="CI42" s="142">
        <f>IF(ISBLANK(HLOOKUP(CI$1,Monitoring_MP!$AK$1:$EZ$55,Points_MP!$C42,FALSE)),"",IF(HLOOKUP(CI$1,Monitoring_MP!$AK$1:$EZ$55,Points_MP!$C42,FALSE)=$J42,$AB42,IF(HLOOKUP(CI$1,Monitoring_MP!$AK$1:$EZ$55,Points_MP!$C42,FALSE)=$L42,$AC42,IF(HLOOKUP(CI$1,Monitoring_MP!$AK$1:$EZ$55,Points_MP!$C42,FALSE)=$N42,$AD42,IF(HLOOKUP(CI$1,Monitoring_MP!$AK$1:$EZ$55,Points_MP!$C42,FALSE)=$P42,$AE42,IF(HLOOKUP(CI$1,Monitoring_MP!$AK$1:$EZ$55,Points_MP!$C42,FALSE)=$R42,$AF42,IF(HLOOKUP(CI$1,Monitoring_MP!$AK$1:$EZ$55,Points_MP!$C42,FALSE)=$T42,$AG42,IF(HLOOKUP(CI$1,Monitoring_MP!$AK$1:$EZ$55,Points_MP!$C42,FALSE)=$V42,$AH42,IF(HLOOKUP(CI$1,Monitoring_MP!$AK$1:$EZ$55,Points_MP!$C42,FALSE)=$X42,$AI42,"ERROR")))))))))</f>
        <v>0</v>
      </c>
      <c r="CJ42" s="142">
        <f>IF(ISBLANK(HLOOKUP(CJ$1,Monitoring_MP!$AK$1:$EZ$55,Points_MP!$C42,FALSE)),"",IF(HLOOKUP(CJ$1,Monitoring_MP!$AK$1:$EZ$55,Points_MP!$C42,FALSE)=$J42,$AB42,IF(HLOOKUP(CJ$1,Monitoring_MP!$AK$1:$EZ$55,Points_MP!$C42,FALSE)=$L42,$AC42,IF(HLOOKUP(CJ$1,Monitoring_MP!$AK$1:$EZ$55,Points_MP!$C42,FALSE)=$N42,$AD42,IF(HLOOKUP(CJ$1,Monitoring_MP!$AK$1:$EZ$55,Points_MP!$C42,FALSE)=$P42,$AE42,IF(HLOOKUP(CJ$1,Monitoring_MP!$AK$1:$EZ$55,Points_MP!$C42,FALSE)=$R42,$AF42,IF(HLOOKUP(CJ$1,Monitoring_MP!$AK$1:$EZ$55,Points_MP!$C42,FALSE)=$T42,$AG42,IF(HLOOKUP(CJ$1,Monitoring_MP!$AK$1:$EZ$55,Points_MP!$C42,FALSE)=$V42,$AH42,IF(HLOOKUP(CJ$1,Monitoring_MP!$AK$1:$EZ$55,Points_MP!$C42,FALSE)=$X42,$AI42,"ERROR")))))))))</f>
        <v>0.5</v>
      </c>
      <c r="CK42" s="142">
        <f>IF(ISBLANK(HLOOKUP(CK$1,Monitoring_MP!$AK$1:$EZ$55,Points_MP!$C42,FALSE)),"",IF(HLOOKUP(CK$1,Monitoring_MP!$AK$1:$EZ$55,Points_MP!$C42,FALSE)=$J42,$AB42,IF(HLOOKUP(CK$1,Monitoring_MP!$AK$1:$EZ$55,Points_MP!$C42,FALSE)=$L42,$AC42,IF(HLOOKUP(CK$1,Monitoring_MP!$AK$1:$EZ$55,Points_MP!$C42,FALSE)=$N42,$AD42,IF(HLOOKUP(CK$1,Monitoring_MP!$AK$1:$EZ$55,Points_MP!$C42,FALSE)=$P42,$AE42,IF(HLOOKUP(CK$1,Monitoring_MP!$AK$1:$EZ$55,Points_MP!$C42,FALSE)=$R42,$AF42,IF(HLOOKUP(CK$1,Monitoring_MP!$AK$1:$EZ$55,Points_MP!$C42,FALSE)=$T42,$AG42,IF(HLOOKUP(CK$1,Monitoring_MP!$AK$1:$EZ$55,Points_MP!$C42,FALSE)=$V42,$AH42,IF(HLOOKUP(CK$1,Monitoring_MP!$AK$1:$EZ$55,Points_MP!$C42,FALSE)=$X42,$AI42,"ERROR")))))))))</f>
        <v>0</v>
      </c>
      <c r="CL42" s="142" t="str">
        <f>IF(ISBLANK(HLOOKUP(CL$1,Monitoring_MP!$AK$1:$EZ$55,Points_MP!$C42,FALSE)),"",IF(HLOOKUP(CL$1,Monitoring_MP!$AK$1:$EZ$55,Points_MP!$C42,FALSE)=$J42,$AB42,IF(HLOOKUP(CL$1,Monitoring_MP!$AK$1:$EZ$55,Points_MP!$C42,FALSE)=$L42,$AC42,IF(HLOOKUP(CL$1,Monitoring_MP!$AK$1:$EZ$55,Points_MP!$C42,FALSE)=$N42,$AD42,IF(HLOOKUP(CL$1,Monitoring_MP!$AK$1:$EZ$55,Points_MP!$C42,FALSE)=$P42,$AE42,IF(HLOOKUP(CL$1,Monitoring_MP!$AK$1:$EZ$55,Points_MP!$C42,FALSE)=$R42,$AF42,IF(HLOOKUP(CL$1,Monitoring_MP!$AK$1:$EZ$55,Points_MP!$C42,FALSE)=$T42,$AG42,IF(HLOOKUP(CL$1,Monitoring_MP!$AK$1:$EZ$55,Points_MP!$C42,FALSE)=$V42,$AH42,IF(HLOOKUP(CL$1,Monitoring_MP!$AK$1:$EZ$55,Points_MP!$C42,FALSE)=$X42,$AI42,"ERROR")))))))))</f>
        <v>N/A</v>
      </c>
      <c r="CM42" s="142">
        <f>IF(ISBLANK(HLOOKUP(CM$1,Monitoring_MP!$AK$1:$EZ$55,Points_MP!$C42,FALSE)),"",IF(HLOOKUP(CM$1,Monitoring_MP!$AK$1:$EZ$55,Points_MP!$C42,FALSE)=$J42,$AB42,IF(HLOOKUP(CM$1,Monitoring_MP!$AK$1:$EZ$55,Points_MP!$C42,FALSE)=$L42,$AC42,IF(HLOOKUP(CM$1,Monitoring_MP!$AK$1:$EZ$55,Points_MP!$C42,FALSE)=$N42,$AD42,IF(HLOOKUP(CM$1,Monitoring_MP!$AK$1:$EZ$55,Points_MP!$C42,FALSE)=$P42,$AE42,IF(HLOOKUP(CM$1,Monitoring_MP!$AK$1:$EZ$55,Points_MP!$C42,FALSE)=$R42,$AF42,IF(HLOOKUP(CM$1,Monitoring_MP!$AK$1:$EZ$55,Points_MP!$C42,FALSE)=$T42,$AG42,IF(HLOOKUP(CM$1,Monitoring_MP!$AK$1:$EZ$55,Points_MP!$C42,FALSE)=$V42,$AH42,IF(HLOOKUP(CM$1,Monitoring_MP!$AK$1:$EZ$55,Points_MP!$C42,FALSE)=$X42,$AI42,"ERROR")))))))))</f>
        <v>0</v>
      </c>
      <c r="CN42" s="142">
        <f>IF(ISBLANK(HLOOKUP(CN$1,Monitoring_MP!$AK$1:$EZ$55,Points_MP!$C42,FALSE)),"",IF(HLOOKUP(CN$1,Monitoring_MP!$AK$1:$EZ$55,Points_MP!$C42,FALSE)=$J42,$AB42,IF(HLOOKUP(CN$1,Monitoring_MP!$AK$1:$EZ$55,Points_MP!$C42,FALSE)=$L42,$AC42,IF(HLOOKUP(CN$1,Monitoring_MP!$AK$1:$EZ$55,Points_MP!$C42,FALSE)=$N42,$AD42,IF(HLOOKUP(CN$1,Monitoring_MP!$AK$1:$EZ$55,Points_MP!$C42,FALSE)=$P42,$AE42,IF(HLOOKUP(CN$1,Monitoring_MP!$AK$1:$EZ$55,Points_MP!$C42,FALSE)=$R42,$AF42,IF(HLOOKUP(CN$1,Monitoring_MP!$AK$1:$EZ$55,Points_MP!$C42,FALSE)=$T42,$AG42,IF(HLOOKUP(CN$1,Monitoring_MP!$AK$1:$EZ$55,Points_MP!$C42,FALSE)=$V42,$AH42,IF(HLOOKUP(CN$1,Monitoring_MP!$AK$1:$EZ$55,Points_MP!$C42,FALSE)=$X42,$AI42,"ERROR")))))))))</f>
        <v>0</v>
      </c>
      <c r="CO42" s="142">
        <f>IF(ISBLANK(HLOOKUP(CO$1,Monitoring_MP!$AK$1:$EZ$55,Points_MP!$C42,FALSE)),"",IF(HLOOKUP(CO$1,Monitoring_MP!$AK$1:$EZ$55,Points_MP!$C42,FALSE)=$J42,$AB42,IF(HLOOKUP(CO$1,Monitoring_MP!$AK$1:$EZ$55,Points_MP!$C42,FALSE)=$L42,$AC42,IF(HLOOKUP(CO$1,Monitoring_MP!$AK$1:$EZ$55,Points_MP!$C42,FALSE)=$N42,$AD42,IF(HLOOKUP(CO$1,Monitoring_MP!$AK$1:$EZ$55,Points_MP!$C42,FALSE)=$P42,$AE42,IF(HLOOKUP(CO$1,Monitoring_MP!$AK$1:$EZ$55,Points_MP!$C42,FALSE)=$R42,$AF42,IF(HLOOKUP(CO$1,Monitoring_MP!$AK$1:$EZ$55,Points_MP!$C42,FALSE)=$T42,$AG42,IF(HLOOKUP(CO$1,Monitoring_MP!$AK$1:$EZ$55,Points_MP!$C42,FALSE)=$V42,$AH42,IF(HLOOKUP(CO$1,Monitoring_MP!$AK$1:$EZ$55,Points_MP!$C42,FALSE)=$X42,$AI42,"ERROR")))))))))</f>
        <v>0</v>
      </c>
      <c r="CP42" s="142">
        <f>IF(ISBLANK(HLOOKUP(CP$1,Monitoring_MP!$AK$1:$EZ$55,Points_MP!$C42,FALSE)),"",IF(HLOOKUP(CP$1,Monitoring_MP!$AK$1:$EZ$55,Points_MP!$C42,FALSE)=$J42,$AB42,IF(HLOOKUP(CP$1,Monitoring_MP!$AK$1:$EZ$55,Points_MP!$C42,FALSE)=$L42,$AC42,IF(HLOOKUP(CP$1,Monitoring_MP!$AK$1:$EZ$55,Points_MP!$C42,FALSE)=$N42,$AD42,IF(HLOOKUP(CP$1,Monitoring_MP!$AK$1:$EZ$55,Points_MP!$C42,FALSE)=$P42,$AE42,IF(HLOOKUP(CP$1,Monitoring_MP!$AK$1:$EZ$55,Points_MP!$C42,FALSE)=$R42,$AF42,IF(HLOOKUP(CP$1,Monitoring_MP!$AK$1:$EZ$55,Points_MP!$C42,FALSE)=$T42,$AG42,IF(HLOOKUP(CP$1,Monitoring_MP!$AK$1:$EZ$55,Points_MP!$C42,FALSE)=$V42,$AH42,IF(HLOOKUP(CP$1,Monitoring_MP!$AK$1:$EZ$55,Points_MP!$C42,FALSE)=$X42,$AI42,"ERROR")))))))))</f>
        <v>0</v>
      </c>
      <c r="CQ42" s="142">
        <f>IF(ISBLANK(HLOOKUP(CQ$1,Monitoring_MP!$AK$1:$EZ$55,Points_MP!$C42,FALSE)),"",IF(HLOOKUP(CQ$1,Monitoring_MP!$AK$1:$EZ$55,Points_MP!$C42,FALSE)=$J42,$AB42,IF(HLOOKUP(CQ$1,Monitoring_MP!$AK$1:$EZ$55,Points_MP!$C42,FALSE)=$L42,$AC42,IF(HLOOKUP(CQ$1,Monitoring_MP!$AK$1:$EZ$55,Points_MP!$C42,FALSE)=$N42,$AD42,IF(HLOOKUP(CQ$1,Monitoring_MP!$AK$1:$EZ$55,Points_MP!$C42,FALSE)=$P42,$AE42,IF(HLOOKUP(CQ$1,Monitoring_MP!$AK$1:$EZ$55,Points_MP!$C42,FALSE)=$R42,$AF42,IF(HLOOKUP(CQ$1,Monitoring_MP!$AK$1:$EZ$55,Points_MP!$C42,FALSE)=$T42,$AG42,IF(HLOOKUP(CQ$1,Monitoring_MP!$AK$1:$EZ$55,Points_MP!$C42,FALSE)=$V42,$AH42,IF(HLOOKUP(CQ$1,Monitoring_MP!$AK$1:$EZ$55,Points_MP!$C42,FALSE)=$X42,$AI42,"ERROR")))))))))</f>
        <v>0</v>
      </c>
      <c r="CR42" s="142">
        <f>IF(ISBLANK(HLOOKUP(CR$1,Monitoring_MP!$AK$1:$EZ$55,Points_MP!$C42,FALSE)),"",IF(HLOOKUP(CR$1,Monitoring_MP!$AK$1:$EZ$55,Points_MP!$C42,FALSE)=$J42,$AB42,IF(HLOOKUP(CR$1,Monitoring_MP!$AK$1:$EZ$55,Points_MP!$C42,FALSE)=$L42,$AC42,IF(HLOOKUP(CR$1,Monitoring_MP!$AK$1:$EZ$55,Points_MP!$C42,FALSE)=$N42,$AD42,IF(HLOOKUP(CR$1,Monitoring_MP!$AK$1:$EZ$55,Points_MP!$C42,FALSE)=$P42,$AE42,IF(HLOOKUP(CR$1,Monitoring_MP!$AK$1:$EZ$55,Points_MP!$C42,FALSE)=$R42,$AF42,IF(HLOOKUP(CR$1,Monitoring_MP!$AK$1:$EZ$55,Points_MP!$C42,FALSE)=$T42,$AG42,IF(HLOOKUP(CR$1,Monitoring_MP!$AK$1:$EZ$55,Points_MP!$C42,FALSE)=$V42,$AH42,IF(HLOOKUP(CR$1,Monitoring_MP!$AK$1:$EZ$55,Points_MP!$C42,FALSE)=$X42,$AI42,"ERROR")))))))))</f>
        <v>0</v>
      </c>
    </row>
    <row r="43" spans="1:96" ht="15" customHeight="1" x14ac:dyDescent="0.35">
      <c r="A43" s="38" t="str">
        <f>IF(ISBLANK(Monitoring_MP!A43),"",Monitoring_MP!A43)</f>
        <v>Q41</v>
      </c>
      <c r="B43" s="38" t="str">
        <f>IF(ISBLANK(Monitoring_MP!B43),"",Monitoring_MP!B43)</f>
        <v>C20041</v>
      </c>
      <c r="C43" s="38">
        <f>IF(ISBLANK(Monitoring_MP!C43),"",Monitoring_MP!C43)</f>
        <v>43</v>
      </c>
      <c r="D43" s="40" t="str">
        <f>IF(ISBLANK(Monitoring_MP!D43),"",Monitoring_MP!D43)</f>
        <v>Au fost comunicate public rezultatele proceselor - verbale ale comisiei de selectare a candidaţilor pentru funcţia vacantă, incluzând evaluarea comisiei şi clasamentul solicitanţilor?</v>
      </c>
      <c r="E43" s="40" t="str">
        <f>IF(ISBLANK(Monitoring_MP!E43),"",Monitoring_MP!E43)</f>
        <v>Were made public the the  results of the Minutes of committee for selection of candidates for the vacancy, including the assessment of the committee and the ranking of applicants?</v>
      </c>
      <c r="F43" s="40" t="str">
        <f>IF(ISBLANK(Monitoring_MP!F43),"",Monitoring_MP!F43)</f>
        <v>hr</v>
      </c>
      <c r="G43" s="39" t="str">
        <f>IF(ISBLANK(Monitoring_MP!G43),"",Monitoring_MP!G43)</f>
        <v>hr3</v>
      </c>
      <c r="H43" s="59" t="str">
        <f>IF(ISBLANK(Monitoring_MP!H43),"",Monitoring_MP!H43)</f>
        <v>hr3k</v>
      </c>
      <c r="I43" s="39">
        <f>IF(ISBLANK(Monitoring_MP!I43),"",Monitoring_MP!I43)</f>
        <v>2</v>
      </c>
      <c r="J43" s="39" t="str">
        <f>IF(ISBLANK(Monitoring_MP!J43),"",Monitoring_MP!J43)</f>
        <v>da</v>
      </c>
      <c r="K43" s="39" t="str">
        <f>IF(ISBLANK(Monitoring_MP!K43),"",Monitoring_MP!K43)</f>
        <v>yes</v>
      </c>
      <c r="L43" s="39" t="str">
        <f>IF(ISBLANK(Monitoring_MP!L43),"",Monitoring_MP!L43)</f>
        <v>nu</v>
      </c>
      <c r="M43" s="39" t="str">
        <f>IF(ISBLANK(Monitoring_MP!M43),"",Monitoring_MP!M43)</f>
        <v>no</v>
      </c>
      <c r="N43" s="39" t="str">
        <f>IF(ISBLANK(Monitoring_MP!N43),"",Monitoring_MP!N43)</f>
        <v>partial/panou informativ</v>
      </c>
      <c r="O43" s="39" t="str">
        <f>IF(ISBLANK(Monitoring_MP!O43),"",Monitoring_MP!O43)</f>
        <v>partially/bilboard</v>
      </c>
      <c r="P43" s="39" t="str">
        <f>IF(ISBLANK(Monitoring_MP!P43),"",Monitoring_MP!P43)</f>
        <v>--------</v>
      </c>
      <c r="Q43" s="39" t="str">
        <f>IF(ISBLANK(Monitoring_MP!Q43),"",Monitoring_MP!Q43)</f>
        <v>--------</v>
      </c>
      <c r="R43" s="39" t="str">
        <f>IF(ISBLANK(Monitoring_MP!R43),"",Monitoring_MP!R43)</f>
        <v>--------</v>
      </c>
      <c r="S43" s="39" t="str">
        <f>IF(ISBLANK(Monitoring_MP!S43),"",Monitoring_MP!S43)</f>
        <v>--------</v>
      </c>
      <c r="T43" s="39" t="str">
        <f>IF(ISBLANK(Monitoring_MP!T43),"",Monitoring_MP!T43)</f>
        <v>--------</v>
      </c>
      <c r="U43" s="39" t="str">
        <f>IF(ISBLANK(Monitoring_MP!U43),"",Monitoring_MP!U43)</f>
        <v>--------</v>
      </c>
      <c r="V43" s="39" t="str">
        <f>IF(ISBLANK(Monitoring_MP!V43),"",Monitoring_MP!V43)</f>
        <v>--------</v>
      </c>
      <c r="W43" s="39" t="str">
        <f>IF(ISBLANK(Monitoring_MP!W43),"",Monitoring_MP!W43)</f>
        <v>--------</v>
      </c>
      <c r="X43" s="39" t="str">
        <f>IF(ISBLANK(Monitoring_MP!X43),"",Monitoring_MP!X43)</f>
        <v>N/A</v>
      </c>
      <c r="Y43" s="39" t="str">
        <f>IF(ISBLANK(Monitoring_MP!Y43),"",Monitoring_MP!Y43)</f>
        <v>N/A</v>
      </c>
      <c r="Z43" s="39" t="str">
        <f>IF(ISBLANK(Monitoring_MP!Z43),"",Monitoring_MP!Z43)</f>
        <v>--------</v>
      </c>
      <c r="AA43" s="82" t="str">
        <f>IF(ISBLANK(Monitoring_MP!AA43),"",Monitoring_MP!AA43)</f>
        <v>--------</v>
      </c>
      <c r="AB43" s="70">
        <f>IF(ISBLANK(Monitoring_MP!AB43),"",Monitoring_MP!AB43)</f>
        <v>2</v>
      </c>
      <c r="AC43" s="39">
        <f>IF(ISBLANK(Monitoring_MP!AC43),"",Monitoring_MP!AC43)</f>
        <v>0</v>
      </c>
      <c r="AD43" s="70">
        <f>IF(ISBLANK(Monitoring_MP!AD43),"",Monitoring_MP!AD43)</f>
        <v>1</v>
      </c>
      <c r="AE43" s="70" t="str">
        <f>IF(ISBLANK(Monitoring_MP!AE43),"",Monitoring_MP!AE43)</f>
        <v/>
      </c>
      <c r="AF43" s="70" t="str">
        <f>IF(ISBLANK(Monitoring_MP!AF43),"",Monitoring_MP!AF43)</f>
        <v/>
      </c>
      <c r="AG43" s="70" t="str">
        <f>IF(ISBLANK(Monitoring_MP!AG43),"",Monitoring_MP!AG43)</f>
        <v/>
      </c>
      <c r="AH43" s="70" t="str">
        <f>IF(ISBLANK(Monitoring_MP!AH43),"",Monitoring_MP!AH43)</f>
        <v/>
      </c>
      <c r="AI43" s="39" t="str">
        <f>IF(ISBLANK(Monitoring_MP!AI43),"",Monitoring_MP!AI43)</f>
        <v>N/A</v>
      </c>
      <c r="AJ43" s="40" t="str">
        <f>IF(ISBLANK(Monitoring_MP!AJ43),"",Monitoring_MP!AJ43)</f>
        <v/>
      </c>
      <c r="AK43" s="142">
        <f>IF(ISBLANK(HLOOKUP(AK$1,Monitoring_MP!$AK$1:$EZ$55,Points_MP!$C43,FALSE)),"",IF(HLOOKUP(AK$1,Monitoring_MP!$AK$1:$EZ$55,Points_MP!$C43,FALSE)=$J43,$AB43,IF(HLOOKUP(AK$1,Monitoring_MP!$AK$1:$EZ$55,Points_MP!$C43,FALSE)=$L43,$AC43,IF(HLOOKUP(AK$1,Monitoring_MP!$AK$1:$EZ$55,Points_MP!$C43,FALSE)=$N43,$AD43,IF(HLOOKUP(AK$1,Monitoring_MP!$AK$1:$EZ$55,Points_MP!$C43,FALSE)=$P43,$AE43,IF(HLOOKUP(AK$1,Monitoring_MP!$AK$1:$EZ$55,Points_MP!$C43,FALSE)=$R43,$AF43,IF(HLOOKUP(AK$1,Monitoring_MP!$AK$1:$EZ$55,Points_MP!$C43,FALSE)=$T43,$AG43,IF(HLOOKUP(AK$1,Monitoring_MP!$AK$1:$EZ$55,Points_MP!$C43,FALSE)=$V43,$AH43,IF(HLOOKUP(AK$1,Monitoring_MP!$AK$1:$EZ$55,Points_MP!$C43,FALSE)=$X43,$AI43,"ERROR")))))))))</f>
        <v>0</v>
      </c>
      <c r="AL43" s="142">
        <f>IF(ISBLANK(HLOOKUP(AL$1,Monitoring_MP!$AK$1:$EZ$55,Points_MP!$C43,FALSE)),"",IF(HLOOKUP(AL$1,Monitoring_MP!$AK$1:$EZ$55,Points_MP!$C43,FALSE)=$J43,$AB43,IF(HLOOKUP(AL$1,Monitoring_MP!$AK$1:$EZ$55,Points_MP!$C43,FALSE)=$L43,$AC43,IF(HLOOKUP(AL$1,Monitoring_MP!$AK$1:$EZ$55,Points_MP!$C43,FALSE)=$N43,$AD43,IF(HLOOKUP(AL$1,Monitoring_MP!$AK$1:$EZ$55,Points_MP!$C43,FALSE)=$P43,$AE43,IF(HLOOKUP(AL$1,Monitoring_MP!$AK$1:$EZ$55,Points_MP!$C43,FALSE)=$R43,$AF43,IF(HLOOKUP(AL$1,Monitoring_MP!$AK$1:$EZ$55,Points_MP!$C43,FALSE)=$T43,$AG43,IF(HLOOKUP(AL$1,Monitoring_MP!$AK$1:$EZ$55,Points_MP!$C43,FALSE)=$V43,$AH43,IF(HLOOKUP(AL$1,Monitoring_MP!$AK$1:$EZ$55,Points_MP!$C43,FALSE)=$X43,$AI43,"ERROR")))))))))</f>
        <v>2</v>
      </c>
      <c r="AM43" s="142">
        <f>IF(ISBLANK(HLOOKUP(AM$1,Monitoring_MP!$AK$1:$EZ$55,Points_MP!$C43,FALSE)),"",IF(HLOOKUP(AM$1,Monitoring_MP!$AK$1:$EZ$55,Points_MP!$C43,FALSE)=$J43,$AB43,IF(HLOOKUP(AM$1,Monitoring_MP!$AK$1:$EZ$55,Points_MP!$C43,FALSE)=$L43,$AC43,IF(HLOOKUP(AM$1,Monitoring_MP!$AK$1:$EZ$55,Points_MP!$C43,FALSE)=$N43,$AD43,IF(HLOOKUP(AM$1,Monitoring_MP!$AK$1:$EZ$55,Points_MP!$C43,FALSE)=$P43,$AE43,IF(HLOOKUP(AM$1,Monitoring_MP!$AK$1:$EZ$55,Points_MP!$C43,FALSE)=$R43,$AF43,IF(HLOOKUP(AM$1,Monitoring_MP!$AK$1:$EZ$55,Points_MP!$C43,FALSE)=$T43,$AG43,IF(HLOOKUP(AM$1,Monitoring_MP!$AK$1:$EZ$55,Points_MP!$C43,FALSE)=$V43,$AH43,IF(HLOOKUP(AM$1,Monitoring_MP!$AK$1:$EZ$55,Points_MP!$C43,FALSE)=$X43,$AI43,"ERROR")))))))))</f>
        <v>0</v>
      </c>
      <c r="AN43" s="142">
        <f>IF(ISBLANK(HLOOKUP(AN$1,Monitoring_MP!$AK$1:$EZ$55,Points_MP!$C43,FALSE)),"",IF(HLOOKUP(AN$1,Monitoring_MP!$AK$1:$EZ$55,Points_MP!$C43,FALSE)=$J43,$AB43,IF(HLOOKUP(AN$1,Monitoring_MP!$AK$1:$EZ$55,Points_MP!$C43,FALSE)=$L43,$AC43,IF(HLOOKUP(AN$1,Monitoring_MP!$AK$1:$EZ$55,Points_MP!$C43,FALSE)=$N43,$AD43,IF(HLOOKUP(AN$1,Monitoring_MP!$AK$1:$EZ$55,Points_MP!$C43,FALSE)=$P43,$AE43,IF(HLOOKUP(AN$1,Monitoring_MP!$AK$1:$EZ$55,Points_MP!$C43,FALSE)=$R43,$AF43,IF(HLOOKUP(AN$1,Monitoring_MP!$AK$1:$EZ$55,Points_MP!$C43,FALSE)=$T43,$AG43,IF(HLOOKUP(AN$1,Monitoring_MP!$AK$1:$EZ$55,Points_MP!$C43,FALSE)=$V43,$AH43,IF(HLOOKUP(AN$1,Monitoring_MP!$AK$1:$EZ$55,Points_MP!$C43,FALSE)=$X43,$AI43,"ERROR")))))))))</f>
        <v>0</v>
      </c>
      <c r="AO43" s="142">
        <f>IF(ISBLANK(HLOOKUP(AO$1,Monitoring_MP!$AK$1:$EZ$55,Points_MP!$C43,FALSE)),"",IF(HLOOKUP(AO$1,Monitoring_MP!$AK$1:$EZ$55,Points_MP!$C43,FALSE)=$J43,$AB43,IF(HLOOKUP(AO$1,Monitoring_MP!$AK$1:$EZ$55,Points_MP!$C43,FALSE)=$L43,$AC43,IF(HLOOKUP(AO$1,Monitoring_MP!$AK$1:$EZ$55,Points_MP!$C43,FALSE)=$N43,$AD43,IF(HLOOKUP(AO$1,Monitoring_MP!$AK$1:$EZ$55,Points_MP!$C43,FALSE)=$P43,$AE43,IF(HLOOKUP(AO$1,Monitoring_MP!$AK$1:$EZ$55,Points_MP!$C43,FALSE)=$R43,$AF43,IF(HLOOKUP(AO$1,Monitoring_MP!$AK$1:$EZ$55,Points_MP!$C43,FALSE)=$T43,$AG43,IF(HLOOKUP(AO$1,Monitoring_MP!$AK$1:$EZ$55,Points_MP!$C43,FALSE)=$V43,$AH43,IF(HLOOKUP(AO$1,Monitoring_MP!$AK$1:$EZ$55,Points_MP!$C43,FALSE)=$X43,$AI43,"ERROR")))))))))</f>
        <v>0</v>
      </c>
      <c r="AP43" s="142">
        <f>IF(ISBLANK(HLOOKUP(AP$1,Monitoring_MP!$AK$1:$EZ$55,Points_MP!$C43,FALSE)),"",IF(HLOOKUP(AP$1,Monitoring_MP!$AK$1:$EZ$55,Points_MP!$C43,FALSE)=$J43,$AB43,IF(HLOOKUP(AP$1,Monitoring_MP!$AK$1:$EZ$55,Points_MP!$C43,FALSE)=$L43,$AC43,IF(HLOOKUP(AP$1,Monitoring_MP!$AK$1:$EZ$55,Points_MP!$C43,FALSE)=$N43,$AD43,IF(HLOOKUP(AP$1,Monitoring_MP!$AK$1:$EZ$55,Points_MP!$C43,FALSE)=$P43,$AE43,IF(HLOOKUP(AP$1,Monitoring_MP!$AK$1:$EZ$55,Points_MP!$C43,FALSE)=$R43,$AF43,IF(HLOOKUP(AP$1,Monitoring_MP!$AK$1:$EZ$55,Points_MP!$C43,FALSE)=$T43,$AG43,IF(HLOOKUP(AP$1,Monitoring_MP!$AK$1:$EZ$55,Points_MP!$C43,FALSE)=$V43,$AH43,IF(HLOOKUP(AP$1,Monitoring_MP!$AK$1:$EZ$55,Points_MP!$C43,FALSE)=$X43,$AI43,"ERROR")))))))))</f>
        <v>1</v>
      </c>
      <c r="AQ43" s="142">
        <f>IF(ISBLANK(HLOOKUP(AQ$1,Monitoring_MP!$AK$1:$EZ$55,Points_MP!$C43,FALSE)),"",IF(HLOOKUP(AQ$1,Monitoring_MP!$AK$1:$EZ$55,Points_MP!$C43,FALSE)=$J43,$AB43,IF(HLOOKUP(AQ$1,Monitoring_MP!$AK$1:$EZ$55,Points_MP!$C43,FALSE)=$L43,$AC43,IF(HLOOKUP(AQ$1,Monitoring_MP!$AK$1:$EZ$55,Points_MP!$C43,FALSE)=$N43,$AD43,IF(HLOOKUP(AQ$1,Monitoring_MP!$AK$1:$EZ$55,Points_MP!$C43,FALSE)=$P43,$AE43,IF(HLOOKUP(AQ$1,Monitoring_MP!$AK$1:$EZ$55,Points_MP!$C43,FALSE)=$R43,$AF43,IF(HLOOKUP(AQ$1,Monitoring_MP!$AK$1:$EZ$55,Points_MP!$C43,FALSE)=$T43,$AG43,IF(HLOOKUP(AQ$1,Monitoring_MP!$AK$1:$EZ$55,Points_MP!$C43,FALSE)=$V43,$AH43,IF(HLOOKUP(AQ$1,Monitoring_MP!$AK$1:$EZ$55,Points_MP!$C43,FALSE)=$X43,$AI43,"ERROR")))))))))</f>
        <v>0</v>
      </c>
      <c r="AR43" s="142" t="str">
        <f>IF(ISBLANK(HLOOKUP(AR$1,Monitoring_MP!$AK$1:$EZ$55,Points_MP!$C43,FALSE)),"",IF(HLOOKUP(AR$1,Monitoring_MP!$AK$1:$EZ$55,Points_MP!$C43,FALSE)=$J43,$AB43,IF(HLOOKUP(AR$1,Monitoring_MP!$AK$1:$EZ$55,Points_MP!$C43,FALSE)=$L43,$AC43,IF(HLOOKUP(AR$1,Monitoring_MP!$AK$1:$EZ$55,Points_MP!$C43,FALSE)=$N43,$AD43,IF(HLOOKUP(AR$1,Monitoring_MP!$AK$1:$EZ$55,Points_MP!$C43,FALSE)=$P43,$AE43,IF(HLOOKUP(AR$1,Monitoring_MP!$AK$1:$EZ$55,Points_MP!$C43,FALSE)=$R43,$AF43,IF(HLOOKUP(AR$1,Monitoring_MP!$AK$1:$EZ$55,Points_MP!$C43,FALSE)=$T43,$AG43,IF(HLOOKUP(AR$1,Monitoring_MP!$AK$1:$EZ$55,Points_MP!$C43,FALSE)=$V43,$AH43,IF(HLOOKUP(AR$1,Monitoring_MP!$AK$1:$EZ$55,Points_MP!$C43,FALSE)=$X43,$AI43,"ERROR")))))))))</f>
        <v>N/A</v>
      </c>
      <c r="AS43" s="142">
        <f>IF(ISBLANK(HLOOKUP(AS$1,Monitoring_MP!$AK$1:$EZ$55,Points_MP!$C43,FALSE)),"",IF(HLOOKUP(AS$1,Monitoring_MP!$AK$1:$EZ$55,Points_MP!$C43,FALSE)=$J43,$AB43,IF(HLOOKUP(AS$1,Monitoring_MP!$AK$1:$EZ$55,Points_MP!$C43,FALSE)=$L43,$AC43,IF(HLOOKUP(AS$1,Monitoring_MP!$AK$1:$EZ$55,Points_MP!$C43,FALSE)=$N43,$AD43,IF(HLOOKUP(AS$1,Monitoring_MP!$AK$1:$EZ$55,Points_MP!$C43,FALSE)=$P43,$AE43,IF(HLOOKUP(AS$1,Monitoring_MP!$AK$1:$EZ$55,Points_MP!$C43,FALSE)=$R43,$AF43,IF(HLOOKUP(AS$1,Monitoring_MP!$AK$1:$EZ$55,Points_MP!$C43,FALSE)=$T43,$AG43,IF(HLOOKUP(AS$1,Monitoring_MP!$AK$1:$EZ$55,Points_MP!$C43,FALSE)=$V43,$AH43,IF(HLOOKUP(AS$1,Monitoring_MP!$AK$1:$EZ$55,Points_MP!$C43,FALSE)=$X43,$AI43,"ERROR")))))))))</f>
        <v>0</v>
      </c>
      <c r="AT43" s="142">
        <f>IF(ISBLANK(HLOOKUP(AT$1,Monitoring_MP!$AK$1:$EZ$55,Points_MP!$C43,FALSE)),"",IF(HLOOKUP(AT$1,Monitoring_MP!$AK$1:$EZ$55,Points_MP!$C43,FALSE)=$J43,$AB43,IF(HLOOKUP(AT$1,Monitoring_MP!$AK$1:$EZ$55,Points_MP!$C43,FALSE)=$L43,$AC43,IF(HLOOKUP(AT$1,Monitoring_MP!$AK$1:$EZ$55,Points_MP!$C43,FALSE)=$N43,$AD43,IF(HLOOKUP(AT$1,Monitoring_MP!$AK$1:$EZ$55,Points_MP!$C43,FALSE)=$P43,$AE43,IF(HLOOKUP(AT$1,Monitoring_MP!$AK$1:$EZ$55,Points_MP!$C43,FALSE)=$R43,$AF43,IF(HLOOKUP(AT$1,Monitoring_MP!$AK$1:$EZ$55,Points_MP!$C43,FALSE)=$T43,$AG43,IF(HLOOKUP(AT$1,Monitoring_MP!$AK$1:$EZ$55,Points_MP!$C43,FALSE)=$V43,$AH43,IF(HLOOKUP(AT$1,Monitoring_MP!$AK$1:$EZ$55,Points_MP!$C43,FALSE)=$X43,$AI43,"ERROR")))))))))</f>
        <v>0</v>
      </c>
      <c r="AU43" s="142">
        <f>IF(ISBLANK(HLOOKUP(AU$1,Monitoring_MP!$AK$1:$EZ$55,Points_MP!$C43,FALSE)),"",IF(HLOOKUP(AU$1,Monitoring_MP!$AK$1:$EZ$55,Points_MP!$C43,FALSE)=$J43,$AB43,IF(HLOOKUP(AU$1,Monitoring_MP!$AK$1:$EZ$55,Points_MP!$C43,FALSE)=$L43,$AC43,IF(HLOOKUP(AU$1,Monitoring_MP!$AK$1:$EZ$55,Points_MP!$C43,FALSE)=$N43,$AD43,IF(HLOOKUP(AU$1,Monitoring_MP!$AK$1:$EZ$55,Points_MP!$C43,FALSE)=$P43,$AE43,IF(HLOOKUP(AU$1,Monitoring_MP!$AK$1:$EZ$55,Points_MP!$C43,FALSE)=$R43,$AF43,IF(HLOOKUP(AU$1,Monitoring_MP!$AK$1:$EZ$55,Points_MP!$C43,FALSE)=$T43,$AG43,IF(HLOOKUP(AU$1,Monitoring_MP!$AK$1:$EZ$55,Points_MP!$C43,FALSE)=$V43,$AH43,IF(HLOOKUP(AU$1,Monitoring_MP!$AK$1:$EZ$55,Points_MP!$C43,FALSE)=$X43,$AI43,"ERROR")))))))))</f>
        <v>0</v>
      </c>
      <c r="AV43" s="142">
        <f>IF(ISBLANK(HLOOKUP(AV$1,Monitoring_MP!$AK$1:$EZ$55,Points_MP!$C43,FALSE)),"",IF(HLOOKUP(AV$1,Monitoring_MP!$AK$1:$EZ$55,Points_MP!$C43,FALSE)=$J43,$AB43,IF(HLOOKUP(AV$1,Monitoring_MP!$AK$1:$EZ$55,Points_MP!$C43,FALSE)=$L43,$AC43,IF(HLOOKUP(AV$1,Monitoring_MP!$AK$1:$EZ$55,Points_MP!$C43,FALSE)=$N43,$AD43,IF(HLOOKUP(AV$1,Monitoring_MP!$AK$1:$EZ$55,Points_MP!$C43,FALSE)=$P43,$AE43,IF(HLOOKUP(AV$1,Monitoring_MP!$AK$1:$EZ$55,Points_MP!$C43,FALSE)=$R43,$AF43,IF(HLOOKUP(AV$1,Monitoring_MP!$AK$1:$EZ$55,Points_MP!$C43,FALSE)=$T43,$AG43,IF(HLOOKUP(AV$1,Monitoring_MP!$AK$1:$EZ$55,Points_MP!$C43,FALSE)=$V43,$AH43,IF(HLOOKUP(AV$1,Monitoring_MP!$AK$1:$EZ$55,Points_MP!$C43,FALSE)=$X43,$AI43,"ERROR")))))))))</f>
        <v>0</v>
      </c>
      <c r="AW43" s="142">
        <f>IF(ISBLANK(HLOOKUP(AW$1,Monitoring_MP!$AK$1:$EZ$55,Points_MP!$C43,FALSE)),"",IF(HLOOKUP(AW$1,Monitoring_MP!$AK$1:$EZ$55,Points_MP!$C43,FALSE)=$J43,$AB43,IF(HLOOKUP(AW$1,Monitoring_MP!$AK$1:$EZ$55,Points_MP!$C43,FALSE)=$L43,$AC43,IF(HLOOKUP(AW$1,Monitoring_MP!$AK$1:$EZ$55,Points_MP!$C43,FALSE)=$N43,$AD43,IF(HLOOKUP(AW$1,Monitoring_MP!$AK$1:$EZ$55,Points_MP!$C43,FALSE)=$P43,$AE43,IF(HLOOKUP(AW$1,Monitoring_MP!$AK$1:$EZ$55,Points_MP!$C43,FALSE)=$R43,$AF43,IF(HLOOKUP(AW$1,Monitoring_MP!$AK$1:$EZ$55,Points_MP!$C43,FALSE)=$T43,$AG43,IF(HLOOKUP(AW$1,Monitoring_MP!$AK$1:$EZ$55,Points_MP!$C43,FALSE)=$V43,$AH43,IF(HLOOKUP(AW$1,Monitoring_MP!$AK$1:$EZ$55,Points_MP!$C43,FALSE)=$X43,$AI43,"ERROR")))))))))</f>
        <v>0</v>
      </c>
      <c r="AX43" s="142">
        <f>IF(ISBLANK(HLOOKUP(AX$1,Monitoring_MP!$AK$1:$EZ$55,Points_MP!$C43,FALSE)),"",IF(HLOOKUP(AX$1,Monitoring_MP!$AK$1:$EZ$55,Points_MP!$C43,FALSE)=$J43,$AB43,IF(HLOOKUP(AX$1,Monitoring_MP!$AK$1:$EZ$55,Points_MP!$C43,FALSE)=$L43,$AC43,IF(HLOOKUP(AX$1,Monitoring_MP!$AK$1:$EZ$55,Points_MP!$C43,FALSE)=$N43,$AD43,IF(HLOOKUP(AX$1,Monitoring_MP!$AK$1:$EZ$55,Points_MP!$C43,FALSE)=$P43,$AE43,IF(HLOOKUP(AX$1,Monitoring_MP!$AK$1:$EZ$55,Points_MP!$C43,FALSE)=$R43,$AF43,IF(HLOOKUP(AX$1,Monitoring_MP!$AK$1:$EZ$55,Points_MP!$C43,FALSE)=$T43,$AG43,IF(HLOOKUP(AX$1,Monitoring_MP!$AK$1:$EZ$55,Points_MP!$C43,FALSE)=$V43,$AH43,IF(HLOOKUP(AX$1,Monitoring_MP!$AK$1:$EZ$55,Points_MP!$C43,FALSE)=$X43,$AI43,"ERROR")))))))))</f>
        <v>0</v>
      </c>
      <c r="AY43" s="142">
        <f>IF(ISBLANK(HLOOKUP(AY$1,Monitoring_MP!$AK$1:$EZ$55,Points_MP!$C43,FALSE)),"",IF(HLOOKUP(AY$1,Monitoring_MP!$AK$1:$EZ$55,Points_MP!$C43,FALSE)=$J43,$AB43,IF(HLOOKUP(AY$1,Monitoring_MP!$AK$1:$EZ$55,Points_MP!$C43,FALSE)=$L43,$AC43,IF(HLOOKUP(AY$1,Monitoring_MP!$AK$1:$EZ$55,Points_MP!$C43,FALSE)=$N43,$AD43,IF(HLOOKUP(AY$1,Monitoring_MP!$AK$1:$EZ$55,Points_MP!$C43,FALSE)=$P43,$AE43,IF(HLOOKUP(AY$1,Monitoring_MP!$AK$1:$EZ$55,Points_MP!$C43,FALSE)=$R43,$AF43,IF(HLOOKUP(AY$1,Monitoring_MP!$AK$1:$EZ$55,Points_MP!$C43,FALSE)=$T43,$AG43,IF(HLOOKUP(AY$1,Monitoring_MP!$AK$1:$EZ$55,Points_MP!$C43,FALSE)=$V43,$AH43,IF(HLOOKUP(AY$1,Monitoring_MP!$AK$1:$EZ$55,Points_MP!$C43,FALSE)=$X43,$AI43,"ERROR")))))))))</f>
        <v>1</v>
      </c>
      <c r="AZ43" s="142">
        <f>IF(ISBLANK(HLOOKUP(AZ$1,Monitoring_MP!$AK$1:$EZ$55,Points_MP!$C43,FALSE)),"",IF(HLOOKUP(AZ$1,Monitoring_MP!$AK$1:$EZ$55,Points_MP!$C43,FALSE)=$J43,$AB43,IF(HLOOKUP(AZ$1,Monitoring_MP!$AK$1:$EZ$55,Points_MP!$C43,FALSE)=$L43,$AC43,IF(HLOOKUP(AZ$1,Monitoring_MP!$AK$1:$EZ$55,Points_MP!$C43,FALSE)=$N43,$AD43,IF(HLOOKUP(AZ$1,Monitoring_MP!$AK$1:$EZ$55,Points_MP!$C43,FALSE)=$P43,$AE43,IF(HLOOKUP(AZ$1,Monitoring_MP!$AK$1:$EZ$55,Points_MP!$C43,FALSE)=$R43,$AF43,IF(HLOOKUP(AZ$1,Monitoring_MP!$AK$1:$EZ$55,Points_MP!$C43,FALSE)=$T43,$AG43,IF(HLOOKUP(AZ$1,Monitoring_MP!$AK$1:$EZ$55,Points_MP!$C43,FALSE)=$V43,$AH43,IF(HLOOKUP(AZ$1,Monitoring_MP!$AK$1:$EZ$55,Points_MP!$C43,FALSE)=$X43,$AI43,"ERROR")))))))))</f>
        <v>0</v>
      </c>
      <c r="BA43" s="142">
        <f>IF(ISBLANK(HLOOKUP(BA$1,Monitoring_MP!$AK$1:$EZ$55,Points_MP!$C43,FALSE)),"",IF(HLOOKUP(BA$1,Monitoring_MP!$AK$1:$EZ$55,Points_MP!$C43,FALSE)=$J43,$AB43,IF(HLOOKUP(BA$1,Monitoring_MP!$AK$1:$EZ$55,Points_MP!$C43,FALSE)=$L43,$AC43,IF(HLOOKUP(BA$1,Monitoring_MP!$AK$1:$EZ$55,Points_MP!$C43,FALSE)=$N43,$AD43,IF(HLOOKUP(BA$1,Monitoring_MP!$AK$1:$EZ$55,Points_MP!$C43,FALSE)=$P43,$AE43,IF(HLOOKUP(BA$1,Monitoring_MP!$AK$1:$EZ$55,Points_MP!$C43,FALSE)=$R43,$AF43,IF(HLOOKUP(BA$1,Monitoring_MP!$AK$1:$EZ$55,Points_MP!$C43,FALSE)=$T43,$AG43,IF(HLOOKUP(BA$1,Monitoring_MP!$AK$1:$EZ$55,Points_MP!$C43,FALSE)=$V43,$AH43,IF(HLOOKUP(BA$1,Monitoring_MP!$AK$1:$EZ$55,Points_MP!$C43,FALSE)=$X43,$AI43,"ERROR")))))))))</f>
        <v>0</v>
      </c>
      <c r="BB43" s="142">
        <f>IF(ISBLANK(HLOOKUP(BB$1,Monitoring_MP!$AK$1:$EZ$55,Points_MP!$C43,FALSE)),"",IF(HLOOKUP(BB$1,Monitoring_MP!$AK$1:$EZ$55,Points_MP!$C43,FALSE)=$J43,$AB43,IF(HLOOKUP(BB$1,Monitoring_MP!$AK$1:$EZ$55,Points_MP!$C43,FALSE)=$L43,$AC43,IF(HLOOKUP(BB$1,Monitoring_MP!$AK$1:$EZ$55,Points_MP!$C43,FALSE)=$N43,$AD43,IF(HLOOKUP(BB$1,Monitoring_MP!$AK$1:$EZ$55,Points_MP!$C43,FALSE)=$P43,$AE43,IF(HLOOKUP(BB$1,Monitoring_MP!$AK$1:$EZ$55,Points_MP!$C43,FALSE)=$R43,$AF43,IF(HLOOKUP(BB$1,Monitoring_MP!$AK$1:$EZ$55,Points_MP!$C43,FALSE)=$T43,$AG43,IF(HLOOKUP(BB$1,Monitoring_MP!$AK$1:$EZ$55,Points_MP!$C43,FALSE)=$V43,$AH43,IF(HLOOKUP(BB$1,Monitoring_MP!$AK$1:$EZ$55,Points_MP!$C43,FALSE)=$X43,$AI43,"ERROR")))))))))</f>
        <v>0</v>
      </c>
      <c r="BC43" s="142">
        <f>IF(ISBLANK(HLOOKUP(BC$1,Monitoring_MP!$AK$1:$EZ$55,Points_MP!$C43,FALSE)),"",IF(HLOOKUP(BC$1,Monitoring_MP!$AK$1:$EZ$55,Points_MP!$C43,FALSE)=$J43,$AB43,IF(HLOOKUP(BC$1,Monitoring_MP!$AK$1:$EZ$55,Points_MP!$C43,FALSE)=$L43,$AC43,IF(HLOOKUP(BC$1,Monitoring_MP!$AK$1:$EZ$55,Points_MP!$C43,FALSE)=$N43,$AD43,IF(HLOOKUP(BC$1,Monitoring_MP!$AK$1:$EZ$55,Points_MP!$C43,FALSE)=$P43,$AE43,IF(HLOOKUP(BC$1,Monitoring_MP!$AK$1:$EZ$55,Points_MP!$C43,FALSE)=$R43,$AF43,IF(HLOOKUP(BC$1,Monitoring_MP!$AK$1:$EZ$55,Points_MP!$C43,FALSE)=$T43,$AG43,IF(HLOOKUP(BC$1,Monitoring_MP!$AK$1:$EZ$55,Points_MP!$C43,FALSE)=$V43,$AH43,IF(HLOOKUP(BC$1,Monitoring_MP!$AK$1:$EZ$55,Points_MP!$C43,FALSE)=$X43,$AI43,"ERROR")))))))))</f>
        <v>1</v>
      </c>
      <c r="BD43" s="142">
        <f>IF(ISBLANK(HLOOKUP(BD$1,Monitoring_MP!$AK$1:$EZ$55,Points_MP!$C43,FALSE)),"",IF(HLOOKUP(BD$1,Monitoring_MP!$AK$1:$EZ$55,Points_MP!$C43,FALSE)=$J43,$AB43,IF(HLOOKUP(BD$1,Monitoring_MP!$AK$1:$EZ$55,Points_MP!$C43,FALSE)=$L43,$AC43,IF(HLOOKUP(BD$1,Monitoring_MP!$AK$1:$EZ$55,Points_MP!$C43,FALSE)=$N43,$AD43,IF(HLOOKUP(BD$1,Monitoring_MP!$AK$1:$EZ$55,Points_MP!$C43,FALSE)=$P43,$AE43,IF(HLOOKUP(BD$1,Monitoring_MP!$AK$1:$EZ$55,Points_MP!$C43,FALSE)=$R43,$AF43,IF(HLOOKUP(BD$1,Monitoring_MP!$AK$1:$EZ$55,Points_MP!$C43,FALSE)=$T43,$AG43,IF(HLOOKUP(BD$1,Monitoring_MP!$AK$1:$EZ$55,Points_MP!$C43,FALSE)=$V43,$AH43,IF(HLOOKUP(BD$1,Monitoring_MP!$AK$1:$EZ$55,Points_MP!$C43,FALSE)=$X43,$AI43,"ERROR")))))))))</f>
        <v>0</v>
      </c>
      <c r="BE43" s="142">
        <f>IF(ISBLANK(HLOOKUP(BE$1,Monitoring_MP!$AK$1:$EZ$55,Points_MP!$C43,FALSE)),"",IF(HLOOKUP(BE$1,Monitoring_MP!$AK$1:$EZ$55,Points_MP!$C43,FALSE)=$J43,$AB43,IF(HLOOKUP(BE$1,Monitoring_MP!$AK$1:$EZ$55,Points_MP!$C43,FALSE)=$L43,$AC43,IF(HLOOKUP(BE$1,Monitoring_MP!$AK$1:$EZ$55,Points_MP!$C43,FALSE)=$N43,$AD43,IF(HLOOKUP(BE$1,Monitoring_MP!$AK$1:$EZ$55,Points_MP!$C43,FALSE)=$P43,$AE43,IF(HLOOKUP(BE$1,Monitoring_MP!$AK$1:$EZ$55,Points_MP!$C43,FALSE)=$R43,$AF43,IF(HLOOKUP(BE$1,Monitoring_MP!$AK$1:$EZ$55,Points_MP!$C43,FALSE)=$T43,$AG43,IF(HLOOKUP(BE$1,Monitoring_MP!$AK$1:$EZ$55,Points_MP!$C43,FALSE)=$V43,$AH43,IF(HLOOKUP(BE$1,Monitoring_MP!$AK$1:$EZ$55,Points_MP!$C43,FALSE)=$X43,$AI43,"ERROR")))))))))</f>
        <v>0</v>
      </c>
      <c r="BF43" s="142">
        <f>IF(ISBLANK(HLOOKUP(BF$1,Monitoring_MP!$AK$1:$EZ$55,Points_MP!$C43,FALSE)),"",IF(HLOOKUP(BF$1,Monitoring_MP!$AK$1:$EZ$55,Points_MP!$C43,FALSE)=$J43,$AB43,IF(HLOOKUP(BF$1,Monitoring_MP!$AK$1:$EZ$55,Points_MP!$C43,FALSE)=$L43,$AC43,IF(HLOOKUP(BF$1,Monitoring_MP!$AK$1:$EZ$55,Points_MP!$C43,FALSE)=$N43,$AD43,IF(HLOOKUP(BF$1,Monitoring_MP!$AK$1:$EZ$55,Points_MP!$C43,FALSE)=$P43,$AE43,IF(HLOOKUP(BF$1,Monitoring_MP!$AK$1:$EZ$55,Points_MP!$C43,FALSE)=$R43,$AF43,IF(HLOOKUP(BF$1,Monitoring_MP!$AK$1:$EZ$55,Points_MP!$C43,FALSE)=$T43,$AG43,IF(HLOOKUP(BF$1,Monitoring_MP!$AK$1:$EZ$55,Points_MP!$C43,FALSE)=$V43,$AH43,IF(HLOOKUP(BF$1,Monitoring_MP!$AK$1:$EZ$55,Points_MP!$C43,FALSE)=$X43,$AI43,"ERROR")))))))))</f>
        <v>0</v>
      </c>
      <c r="BG43" s="142">
        <f>IF(ISBLANK(HLOOKUP(BG$1,Monitoring_MP!$AK$1:$EZ$55,Points_MP!$C43,FALSE)),"",IF(HLOOKUP(BG$1,Monitoring_MP!$AK$1:$EZ$55,Points_MP!$C43,FALSE)=$J43,$AB43,IF(HLOOKUP(BG$1,Monitoring_MP!$AK$1:$EZ$55,Points_MP!$C43,FALSE)=$L43,$AC43,IF(HLOOKUP(BG$1,Monitoring_MP!$AK$1:$EZ$55,Points_MP!$C43,FALSE)=$N43,$AD43,IF(HLOOKUP(BG$1,Monitoring_MP!$AK$1:$EZ$55,Points_MP!$C43,FALSE)=$P43,$AE43,IF(HLOOKUP(BG$1,Monitoring_MP!$AK$1:$EZ$55,Points_MP!$C43,FALSE)=$R43,$AF43,IF(HLOOKUP(BG$1,Monitoring_MP!$AK$1:$EZ$55,Points_MP!$C43,FALSE)=$T43,$AG43,IF(HLOOKUP(BG$1,Monitoring_MP!$AK$1:$EZ$55,Points_MP!$C43,FALSE)=$V43,$AH43,IF(HLOOKUP(BG$1,Monitoring_MP!$AK$1:$EZ$55,Points_MP!$C43,FALSE)=$X43,$AI43,"ERROR")))))))))</f>
        <v>0</v>
      </c>
      <c r="BH43" s="142">
        <f>IF(ISBLANK(HLOOKUP(BH$1,Monitoring_MP!$AK$1:$EZ$55,Points_MP!$C43,FALSE)),"",IF(HLOOKUP(BH$1,Monitoring_MP!$AK$1:$EZ$55,Points_MP!$C43,FALSE)=$J43,$AB43,IF(HLOOKUP(BH$1,Monitoring_MP!$AK$1:$EZ$55,Points_MP!$C43,FALSE)=$L43,$AC43,IF(HLOOKUP(BH$1,Monitoring_MP!$AK$1:$EZ$55,Points_MP!$C43,FALSE)=$N43,$AD43,IF(HLOOKUP(BH$1,Monitoring_MP!$AK$1:$EZ$55,Points_MP!$C43,FALSE)=$P43,$AE43,IF(HLOOKUP(BH$1,Monitoring_MP!$AK$1:$EZ$55,Points_MP!$C43,FALSE)=$R43,$AF43,IF(HLOOKUP(BH$1,Monitoring_MP!$AK$1:$EZ$55,Points_MP!$C43,FALSE)=$T43,$AG43,IF(HLOOKUP(BH$1,Monitoring_MP!$AK$1:$EZ$55,Points_MP!$C43,FALSE)=$V43,$AH43,IF(HLOOKUP(BH$1,Monitoring_MP!$AK$1:$EZ$55,Points_MP!$C43,FALSE)=$X43,$AI43,"ERROR")))))))))</f>
        <v>0</v>
      </c>
      <c r="BI43" s="142">
        <f>IF(ISBLANK(HLOOKUP(BI$1,Monitoring_MP!$AK$1:$EZ$55,Points_MP!$C43,FALSE)),"",IF(HLOOKUP(BI$1,Monitoring_MP!$AK$1:$EZ$55,Points_MP!$C43,FALSE)=$J43,$AB43,IF(HLOOKUP(BI$1,Monitoring_MP!$AK$1:$EZ$55,Points_MP!$C43,FALSE)=$L43,$AC43,IF(HLOOKUP(BI$1,Monitoring_MP!$AK$1:$EZ$55,Points_MP!$C43,FALSE)=$N43,$AD43,IF(HLOOKUP(BI$1,Monitoring_MP!$AK$1:$EZ$55,Points_MP!$C43,FALSE)=$P43,$AE43,IF(HLOOKUP(BI$1,Monitoring_MP!$AK$1:$EZ$55,Points_MP!$C43,FALSE)=$R43,$AF43,IF(HLOOKUP(BI$1,Monitoring_MP!$AK$1:$EZ$55,Points_MP!$C43,FALSE)=$T43,$AG43,IF(HLOOKUP(BI$1,Monitoring_MP!$AK$1:$EZ$55,Points_MP!$C43,FALSE)=$V43,$AH43,IF(HLOOKUP(BI$1,Monitoring_MP!$AK$1:$EZ$55,Points_MP!$C43,FALSE)=$X43,$AI43,"ERROR")))))))))</f>
        <v>0</v>
      </c>
      <c r="BJ43" s="142">
        <f>IF(ISBLANK(HLOOKUP(BJ$1,Monitoring_MP!$AK$1:$EZ$55,Points_MP!$C43,FALSE)),"",IF(HLOOKUP(BJ$1,Monitoring_MP!$AK$1:$EZ$55,Points_MP!$C43,FALSE)=$J43,$AB43,IF(HLOOKUP(BJ$1,Monitoring_MP!$AK$1:$EZ$55,Points_MP!$C43,FALSE)=$L43,$AC43,IF(HLOOKUP(BJ$1,Monitoring_MP!$AK$1:$EZ$55,Points_MP!$C43,FALSE)=$N43,$AD43,IF(HLOOKUP(BJ$1,Monitoring_MP!$AK$1:$EZ$55,Points_MP!$C43,FALSE)=$P43,$AE43,IF(HLOOKUP(BJ$1,Monitoring_MP!$AK$1:$EZ$55,Points_MP!$C43,FALSE)=$R43,$AF43,IF(HLOOKUP(BJ$1,Monitoring_MP!$AK$1:$EZ$55,Points_MP!$C43,FALSE)=$T43,$AG43,IF(HLOOKUP(BJ$1,Monitoring_MP!$AK$1:$EZ$55,Points_MP!$C43,FALSE)=$V43,$AH43,IF(HLOOKUP(BJ$1,Monitoring_MP!$AK$1:$EZ$55,Points_MP!$C43,FALSE)=$X43,$AI43,"ERROR")))))))))</f>
        <v>0</v>
      </c>
      <c r="BK43" s="142">
        <f>IF(ISBLANK(HLOOKUP(BK$1,Monitoring_MP!$AK$1:$EZ$55,Points_MP!$C43,FALSE)),"",IF(HLOOKUP(BK$1,Monitoring_MP!$AK$1:$EZ$55,Points_MP!$C43,FALSE)=$J43,$AB43,IF(HLOOKUP(BK$1,Monitoring_MP!$AK$1:$EZ$55,Points_MP!$C43,FALSE)=$L43,$AC43,IF(HLOOKUP(BK$1,Monitoring_MP!$AK$1:$EZ$55,Points_MP!$C43,FALSE)=$N43,$AD43,IF(HLOOKUP(BK$1,Monitoring_MP!$AK$1:$EZ$55,Points_MP!$C43,FALSE)=$P43,$AE43,IF(HLOOKUP(BK$1,Monitoring_MP!$AK$1:$EZ$55,Points_MP!$C43,FALSE)=$R43,$AF43,IF(HLOOKUP(BK$1,Monitoring_MP!$AK$1:$EZ$55,Points_MP!$C43,FALSE)=$T43,$AG43,IF(HLOOKUP(BK$1,Monitoring_MP!$AK$1:$EZ$55,Points_MP!$C43,FALSE)=$V43,$AH43,IF(HLOOKUP(BK$1,Monitoring_MP!$AK$1:$EZ$55,Points_MP!$C43,FALSE)=$X43,$AI43,"ERROR")))))))))</f>
        <v>0</v>
      </c>
      <c r="BL43" s="142">
        <f>IF(ISBLANK(HLOOKUP(BL$1,Monitoring_MP!$AK$1:$EZ$55,Points_MP!$C43,FALSE)),"",IF(HLOOKUP(BL$1,Monitoring_MP!$AK$1:$EZ$55,Points_MP!$C43,FALSE)=$J43,$AB43,IF(HLOOKUP(BL$1,Monitoring_MP!$AK$1:$EZ$55,Points_MP!$C43,FALSE)=$L43,$AC43,IF(HLOOKUP(BL$1,Monitoring_MP!$AK$1:$EZ$55,Points_MP!$C43,FALSE)=$N43,$AD43,IF(HLOOKUP(BL$1,Monitoring_MP!$AK$1:$EZ$55,Points_MP!$C43,FALSE)=$P43,$AE43,IF(HLOOKUP(BL$1,Monitoring_MP!$AK$1:$EZ$55,Points_MP!$C43,FALSE)=$R43,$AF43,IF(HLOOKUP(BL$1,Monitoring_MP!$AK$1:$EZ$55,Points_MP!$C43,FALSE)=$T43,$AG43,IF(HLOOKUP(BL$1,Monitoring_MP!$AK$1:$EZ$55,Points_MP!$C43,FALSE)=$V43,$AH43,IF(HLOOKUP(BL$1,Monitoring_MP!$AK$1:$EZ$55,Points_MP!$C43,FALSE)=$X43,$AI43,"ERROR")))))))))</f>
        <v>0</v>
      </c>
      <c r="BM43" s="142">
        <f>IF(ISBLANK(HLOOKUP(BM$1,Monitoring_MP!$AK$1:$EZ$55,Points_MP!$C43,FALSE)),"",IF(HLOOKUP(BM$1,Monitoring_MP!$AK$1:$EZ$55,Points_MP!$C43,FALSE)=$J43,$AB43,IF(HLOOKUP(BM$1,Monitoring_MP!$AK$1:$EZ$55,Points_MP!$C43,FALSE)=$L43,$AC43,IF(HLOOKUP(BM$1,Monitoring_MP!$AK$1:$EZ$55,Points_MP!$C43,FALSE)=$N43,$AD43,IF(HLOOKUP(BM$1,Monitoring_MP!$AK$1:$EZ$55,Points_MP!$C43,FALSE)=$P43,$AE43,IF(HLOOKUP(BM$1,Monitoring_MP!$AK$1:$EZ$55,Points_MP!$C43,FALSE)=$R43,$AF43,IF(HLOOKUP(BM$1,Monitoring_MP!$AK$1:$EZ$55,Points_MP!$C43,FALSE)=$T43,$AG43,IF(HLOOKUP(BM$1,Monitoring_MP!$AK$1:$EZ$55,Points_MP!$C43,FALSE)=$V43,$AH43,IF(HLOOKUP(BM$1,Monitoring_MP!$AK$1:$EZ$55,Points_MP!$C43,FALSE)=$X43,$AI43,"ERROR")))))))))</f>
        <v>0</v>
      </c>
      <c r="BN43" s="142">
        <f>IF(ISBLANK(HLOOKUP(BN$1,Monitoring_MP!$AK$1:$EZ$55,Points_MP!$C43,FALSE)),"",IF(HLOOKUP(BN$1,Monitoring_MP!$AK$1:$EZ$55,Points_MP!$C43,FALSE)=$J43,$AB43,IF(HLOOKUP(BN$1,Monitoring_MP!$AK$1:$EZ$55,Points_MP!$C43,FALSE)=$L43,$AC43,IF(HLOOKUP(BN$1,Monitoring_MP!$AK$1:$EZ$55,Points_MP!$C43,FALSE)=$N43,$AD43,IF(HLOOKUP(BN$1,Monitoring_MP!$AK$1:$EZ$55,Points_MP!$C43,FALSE)=$P43,$AE43,IF(HLOOKUP(BN$1,Monitoring_MP!$AK$1:$EZ$55,Points_MP!$C43,FALSE)=$R43,$AF43,IF(HLOOKUP(BN$1,Monitoring_MP!$AK$1:$EZ$55,Points_MP!$C43,FALSE)=$T43,$AG43,IF(HLOOKUP(BN$1,Monitoring_MP!$AK$1:$EZ$55,Points_MP!$C43,FALSE)=$V43,$AH43,IF(HLOOKUP(BN$1,Monitoring_MP!$AK$1:$EZ$55,Points_MP!$C43,FALSE)=$X43,$AI43,"ERROR")))))))))</f>
        <v>1</v>
      </c>
      <c r="BO43" s="142">
        <f>IF(ISBLANK(HLOOKUP(BO$1,Monitoring_MP!$AK$1:$EZ$55,Points_MP!$C43,FALSE)),"",IF(HLOOKUP(BO$1,Monitoring_MP!$AK$1:$EZ$55,Points_MP!$C43,FALSE)=$J43,$AB43,IF(HLOOKUP(BO$1,Monitoring_MP!$AK$1:$EZ$55,Points_MP!$C43,FALSE)=$L43,$AC43,IF(HLOOKUP(BO$1,Monitoring_MP!$AK$1:$EZ$55,Points_MP!$C43,FALSE)=$N43,$AD43,IF(HLOOKUP(BO$1,Monitoring_MP!$AK$1:$EZ$55,Points_MP!$C43,FALSE)=$P43,$AE43,IF(HLOOKUP(BO$1,Monitoring_MP!$AK$1:$EZ$55,Points_MP!$C43,FALSE)=$R43,$AF43,IF(HLOOKUP(BO$1,Monitoring_MP!$AK$1:$EZ$55,Points_MP!$C43,FALSE)=$T43,$AG43,IF(HLOOKUP(BO$1,Monitoring_MP!$AK$1:$EZ$55,Points_MP!$C43,FALSE)=$V43,$AH43,IF(HLOOKUP(BO$1,Monitoring_MP!$AK$1:$EZ$55,Points_MP!$C43,FALSE)=$X43,$AI43,"ERROR")))))))))</f>
        <v>1</v>
      </c>
      <c r="BP43" s="142">
        <f>IF(ISBLANK(HLOOKUP(BP$1,Monitoring_MP!$AK$1:$EZ$55,Points_MP!$C43,FALSE)),"",IF(HLOOKUP(BP$1,Monitoring_MP!$AK$1:$EZ$55,Points_MP!$C43,FALSE)=$J43,$AB43,IF(HLOOKUP(BP$1,Monitoring_MP!$AK$1:$EZ$55,Points_MP!$C43,FALSE)=$L43,$AC43,IF(HLOOKUP(BP$1,Monitoring_MP!$AK$1:$EZ$55,Points_MP!$C43,FALSE)=$N43,$AD43,IF(HLOOKUP(BP$1,Monitoring_MP!$AK$1:$EZ$55,Points_MP!$C43,FALSE)=$P43,$AE43,IF(HLOOKUP(BP$1,Monitoring_MP!$AK$1:$EZ$55,Points_MP!$C43,FALSE)=$R43,$AF43,IF(HLOOKUP(BP$1,Monitoring_MP!$AK$1:$EZ$55,Points_MP!$C43,FALSE)=$T43,$AG43,IF(HLOOKUP(BP$1,Monitoring_MP!$AK$1:$EZ$55,Points_MP!$C43,FALSE)=$V43,$AH43,IF(HLOOKUP(BP$1,Monitoring_MP!$AK$1:$EZ$55,Points_MP!$C43,FALSE)=$X43,$AI43,"ERROR")))))))))</f>
        <v>0</v>
      </c>
      <c r="BQ43" s="142">
        <f>IF(ISBLANK(HLOOKUP(BQ$1,Monitoring_MP!$AK$1:$EZ$55,Points_MP!$C43,FALSE)),"",IF(HLOOKUP(BQ$1,Monitoring_MP!$AK$1:$EZ$55,Points_MP!$C43,FALSE)=$J43,$AB43,IF(HLOOKUP(BQ$1,Monitoring_MP!$AK$1:$EZ$55,Points_MP!$C43,FALSE)=$L43,$AC43,IF(HLOOKUP(BQ$1,Monitoring_MP!$AK$1:$EZ$55,Points_MP!$C43,FALSE)=$N43,$AD43,IF(HLOOKUP(BQ$1,Monitoring_MP!$AK$1:$EZ$55,Points_MP!$C43,FALSE)=$P43,$AE43,IF(HLOOKUP(BQ$1,Monitoring_MP!$AK$1:$EZ$55,Points_MP!$C43,FALSE)=$R43,$AF43,IF(HLOOKUP(BQ$1,Monitoring_MP!$AK$1:$EZ$55,Points_MP!$C43,FALSE)=$T43,$AG43,IF(HLOOKUP(BQ$1,Monitoring_MP!$AK$1:$EZ$55,Points_MP!$C43,FALSE)=$V43,$AH43,IF(HLOOKUP(BQ$1,Monitoring_MP!$AK$1:$EZ$55,Points_MP!$C43,FALSE)=$X43,$AI43,"ERROR")))))))))</f>
        <v>0</v>
      </c>
      <c r="BR43" s="142">
        <f>IF(ISBLANK(HLOOKUP(BR$1,Monitoring_MP!$AK$1:$EZ$55,Points_MP!$C43,FALSE)),"",IF(HLOOKUP(BR$1,Monitoring_MP!$AK$1:$EZ$55,Points_MP!$C43,FALSE)=$J43,$AB43,IF(HLOOKUP(BR$1,Monitoring_MP!$AK$1:$EZ$55,Points_MP!$C43,FALSE)=$L43,$AC43,IF(HLOOKUP(BR$1,Monitoring_MP!$AK$1:$EZ$55,Points_MP!$C43,FALSE)=$N43,$AD43,IF(HLOOKUP(BR$1,Monitoring_MP!$AK$1:$EZ$55,Points_MP!$C43,FALSE)=$P43,$AE43,IF(HLOOKUP(BR$1,Monitoring_MP!$AK$1:$EZ$55,Points_MP!$C43,FALSE)=$R43,$AF43,IF(HLOOKUP(BR$1,Monitoring_MP!$AK$1:$EZ$55,Points_MP!$C43,FALSE)=$T43,$AG43,IF(HLOOKUP(BR$1,Monitoring_MP!$AK$1:$EZ$55,Points_MP!$C43,FALSE)=$V43,$AH43,IF(HLOOKUP(BR$1,Monitoring_MP!$AK$1:$EZ$55,Points_MP!$C43,FALSE)=$X43,$AI43,"ERROR")))))))))</f>
        <v>0</v>
      </c>
      <c r="BS43" s="142">
        <f>IF(ISBLANK(HLOOKUP(BS$1,Monitoring_MP!$AK$1:$EZ$55,Points_MP!$C43,FALSE)),"",IF(HLOOKUP(BS$1,Monitoring_MP!$AK$1:$EZ$55,Points_MP!$C43,FALSE)=$J43,$AB43,IF(HLOOKUP(BS$1,Monitoring_MP!$AK$1:$EZ$55,Points_MP!$C43,FALSE)=$L43,$AC43,IF(HLOOKUP(BS$1,Monitoring_MP!$AK$1:$EZ$55,Points_MP!$C43,FALSE)=$N43,$AD43,IF(HLOOKUP(BS$1,Monitoring_MP!$AK$1:$EZ$55,Points_MP!$C43,FALSE)=$P43,$AE43,IF(HLOOKUP(BS$1,Monitoring_MP!$AK$1:$EZ$55,Points_MP!$C43,FALSE)=$R43,$AF43,IF(HLOOKUP(BS$1,Monitoring_MP!$AK$1:$EZ$55,Points_MP!$C43,FALSE)=$T43,$AG43,IF(HLOOKUP(BS$1,Monitoring_MP!$AK$1:$EZ$55,Points_MP!$C43,FALSE)=$V43,$AH43,IF(HLOOKUP(BS$1,Monitoring_MP!$AK$1:$EZ$55,Points_MP!$C43,FALSE)=$X43,$AI43,"ERROR")))))))))</f>
        <v>0</v>
      </c>
      <c r="BT43" s="142">
        <f>IF(ISBLANK(HLOOKUP(BT$1,Monitoring_MP!$AK$1:$EZ$55,Points_MP!$C43,FALSE)),"",IF(HLOOKUP(BT$1,Monitoring_MP!$AK$1:$EZ$55,Points_MP!$C43,FALSE)=$J43,$AB43,IF(HLOOKUP(BT$1,Monitoring_MP!$AK$1:$EZ$55,Points_MP!$C43,FALSE)=$L43,$AC43,IF(HLOOKUP(BT$1,Monitoring_MP!$AK$1:$EZ$55,Points_MP!$C43,FALSE)=$N43,$AD43,IF(HLOOKUP(BT$1,Monitoring_MP!$AK$1:$EZ$55,Points_MP!$C43,FALSE)=$P43,$AE43,IF(HLOOKUP(BT$1,Monitoring_MP!$AK$1:$EZ$55,Points_MP!$C43,FALSE)=$R43,$AF43,IF(HLOOKUP(BT$1,Monitoring_MP!$AK$1:$EZ$55,Points_MP!$C43,FALSE)=$T43,$AG43,IF(HLOOKUP(BT$1,Monitoring_MP!$AK$1:$EZ$55,Points_MP!$C43,FALSE)=$V43,$AH43,IF(HLOOKUP(BT$1,Monitoring_MP!$AK$1:$EZ$55,Points_MP!$C43,FALSE)=$X43,$AI43,"ERROR")))))))))</f>
        <v>1</v>
      </c>
      <c r="BU43" s="142">
        <f>IF(ISBLANK(HLOOKUP(BU$1,Monitoring_MP!$AK$1:$EZ$55,Points_MP!$C43,FALSE)),"",IF(HLOOKUP(BU$1,Monitoring_MP!$AK$1:$EZ$55,Points_MP!$C43,FALSE)=$J43,$AB43,IF(HLOOKUP(BU$1,Monitoring_MP!$AK$1:$EZ$55,Points_MP!$C43,FALSE)=$L43,$AC43,IF(HLOOKUP(BU$1,Monitoring_MP!$AK$1:$EZ$55,Points_MP!$C43,FALSE)=$N43,$AD43,IF(HLOOKUP(BU$1,Monitoring_MP!$AK$1:$EZ$55,Points_MP!$C43,FALSE)=$P43,$AE43,IF(HLOOKUP(BU$1,Monitoring_MP!$AK$1:$EZ$55,Points_MP!$C43,FALSE)=$R43,$AF43,IF(HLOOKUP(BU$1,Monitoring_MP!$AK$1:$EZ$55,Points_MP!$C43,FALSE)=$T43,$AG43,IF(HLOOKUP(BU$1,Monitoring_MP!$AK$1:$EZ$55,Points_MP!$C43,FALSE)=$V43,$AH43,IF(HLOOKUP(BU$1,Monitoring_MP!$AK$1:$EZ$55,Points_MP!$C43,FALSE)=$X43,$AI43,"ERROR")))))))))</f>
        <v>0</v>
      </c>
      <c r="BV43" s="142">
        <f>IF(ISBLANK(HLOOKUP(BV$1,Monitoring_MP!$AK$1:$EZ$55,Points_MP!$C43,FALSE)),"",IF(HLOOKUP(BV$1,Monitoring_MP!$AK$1:$EZ$55,Points_MP!$C43,FALSE)=$J43,$AB43,IF(HLOOKUP(BV$1,Monitoring_MP!$AK$1:$EZ$55,Points_MP!$C43,FALSE)=$L43,$AC43,IF(HLOOKUP(BV$1,Monitoring_MP!$AK$1:$EZ$55,Points_MP!$C43,FALSE)=$N43,$AD43,IF(HLOOKUP(BV$1,Monitoring_MP!$AK$1:$EZ$55,Points_MP!$C43,FALSE)=$P43,$AE43,IF(HLOOKUP(BV$1,Monitoring_MP!$AK$1:$EZ$55,Points_MP!$C43,FALSE)=$R43,$AF43,IF(HLOOKUP(BV$1,Monitoring_MP!$AK$1:$EZ$55,Points_MP!$C43,FALSE)=$T43,$AG43,IF(HLOOKUP(BV$1,Monitoring_MP!$AK$1:$EZ$55,Points_MP!$C43,FALSE)=$V43,$AH43,IF(HLOOKUP(BV$1,Monitoring_MP!$AK$1:$EZ$55,Points_MP!$C43,FALSE)=$X43,$AI43,"ERROR")))))))))</f>
        <v>0</v>
      </c>
      <c r="BW43" s="142">
        <f>IF(ISBLANK(HLOOKUP(BW$1,Monitoring_MP!$AK$1:$EZ$55,Points_MP!$C43,FALSE)),"",IF(HLOOKUP(BW$1,Monitoring_MP!$AK$1:$EZ$55,Points_MP!$C43,FALSE)=$J43,$AB43,IF(HLOOKUP(BW$1,Monitoring_MP!$AK$1:$EZ$55,Points_MP!$C43,FALSE)=$L43,$AC43,IF(HLOOKUP(BW$1,Monitoring_MP!$AK$1:$EZ$55,Points_MP!$C43,FALSE)=$N43,$AD43,IF(HLOOKUP(BW$1,Monitoring_MP!$AK$1:$EZ$55,Points_MP!$C43,FALSE)=$P43,$AE43,IF(HLOOKUP(BW$1,Monitoring_MP!$AK$1:$EZ$55,Points_MP!$C43,FALSE)=$R43,$AF43,IF(HLOOKUP(BW$1,Monitoring_MP!$AK$1:$EZ$55,Points_MP!$C43,FALSE)=$T43,$AG43,IF(HLOOKUP(BW$1,Monitoring_MP!$AK$1:$EZ$55,Points_MP!$C43,FALSE)=$V43,$AH43,IF(HLOOKUP(BW$1,Monitoring_MP!$AK$1:$EZ$55,Points_MP!$C43,FALSE)=$X43,$AI43,"ERROR")))))))))</f>
        <v>0</v>
      </c>
      <c r="BX43" s="142">
        <f>IF(ISBLANK(HLOOKUP(BX$1,Monitoring_MP!$AK$1:$EZ$55,Points_MP!$C43,FALSE)),"",IF(HLOOKUP(BX$1,Monitoring_MP!$AK$1:$EZ$55,Points_MP!$C43,FALSE)=$J43,$AB43,IF(HLOOKUP(BX$1,Monitoring_MP!$AK$1:$EZ$55,Points_MP!$C43,FALSE)=$L43,$AC43,IF(HLOOKUP(BX$1,Monitoring_MP!$AK$1:$EZ$55,Points_MP!$C43,FALSE)=$N43,$AD43,IF(HLOOKUP(BX$1,Monitoring_MP!$AK$1:$EZ$55,Points_MP!$C43,FALSE)=$P43,$AE43,IF(HLOOKUP(BX$1,Monitoring_MP!$AK$1:$EZ$55,Points_MP!$C43,FALSE)=$R43,$AF43,IF(HLOOKUP(BX$1,Monitoring_MP!$AK$1:$EZ$55,Points_MP!$C43,FALSE)=$T43,$AG43,IF(HLOOKUP(BX$1,Monitoring_MP!$AK$1:$EZ$55,Points_MP!$C43,FALSE)=$V43,$AH43,IF(HLOOKUP(BX$1,Monitoring_MP!$AK$1:$EZ$55,Points_MP!$C43,FALSE)=$X43,$AI43,"ERROR")))))))))</f>
        <v>0</v>
      </c>
      <c r="BY43" s="142">
        <f>IF(ISBLANK(HLOOKUP(BY$1,Monitoring_MP!$AK$1:$EZ$55,Points_MP!$C43,FALSE)),"",IF(HLOOKUP(BY$1,Monitoring_MP!$AK$1:$EZ$55,Points_MP!$C43,FALSE)=$J43,$AB43,IF(HLOOKUP(BY$1,Monitoring_MP!$AK$1:$EZ$55,Points_MP!$C43,FALSE)=$L43,$AC43,IF(HLOOKUP(BY$1,Monitoring_MP!$AK$1:$EZ$55,Points_MP!$C43,FALSE)=$N43,$AD43,IF(HLOOKUP(BY$1,Monitoring_MP!$AK$1:$EZ$55,Points_MP!$C43,FALSE)=$P43,$AE43,IF(HLOOKUP(BY$1,Monitoring_MP!$AK$1:$EZ$55,Points_MP!$C43,FALSE)=$R43,$AF43,IF(HLOOKUP(BY$1,Monitoring_MP!$AK$1:$EZ$55,Points_MP!$C43,FALSE)=$T43,$AG43,IF(HLOOKUP(BY$1,Monitoring_MP!$AK$1:$EZ$55,Points_MP!$C43,FALSE)=$V43,$AH43,IF(HLOOKUP(BY$1,Monitoring_MP!$AK$1:$EZ$55,Points_MP!$C43,FALSE)=$X43,$AI43,"ERROR")))))))))</f>
        <v>0</v>
      </c>
      <c r="BZ43" s="142">
        <f>IF(ISBLANK(HLOOKUP(BZ$1,Monitoring_MP!$AK$1:$EZ$55,Points_MP!$C43,FALSE)),"",IF(HLOOKUP(BZ$1,Monitoring_MP!$AK$1:$EZ$55,Points_MP!$C43,FALSE)=$J43,$AB43,IF(HLOOKUP(BZ$1,Monitoring_MP!$AK$1:$EZ$55,Points_MP!$C43,FALSE)=$L43,$AC43,IF(HLOOKUP(BZ$1,Monitoring_MP!$AK$1:$EZ$55,Points_MP!$C43,FALSE)=$N43,$AD43,IF(HLOOKUP(BZ$1,Monitoring_MP!$AK$1:$EZ$55,Points_MP!$C43,FALSE)=$P43,$AE43,IF(HLOOKUP(BZ$1,Monitoring_MP!$AK$1:$EZ$55,Points_MP!$C43,FALSE)=$R43,$AF43,IF(HLOOKUP(BZ$1,Monitoring_MP!$AK$1:$EZ$55,Points_MP!$C43,FALSE)=$T43,$AG43,IF(HLOOKUP(BZ$1,Monitoring_MP!$AK$1:$EZ$55,Points_MP!$C43,FALSE)=$V43,$AH43,IF(HLOOKUP(BZ$1,Monitoring_MP!$AK$1:$EZ$55,Points_MP!$C43,FALSE)=$X43,$AI43,"ERROR")))))))))</f>
        <v>0</v>
      </c>
      <c r="CA43" s="142">
        <f>IF(ISBLANK(HLOOKUP(CA$1,Monitoring_MP!$AK$1:$EZ$55,Points_MP!$C43,FALSE)),"",IF(HLOOKUP(CA$1,Monitoring_MP!$AK$1:$EZ$55,Points_MP!$C43,FALSE)=$J43,$AB43,IF(HLOOKUP(CA$1,Monitoring_MP!$AK$1:$EZ$55,Points_MP!$C43,FALSE)=$L43,$AC43,IF(HLOOKUP(CA$1,Monitoring_MP!$AK$1:$EZ$55,Points_MP!$C43,FALSE)=$N43,$AD43,IF(HLOOKUP(CA$1,Monitoring_MP!$AK$1:$EZ$55,Points_MP!$C43,FALSE)=$P43,$AE43,IF(HLOOKUP(CA$1,Monitoring_MP!$AK$1:$EZ$55,Points_MP!$C43,FALSE)=$R43,$AF43,IF(HLOOKUP(CA$1,Monitoring_MP!$AK$1:$EZ$55,Points_MP!$C43,FALSE)=$T43,$AG43,IF(HLOOKUP(CA$1,Monitoring_MP!$AK$1:$EZ$55,Points_MP!$C43,FALSE)=$V43,$AH43,IF(HLOOKUP(CA$1,Monitoring_MP!$AK$1:$EZ$55,Points_MP!$C43,FALSE)=$X43,$AI43,"ERROR")))))))))</f>
        <v>0</v>
      </c>
      <c r="CB43" s="142">
        <f>IF(ISBLANK(HLOOKUP(CB$1,Monitoring_MP!$AK$1:$EZ$55,Points_MP!$C43,FALSE)),"",IF(HLOOKUP(CB$1,Monitoring_MP!$AK$1:$EZ$55,Points_MP!$C43,FALSE)=$J43,$AB43,IF(HLOOKUP(CB$1,Monitoring_MP!$AK$1:$EZ$55,Points_MP!$C43,FALSE)=$L43,$AC43,IF(HLOOKUP(CB$1,Monitoring_MP!$AK$1:$EZ$55,Points_MP!$C43,FALSE)=$N43,$AD43,IF(HLOOKUP(CB$1,Monitoring_MP!$AK$1:$EZ$55,Points_MP!$C43,FALSE)=$P43,$AE43,IF(HLOOKUP(CB$1,Monitoring_MP!$AK$1:$EZ$55,Points_MP!$C43,FALSE)=$R43,$AF43,IF(HLOOKUP(CB$1,Monitoring_MP!$AK$1:$EZ$55,Points_MP!$C43,FALSE)=$T43,$AG43,IF(HLOOKUP(CB$1,Monitoring_MP!$AK$1:$EZ$55,Points_MP!$C43,FALSE)=$V43,$AH43,IF(HLOOKUP(CB$1,Monitoring_MP!$AK$1:$EZ$55,Points_MP!$C43,FALSE)=$X43,$AI43,"ERROR")))))))))</f>
        <v>0</v>
      </c>
      <c r="CC43" s="142">
        <f>IF(ISBLANK(HLOOKUP(CC$1,Monitoring_MP!$AK$1:$EZ$55,Points_MP!$C43,FALSE)),"",IF(HLOOKUP(CC$1,Monitoring_MP!$AK$1:$EZ$55,Points_MP!$C43,FALSE)=$J43,$AB43,IF(HLOOKUP(CC$1,Monitoring_MP!$AK$1:$EZ$55,Points_MP!$C43,FALSE)=$L43,$AC43,IF(HLOOKUP(CC$1,Monitoring_MP!$AK$1:$EZ$55,Points_MP!$C43,FALSE)=$N43,$AD43,IF(HLOOKUP(CC$1,Monitoring_MP!$AK$1:$EZ$55,Points_MP!$C43,FALSE)=$P43,$AE43,IF(HLOOKUP(CC$1,Monitoring_MP!$AK$1:$EZ$55,Points_MP!$C43,FALSE)=$R43,$AF43,IF(HLOOKUP(CC$1,Monitoring_MP!$AK$1:$EZ$55,Points_MP!$C43,FALSE)=$T43,$AG43,IF(HLOOKUP(CC$1,Monitoring_MP!$AK$1:$EZ$55,Points_MP!$C43,FALSE)=$V43,$AH43,IF(HLOOKUP(CC$1,Monitoring_MP!$AK$1:$EZ$55,Points_MP!$C43,FALSE)=$X43,$AI43,"ERROR")))))))))</f>
        <v>0</v>
      </c>
      <c r="CD43" s="142">
        <f>IF(ISBLANK(HLOOKUP(CD$1,Monitoring_MP!$AK$1:$EZ$55,Points_MP!$C43,FALSE)),"",IF(HLOOKUP(CD$1,Monitoring_MP!$AK$1:$EZ$55,Points_MP!$C43,FALSE)=$J43,$AB43,IF(HLOOKUP(CD$1,Monitoring_MP!$AK$1:$EZ$55,Points_MP!$C43,FALSE)=$L43,$AC43,IF(HLOOKUP(CD$1,Monitoring_MP!$AK$1:$EZ$55,Points_MP!$C43,FALSE)=$N43,$AD43,IF(HLOOKUP(CD$1,Monitoring_MP!$AK$1:$EZ$55,Points_MP!$C43,FALSE)=$P43,$AE43,IF(HLOOKUP(CD$1,Monitoring_MP!$AK$1:$EZ$55,Points_MP!$C43,FALSE)=$R43,$AF43,IF(HLOOKUP(CD$1,Monitoring_MP!$AK$1:$EZ$55,Points_MP!$C43,FALSE)=$T43,$AG43,IF(HLOOKUP(CD$1,Monitoring_MP!$AK$1:$EZ$55,Points_MP!$C43,FALSE)=$V43,$AH43,IF(HLOOKUP(CD$1,Monitoring_MP!$AK$1:$EZ$55,Points_MP!$C43,FALSE)=$X43,$AI43,"ERROR")))))))))</f>
        <v>1</v>
      </c>
      <c r="CE43" s="142">
        <f>IF(ISBLANK(HLOOKUP(CE$1,Monitoring_MP!$AK$1:$EZ$55,Points_MP!$C43,FALSE)),"",IF(HLOOKUP(CE$1,Monitoring_MP!$AK$1:$EZ$55,Points_MP!$C43,FALSE)=$J43,$AB43,IF(HLOOKUP(CE$1,Monitoring_MP!$AK$1:$EZ$55,Points_MP!$C43,FALSE)=$L43,$AC43,IF(HLOOKUP(CE$1,Monitoring_MP!$AK$1:$EZ$55,Points_MP!$C43,FALSE)=$N43,$AD43,IF(HLOOKUP(CE$1,Monitoring_MP!$AK$1:$EZ$55,Points_MP!$C43,FALSE)=$P43,$AE43,IF(HLOOKUP(CE$1,Monitoring_MP!$AK$1:$EZ$55,Points_MP!$C43,FALSE)=$R43,$AF43,IF(HLOOKUP(CE$1,Monitoring_MP!$AK$1:$EZ$55,Points_MP!$C43,FALSE)=$T43,$AG43,IF(HLOOKUP(CE$1,Monitoring_MP!$AK$1:$EZ$55,Points_MP!$C43,FALSE)=$V43,$AH43,IF(HLOOKUP(CE$1,Monitoring_MP!$AK$1:$EZ$55,Points_MP!$C43,FALSE)=$X43,$AI43,"ERROR")))))))))</f>
        <v>0</v>
      </c>
      <c r="CF43" s="142" t="str">
        <f>IF(ISBLANK(HLOOKUP(CF$1,Monitoring_MP!$AK$1:$EZ$55,Points_MP!$C43,FALSE)),"",IF(HLOOKUP(CF$1,Monitoring_MP!$AK$1:$EZ$55,Points_MP!$C43,FALSE)=$J43,$AB43,IF(HLOOKUP(CF$1,Monitoring_MP!$AK$1:$EZ$55,Points_MP!$C43,FALSE)=$L43,$AC43,IF(HLOOKUP(CF$1,Monitoring_MP!$AK$1:$EZ$55,Points_MP!$C43,FALSE)=$N43,$AD43,IF(HLOOKUP(CF$1,Monitoring_MP!$AK$1:$EZ$55,Points_MP!$C43,FALSE)=$P43,$AE43,IF(HLOOKUP(CF$1,Monitoring_MP!$AK$1:$EZ$55,Points_MP!$C43,FALSE)=$R43,$AF43,IF(HLOOKUP(CF$1,Monitoring_MP!$AK$1:$EZ$55,Points_MP!$C43,FALSE)=$T43,$AG43,IF(HLOOKUP(CF$1,Monitoring_MP!$AK$1:$EZ$55,Points_MP!$C43,FALSE)=$V43,$AH43,IF(HLOOKUP(CF$1,Monitoring_MP!$AK$1:$EZ$55,Points_MP!$C43,FALSE)=$X43,$AI43,"ERROR")))))))))</f>
        <v>N/A</v>
      </c>
      <c r="CG43" s="142">
        <f>IF(ISBLANK(HLOOKUP(CG$1,Monitoring_MP!$AK$1:$EZ$55,Points_MP!$C43,FALSE)),"",IF(HLOOKUP(CG$1,Monitoring_MP!$AK$1:$EZ$55,Points_MP!$C43,FALSE)=$J43,$AB43,IF(HLOOKUP(CG$1,Monitoring_MP!$AK$1:$EZ$55,Points_MP!$C43,FALSE)=$L43,$AC43,IF(HLOOKUP(CG$1,Monitoring_MP!$AK$1:$EZ$55,Points_MP!$C43,FALSE)=$N43,$AD43,IF(HLOOKUP(CG$1,Monitoring_MP!$AK$1:$EZ$55,Points_MP!$C43,FALSE)=$P43,$AE43,IF(HLOOKUP(CG$1,Monitoring_MP!$AK$1:$EZ$55,Points_MP!$C43,FALSE)=$R43,$AF43,IF(HLOOKUP(CG$1,Monitoring_MP!$AK$1:$EZ$55,Points_MP!$C43,FALSE)=$T43,$AG43,IF(HLOOKUP(CG$1,Monitoring_MP!$AK$1:$EZ$55,Points_MP!$C43,FALSE)=$V43,$AH43,IF(HLOOKUP(CG$1,Monitoring_MP!$AK$1:$EZ$55,Points_MP!$C43,FALSE)=$X43,$AI43,"ERROR")))))))))</f>
        <v>0</v>
      </c>
      <c r="CH43" s="142">
        <f>IF(ISBLANK(HLOOKUP(CH$1,Monitoring_MP!$AK$1:$EZ$55,Points_MP!$C43,FALSE)),"",IF(HLOOKUP(CH$1,Monitoring_MP!$AK$1:$EZ$55,Points_MP!$C43,FALSE)=$J43,$AB43,IF(HLOOKUP(CH$1,Monitoring_MP!$AK$1:$EZ$55,Points_MP!$C43,FALSE)=$L43,$AC43,IF(HLOOKUP(CH$1,Monitoring_MP!$AK$1:$EZ$55,Points_MP!$C43,FALSE)=$N43,$AD43,IF(HLOOKUP(CH$1,Monitoring_MP!$AK$1:$EZ$55,Points_MP!$C43,FALSE)=$P43,$AE43,IF(HLOOKUP(CH$1,Monitoring_MP!$AK$1:$EZ$55,Points_MP!$C43,FALSE)=$R43,$AF43,IF(HLOOKUP(CH$1,Monitoring_MP!$AK$1:$EZ$55,Points_MP!$C43,FALSE)=$T43,$AG43,IF(HLOOKUP(CH$1,Monitoring_MP!$AK$1:$EZ$55,Points_MP!$C43,FALSE)=$V43,$AH43,IF(HLOOKUP(CH$1,Monitoring_MP!$AK$1:$EZ$55,Points_MP!$C43,FALSE)=$X43,$AI43,"ERROR")))))))))</f>
        <v>0</v>
      </c>
      <c r="CI43" s="142">
        <f>IF(ISBLANK(HLOOKUP(CI$1,Monitoring_MP!$AK$1:$EZ$55,Points_MP!$C43,FALSE)),"",IF(HLOOKUP(CI$1,Monitoring_MP!$AK$1:$EZ$55,Points_MP!$C43,FALSE)=$J43,$AB43,IF(HLOOKUP(CI$1,Monitoring_MP!$AK$1:$EZ$55,Points_MP!$C43,FALSE)=$L43,$AC43,IF(HLOOKUP(CI$1,Monitoring_MP!$AK$1:$EZ$55,Points_MP!$C43,FALSE)=$N43,$AD43,IF(HLOOKUP(CI$1,Monitoring_MP!$AK$1:$EZ$55,Points_MP!$C43,FALSE)=$P43,$AE43,IF(HLOOKUP(CI$1,Monitoring_MP!$AK$1:$EZ$55,Points_MP!$C43,FALSE)=$R43,$AF43,IF(HLOOKUP(CI$1,Monitoring_MP!$AK$1:$EZ$55,Points_MP!$C43,FALSE)=$T43,$AG43,IF(HLOOKUP(CI$1,Monitoring_MP!$AK$1:$EZ$55,Points_MP!$C43,FALSE)=$V43,$AH43,IF(HLOOKUP(CI$1,Monitoring_MP!$AK$1:$EZ$55,Points_MP!$C43,FALSE)=$X43,$AI43,"ERROR")))))))))</f>
        <v>0</v>
      </c>
      <c r="CJ43" s="142">
        <f>IF(ISBLANK(HLOOKUP(CJ$1,Monitoring_MP!$AK$1:$EZ$55,Points_MP!$C43,FALSE)),"",IF(HLOOKUP(CJ$1,Monitoring_MP!$AK$1:$EZ$55,Points_MP!$C43,FALSE)=$J43,$AB43,IF(HLOOKUP(CJ$1,Monitoring_MP!$AK$1:$EZ$55,Points_MP!$C43,FALSE)=$L43,$AC43,IF(HLOOKUP(CJ$1,Monitoring_MP!$AK$1:$EZ$55,Points_MP!$C43,FALSE)=$N43,$AD43,IF(HLOOKUP(CJ$1,Monitoring_MP!$AK$1:$EZ$55,Points_MP!$C43,FALSE)=$P43,$AE43,IF(HLOOKUP(CJ$1,Monitoring_MP!$AK$1:$EZ$55,Points_MP!$C43,FALSE)=$R43,$AF43,IF(HLOOKUP(CJ$1,Monitoring_MP!$AK$1:$EZ$55,Points_MP!$C43,FALSE)=$T43,$AG43,IF(HLOOKUP(CJ$1,Monitoring_MP!$AK$1:$EZ$55,Points_MP!$C43,FALSE)=$V43,$AH43,IF(HLOOKUP(CJ$1,Monitoring_MP!$AK$1:$EZ$55,Points_MP!$C43,FALSE)=$X43,$AI43,"ERROR")))))))))</f>
        <v>0</v>
      </c>
      <c r="CK43" s="142">
        <f>IF(ISBLANK(HLOOKUP(CK$1,Monitoring_MP!$AK$1:$EZ$55,Points_MP!$C43,FALSE)),"",IF(HLOOKUP(CK$1,Monitoring_MP!$AK$1:$EZ$55,Points_MP!$C43,FALSE)=$J43,$AB43,IF(HLOOKUP(CK$1,Monitoring_MP!$AK$1:$EZ$55,Points_MP!$C43,FALSE)=$L43,$AC43,IF(HLOOKUP(CK$1,Monitoring_MP!$AK$1:$EZ$55,Points_MP!$C43,FALSE)=$N43,$AD43,IF(HLOOKUP(CK$1,Monitoring_MP!$AK$1:$EZ$55,Points_MP!$C43,FALSE)=$P43,$AE43,IF(HLOOKUP(CK$1,Monitoring_MP!$AK$1:$EZ$55,Points_MP!$C43,FALSE)=$R43,$AF43,IF(HLOOKUP(CK$1,Monitoring_MP!$AK$1:$EZ$55,Points_MP!$C43,FALSE)=$T43,$AG43,IF(HLOOKUP(CK$1,Monitoring_MP!$AK$1:$EZ$55,Points_MP!$C43,FALSE)=$V43,$AH43,IF(HLOOKUP(CK$1,Monitoring_MP!$AK$1:$EZ$55,Points_MP!$C43,FALSE)=$X43,$AI43,"ERROR")))))))))</f>
        <v>0</v>
      </c>
      <c r="CL43" s="142" t="str">
        <f>IF(ISBLANK(HLOOKUP(CL$1,Monitoring_MP!$AK$1:$EZ$55,Points_MP!$C43,FALSE)),"",IF(HLOOKUP(CL$1,Monitoring_MP!$AK$1:$EZ$55,Points_MP!$C43,FALSE)=$J43,$AB43,IF(HLOOKUP(CL$1,Monitoring_MP!$AK$1:$EZ$55,Points_MP!$C43,FALSE)=$L43,$AC43,IF(HLOOKUP(CL$1,Monitoring_MP!$AK$1:$EZ$55,Points_MP!$C43,FALSE)=$N43,$AD43,IF(HLOOKUP(CL$1,Monitoring_MP!$AK$1:$EZ$55,Points_MP!$C43,FALSE)=$P43,$AE43,IF(HLOOKUP(CL$1,Monitoring_MP!$AK$1:$EZ$55,Points_MP!$C43,FALSE)=$R43,$AF43,IF(HLOOKUP(CL$1,Monitoring_MP!$AK$1:$EZ$55,Points_MP!$C43,FALSE)=$T43,$AG43,IF(HLOOKUP(CL$1,Monitoring_MP!$AK$1:$EZ$55,Points_MP!$C43,FALSE)=$V43,$AH43,IF(HLOOKUP(CL$1,Monitoring_MP!$AK$1:$EZ$55,Points_MP!$C43,FALSE)=$X43,$AI43,"ERROR")))))))))</f>
        <v>N/A</v>
      </c>
      <c r="CM43" s="142">
        <f>IF(ISBLANK(HLOOKUP(CM$1,Monitoring_MP!$AK$1:$EZ$55,Points_MP!$C43,FALSE)),"",IF(HLOOKUP(CM$1,Monitoring_MP!$AK$1:$EZ$55,Points_MP!$C43,FALSE)=$J43,$AB43,IF(HLOOKUP(CM$1,Monitoring_MP!$AK$1:$EZ$55,Points_MP!$C43,FALSE)=$L43,$AC43,IF(HLOOKUP(CM$1,Monitoring_MP!$AK$1:$EZ$55,Points_MP!$C43,FALSE)=$N43,$AD43,IF(HLOOKUP(CM$1,Monitoring_MP!$AK$1:$EZ$55,Points_MP!$C43,FALSE)=$P43,$AE43,IF(HLOOKUP(CM$1,Monitoring_MP!$AK$1:$EZ$55,Points_MP!$C43,FALSE)=$R43,$AF43,IF(HLOOKUP(CM$1,Monitoring_MP!$AK$1:$EZ$55,Points_MP!$C43,FALSE)=$T43,$AG43,IF(HLOOKUP(CM$1,Monitoring_MP!$AK$1:$EZ$55,Points_MP!$C43,FALSE)=$V43,$AH43,IF(HLOOKUP(CM$1,Monitoring_MP!$AK$1:$EZ$55,Points_MP!$C43,FALSE)=$X43,$AI43,"ERROR")))))))))</f>
        <v>0</v>
      </c>
      <c r="CN43" s="142">
        <f>IF(ISBLANK(HLOOKUP(CN$1,Monitoring_MP!$AK$1:$EZ$55,Points_MP!$C43,FALSE)),"",IF(HLOOKUP(CN$1,Monitoring_MP!$AK$1:$EZ$55,Points_MP!$C43,FALSE)=$J43,$AB43,IF(HLOOKUP(CN$1,Monitoring_MP!$AK$1:$EZ$55,Points_MP!$C43,FALSE)=$L43,$AC43,IF(HLOOKUP(CN$1,Monitoring_MP!$AK$1:$EZ$55,Points_MP!$C43,FALSE)=$N43,$AD43,IF(HLOOKUP(CN$1,Monitoring_MP!$AK$1:$EZ$55,Points_MP!$C43,FALSE)=$P43,$AE43,IF(HLOOKUP(CN$1,Monitoring_MP!$AK$1:$EZ$55,Points_MP!$C43,FALSE)=$R43,$AF43,IF(HLOOKUP(CN$1,Monitoring_MP!$AK$1:$EZ$55,Points_MP!$C43,FALSE)=$T43,$AG43,IF(HLOOKUP(CN$1,Monitoring_MP!$AK$1:$EZ$55,Points_MP!$C43,FALSE)=$V43,$AH43,IF(HLOOKUP(CN$1,Monitoring_MP!$AK$1:$EZ$55,Points_MP!$C43,FALSE)=$X43,$AI43,"ERROR")))))))))</f>
        <v>0</v>
      </c>
      <c r="CO43" s="142">
        <f>IF(ISBLANK(HLOOKUP(CO$1,Monitoring_MP!$AK$1:$EZ$55,Points_MP!$C43,FALSE)),"",IF(HLOOKUP(CO$1,Monitoring_MP!$AK$1:$EZ$55,Points_MP!$C43,FALSE)=$J43,$AB43,IF(HLOOKUP(CO$1,Monitoring_MP!$AK$1:$EZ$55,Points_MP!$C43,FALSE)=$L43,$AC43,IF(HLOOKUP(CO$1,Monitoring_MP!$AK$1:$EZ$55,Points_MP!$C43,FALSE)=$N43,$AD43,IF(HLOOKUP(CO$1,Monitoring_MP!$AK$1:$EZ$55,Points_MP!$C43,FALSE)=$P43,$AE43,IF(HLOOKUP(CO$1,Monitoring_MP!$AK$1:$EZ$55,Points_MP!$C43,FALSE)=$R43,$AF43,IF(HLOOKUP(CO$1,Monitoring_MP!$AK$1:$EZ$55,Points_MP!$C43,FALSE)=$T43,$AG43,IF(HLOOKUP(CO$1,Monitoring_MP!$AK$1:$EZ$55,Points_MP!$C43,FALSE)=$V43,$AH43,IF(HLOOKUP(CO$1,Monitoring_MP!$AK$1:$EZ$55,Points_MP!$C43,FALSE)=$X43,$AI43,"ERROR")))))))))</f>
        <v>0</v>
      </c>
      <c r="CP43" s="142">
        <f>IF(ISBLANK(HLOOKUP(CP$1,Monitoring_MP!$AK$1:$EZ$55,Points_MP!$C43,FALSE)),"",IF(HLOOKUP(CP$1,Monitoring_MP!$AK$1:$EZ$55,Points_MP!$C43,FALSE)=$J43,$AB43,IF(HLOOKUP(CP$1,Monitoring_MP!$AK$1:$EZ$55,Points_MP!$C43,FALSE)=$L43,$AC43,IF(HLOOKUP(CP$1,Monitoring_MP!$AK$1:$EZ$55,Points_MP!$C43,FALSE)=$N43,$AD43,IF(HLOOKUP(CP$1,Monitoring_MP!$AK$1:$EZ$55,Points_MP!$C43,FALSE)=$P43,$AE43,IF(HLOOKUP(CP$1,Monitoring_MP!$AK$1:$EZ$55,Points_MP!$C43,FALSE)=$R43,$AF43,IF(HLOOKUP(CP$1,Monitoring_MP!$AK$1:$EZ$55,Points_MP!$C43,FALSE)=$T43,$AG43,IF(HLOOKUP(CP$1,Monitoring_MP!$AK$1:$EZ$55,Points_MP!$C43,FALSE)=$V43,$AH43,IF(HLOOKUP(CP$1,Monitoring_MP!$AK$1:$EZ$55,Points_MP!$C43,FALSE)=$X43,$AI43,"ERROR")))))))))</f>
        <v>0</v>
      </c>
      <c r="CQ43" s="142">
        <f>IF(ISBLANK(HLOOKUP(CQ$1,Monitoring_MP!$AK$1:$EZ$55,Points_MP!$C43,FALSE)),"",IF(HLOOKUP(CQ$1,Monitoring_MP!$AK$1:$EZ$55,Points_MP!$C43,FALSE)=$J43,$AB43,IF(HLOOKUP(CQ$1,Monitoring_MP!$AK$1:$EZ$55,Points_MP!$C43,FALSE)=$L43,$AC43,IF(HLOOKUP(CQ$1,Monitoring_MP!$AK$1:$EZ$55,Points_MP!$C43,FALSE)=$N43,$AD43,IF(HLOOKUP(CQ$1,Monitoring_MP!$AK$1:$EZ$55,Points_MP!$C43,FALSE)=$P43,$AE43,IF(HLOOKUP(CQ$1,Monitoring_MP!$AK$1:$EZ$55,Points_MP!$C43,FALSE)=$R43,$AF43,IF(HLOOKUP(CQ$1,Monitoring_MP!$AK$1:$EZ$55,Points_MP!$C43,FALSE)=$T43,$AG43,IF(HLOOKUP(CQ$1,Monitoring_MP!$AK$1:$EZ$55,Points_MP!$C43,FALSE)=$V43,$AH43,IF(HLOOKUP(CQ$1,Monitoring_MP!$AK$1:$EZ$55,Points_MP!$C43,FALSE)=$X43,$AI43,"ERROR")))))))))</f>
        <v>0</v>
      </c>
      <c r="CR43" s="142">
        <f>IF(ISBLANK(HLOOKUP(CR$1,Monitoring_MP!$AK$1:$EZ$55,Points_MP!$C43,FALSE)),"",IF(HLOOKUP(CR$1,Monitoring_MP!$AK$1:$EZ$55,Points_MP!$C43,FALSE)=$J43,$AB43,IF(HLOOKUP(CR$1,Monitoring_MP!$AK$1:$EZ$55,Points_MP!$C43,FALSE)=$L43,$AC43,IF(HLOOKUP(CR$1,Monitoring_MP!$AK$1:$EZ$55,Points_MP!$C43,FALSE)=$N43,$AD43,IF(HLOOKUP(CR$1,Monitoring_MP!$AK$1:$EZ$55,Points_MP!$C43,FALSE)=$P43,$AE43,IF(HLOOKUP(CR$1,Monitoring_MP!$AK$1:$EZ$55,Points_MP!$C43,FALSE)=$R43,$AF43,IF(HLOOKUP(CR$1,Monitoring_MP!$AK$1:$EZ$55,Points_MP!$C43,FALSE)=$T43,$AG43,IF(HLOOKUP(CR$1,Monitoring_MP!$AK$1:$EZ$55,Points_MP!$C43,FALSE)=$V43,$AH43,IF(HLOOKUP(CR$1,Monitoring_MP!$AK$1:$EZ$55,Points_MP!$C43,FALSE)=$X43,$AI43,"ERROR")))))))))</f>
        <v>0</v>
      </c>
    </row>
    <row r="44" spans="1:96" ht="15" customHeight="1" x14ac:dyDescent="0.35">
      <c r="A44" s="38" t="str">
        <f>IF(ISBLANK(Monitoring_MP!A44),"",Monitoring_MP!A44)</f>
        <v>Q42</v>
      </c>
      <c r="B44" s="38" t="str">
        <f>IF(ISBLANK(Monitoring_MP!B44),"",Monitoring_MP!B44)</f>
        <v>C20042</v>
      </c>
      <c r="C44" s="38">
        <f>IF(ISBLANK(Monitoring_MP!C44),"",Monitoring_MP!C44)</f>
        <v>44</v>
      </c>
      <c r="D44" s="40" t="str">
        <f>IF(ISBLANK(Monitoring_MP!D44),"",Monitoring_MP!D44)</f>
        <v>Este disponibilă pe web arhiva rezultatelor proceselor - verbale ale procedurilor de selecţie a candidaţilor la funcţiile vacante din cel puţin ultimii 3 ani?</v>
      </c>
      <c r="E44" s="40" t="str">
        <f>IF(ISBLANK(Monitoring_MP!E44),"",Monitoring_MP!E44)</f>
        <v>Is the archive of the the  results of the minutes of the selection procedures for the candidates for the vacant positions from at least the last 3 years available on the web?</v>
      </c>
      <c r="F44" s="40" t="str">
        <f>IF(ISBLANK(Monitoring_MP!F44),"",Monitoring_MP!F44)</f>
        <v>hr</v>
      </c>
      <c r="G44" s="39" t="str">
        <f>IF(ISBLANK(Monitoring_MP!G44),"",Monitoring_MP!G44)</f>
        <v>hr4</v>
      </c>
      <c r="H44" s="59" t="str">
        <f>IF(ISBLANK(Monitoring_MP!H44),"",Monitoring_MP!H44)</f>
        <v>hr4k</v>
      </c>
      <c r="I44" s="39">
        <f>IF(ISBLANK(Monitoring_MP!I44),"",Monitoring_MP!I44)</f>
        <v>1</v>
      </c>
      <c r="J44" s="39" t="str">
        <f>IF(ISBLANK(Monitoring_MP!J44),"",Monitoring_MP!J44)</f>
        <v>da</v>
      </c>
      <c r="K44" s="39" t="str">
        <f>IF(ISBLANK(Monitoring_MP!K44),"",Monitoring_MP!K44)</f>
        <v>yes</v>
      </c>
      <c r="L44" s="39" t="str">
        <f>IF(ISBLANK(Monitoring_MP!L44),"",Monitoring_MP!L44)</f>
        <v>nu</v>
      </c>
      <c r="M44" s="39" t="str">
        <f>IF(ISBLANK(Monitoring_MP!M44),"",Monitoring_MP!M44)</f>
        <v>no</v>
      </c>
      <c r="N44" s="39" t="str">
        <f>IF(ISBLANK(Monitoring_MP!N44),"",Monitoring_MP!N44)</f>
        <v>partial</v>
      </c>
      <c r="O44" s="39" t="str">
        <f>IF(ISBLANK(Monitoring_MP!O44),"",Monitoring_MP!O44)</f>
        <v>partially</v>
      </c>
      <c r="P44" s="39" t="str">
        <f>IF(ISBLANK(Monitoring_MP!P44),"",Monitoring_MP!P44)</f>
        <v>--------</v>
      </c>
      <c r="Q44" s="39" t="str">
        <f>IF(ISBLANK(Monitoring_MP!Q44),"",Monitoring_MP!Q44)</f>
        <v>--------</v>
      </c>
      <c r="R44" s="39" t="str">
        <f>IF(ISBLANK(Monitoring_MP!R44),"",Monitoring_MP!R44)</f>
        <v>--------</v>
      </c>
      <c r="S44" s="39" t="str">
        <f>IF(ISBLANK(Monitoring_MP!S44),"",Monitoring_MP!S44)</f>
        <v>--------</v>
      </c>
      <c r="T44" s="39" t="str">
        <f>IF(ISBLANK(Monitoring_MP!T44),"",Monitoring_MP!T44)</f>
        <v>--------</v>
      </c>
      <c r="U44" s="39" t="str">
        <f>IF(ISBLANK(Monitoring_MP!U44),"",Monitoring_MP!U44)</f>
        <v>--------</v>
      </c>
      <c r="V44" s="39" t="str">
        <f>IF(ISBLANK(Monitoring_MP!V44),"",Monitoring_MP!V44)</f>
        <v>--------</v>
      </c>
      <c r="W44" s="39" t="str">
        <f>IF(ISBLANK(Monitoring_MP!W44),"",Monitoring_MP!W44)</f>
        <v>--------</v>
      </c>
      <c r="X44" s="39" t="str">
        <f>IF(ISBLANK(Monitoring_MP!X44),"",Monitoring_MP!X44)</f>
        <v>N/A</v>
      </c>
      <c r="Y44" s="39" t="str">
        <f>IF(ISBLANK(Monitoring_MP!Y44),"",Monitoring_MP!Y44)</f>
        <v>N/A</v>
      </c>
      <c r="Z44" s="39" t="str">
        <f>IF(ISBLANK(Monitoring_MP!Z44),"",Monitoring_MP!Z44)</f>
        <v>--------</v>
      </c>
      <c r="AA44" s="82" t="str">
        <f>IF(ISBLANK(Monitoring_MP!AA44),"",Monitoring_MP!AA44)</f>
        <v>--------</v>
      </c>
      <c r="AB44" s="70">
        <f>IF(ISBLANK(Monitoring_MP!AB44),"",Monitoring_MP!AB44)</f>
        <v>1</v>
      </c>
      <c r="AC44" s="39">
        <f>IF(ISBLANK(Monitoring_MP!AC44),"",Monitoring_MP!AC44)</f>
        <v>0</v>
      </c>
      <c r="AD44" s="70">
        <f>IF(ISBLANK(Monitoring_MP!AD44),"",Monitoring_MP!AD44)</f>
        <v>0.5</v>
      </c>
      <c r="AE44" s="70" t="str">
        <f>IF(ISBLANK(Monitoring_MP!AE44),"",Monitoring_MP!AE44)</f>
        <v/>
      </c>
      <c r="AF44" s="70" t="str">
        <f>IF(ISBLANK(Monitoring_MP!AF44),"",Monitoring_MP!AF44)</f>
        <v/>
      </c>
      <c r="AG44" s="70" t="str">
        <f>IF(ISBLANK(Monitoring_MP!AG44),"",Monitoring_MP!AG44)</f>
        <v/>
      </c>
      <c r="AH44" s="70" t="str">
        <f>IF(ISBLANK(Monitoring_MP!AH44),"",Monitoring_MP!AH44)</f>
        <v/>
      </c>
      <c r="AI44" s="39" t="str">
        <f>IF(ISBLANK(Monitoring_MP!AI44),"",Monitoring_MP!AI44)</f>
        <v>N/A</v>
      </c>
      <c r="AJ44" s="40" t="str">
        <f>IF(ISBLANK(Monitoring_MP!AJ44),"",Monitoring_MP!AJ44)</f>
        <v/>
      </c>
      <c r="AK44" s="142">
        <f>IF(ISBLANK(HLOOKUP(AK$1,Monitoring_MP!$AK$1:$EZ$55,Points_MP!$C44,FALSE)),"",IF(HLOOKUP(AK$1,Monitoring_MP!$AK$1:$EZ$55,Points_MP!$C44,FALSE)=$J44,$AB44,IF(HLOOKUP(AK$1,Monitoring_MP!$AK$1:$EZ$55,Points_MP!$C44,FALSE)=$L44,$AC44,IF(HLOOKUP(AK$1,Monitoring_MP!$AK$1:$EZ$55,Points_MP!$C44,FALSE)=$N44,$AD44,IF(HLOOKUP(AK$1,Monitoring_MP!$AK$1:$EZ$55,Points_MP!$C44,FALSE)=$P44,$AE44,IF(HLOOKUP(AK$1,Monitoring_MP!$AK$1:$EZ$55,Points_MP!$C44,FALSE)=$R44,$AF44,IF(HLOOKUP(AK$1,Monitoring_MP!$AK$1:$EZ$55,Points_MP!$C44,FALSE)=$T44,$AG44,IF(HLOOKUP(AK$1,Monitoring_MP!$AK$1:$EZ$55,Points_MP!$C44,FALSE)=$V44,$AH44,IF(HLOOKUP(AK$1,Monitoring_MP!$AK$1:$EZ$55,Points_MP!$C44,FALSE)=$X44,$AI44,"ERROR")))))))))</f>
        <v>0</v>
      </c>
      <c r="AL44" s="142">
        <f>IF(ISBLANK(HLOOKUP(AL$1,Monitoring_MP!$AK$1:$EZ$55,Points_MP!$C44,FALSE)),"",IF(HLOOKUP(AL$1,Monitoring_MP!$AK$1:$EZ$55,Points_MP!$C44,FALSE)=$J44,$AB44,IF(HLOOKUP(AL$1,Monitoring_MP!$AK$1:$EZ$55,Points_MP!$C44,FALSE)=$L44,$AC44,IF(HLOOKUP(AL$1,Monitoring_MP!$AK$1:$EZ$55,Points_MP!$C44,FALSE)=$N44,$AD44,IF(HLOOKUP(AL$1,Monitoring_MP!$AK$1:$EZ$55,Points_MP!$C44,FALSE)=$P44,$AE44,IF(HLOOKUP(AL$1,Monitoring_MP!$AK$1:$EZ$55,Points_MP!$C44,FALSE)=$R44,$AF44,IF(HLOOKUP(AL$1,Monitoring_MP!$AK$1:$EZ$55,Points_MP!$C44,FALSE)=$T44,$AG44,IF(HLOOKUP(AL$1,Monitoring_MP!$AK$1:$EZ$55,Points_MP!$C44,FALSE)=$V44,$AH44,IF(HLOOKUP(AL$1,Monitoring_MP!$AK$1:$EZ$55,Points_MP!$C44,FALSE)=$X44,$AI44,"ERROR")))))))))</f>
        <v>1</v>
      </c>
      <c r="AM44" s="142">
        <f>IF(ISBLANK(HLOOKUP(AM$1,Monitoring_MP!$AK$1:$EZ$55,Points_MP!$C44,FALSE)),"",IF(HLOOKUP(AM$1,Monitoring_MP!$AK$1:$EZ$55,Points_MP!$C44,FALSE)=$J44,$AB44,IF(HLOOKUP(AM$1,Monitoring_MP!$AK$1:$EZ$55,Points_MP!$C44,FALSE)=$L44,$AC44,IF(HLOOKUP(AM$1,Monitoring_MP!$AK$1:$EZ$55,Points_MP!$C44,FALSE)=$N44,$AD44,IF(HLOOKUP(AM$1,Monitoring_MP!$AK$1:$EZ$55,Points_MP!$C44,FALSE)=$P44,$AE44,IF(HLOOKUP(AM$1,Monitoring_MP!$AK$1:$EZ$55,Points_MP!$C44,FALSE)=$R44,$AF44,IF(HLOOKUP(AM$1,Monitoring_MP!$AK$1:$EZ$55,Points_MP!$C44,FALSE)=$T44,$AG44,IF(HLOOKUP(AM$1,Monitoring_MP!$AK$1:$EZ$55,Points_MP!$C44,FALSE)=$V44,$AH44,IF(HLOOKUP(AM$1,Monitoring_MP!$AK$1:$EZ$55,Points_MP!$C44,FALSE)=$X44,$AI44,"ERROR")))))))))</f>
        <v>0</v>
      </c>
      <c r="AN44" s="142">
        <f>IF(ISBLANK(HLOOKUP(AN$1,Monitoring_MP!$AK$1:$EZ$55,Points_MP!$C44,FALSE)),"",IF(HLOOKUP(AN$1,Monitoring_MP!$AK$1:$EZ$55,Points_MP!$C44,FALSE)=$J44,$AB44,IF(HLOOKUP(AN$1,Monitoring_MP!$AK$1:$EZ$55,Points_MP!$C44,FALSE)=$L44,$AC44,IF(HLOOKUP(AN$1,Monitoring_MP!$AK$1:$EZ$55,Points_MP!$C44,FALSE)=$N44,$AD44,IF(HLOOKUP(AN$1,Monitoring_MP!$AK$1:$EZ$55,Points_MP!$C44,FALSE)=$P44,$AE44,IF(HLOOKUP(AN$1,Monitoring_MP!$AK$1:$EZ$55,Points_MP!$C44,FALSE)=$R44,$AF44,IF(HLOOKUP(AN$1,Monitoring_MP!$AK$1:$EZ$55,Points_MP!$C44,FALSE)=$T44,$AG44,IF(HLOOKUP(AN$1,Monitoring_MP!$AK$1:$EZ$55,Points_MP!$C44,FALSE)=$V44,$AH44,IF(HLOOKUP(AN$1,Monitoring_MP!$AK$1:$EZ$55,Points_MP!$C44,FALSE)=$X44,$AI44,"ERROR")))))))))</f>
        <v>0</v>
      </c>
      <c r="AO44" s="142">
        <f>IF(ISBLANK(HLOOKUP(AO$1,Monitoring_MP!$AK$1:$EZ$55,Points_MP!$C44,FALSE)),"",IF(HLOOKUP(AO$1,Monitoring_MP!$AK$1:$EZ$55,Points_MP!$C44,FALSE)=$J44,$AB44,IF(HLOOKUP(AO$1,Monitoring_MP!$AK$1:$EZ$55,Points_MP!$C44,FALSE)=$L44,$AC44,IF(HLOOKUP(AO$1,Monitoring_MP!$AK$1:$EZ$55,Points_MP!$C44,FALSE)=$N44,$AD44,IF(HLOOKUP(AO$1,Monitoring_MP!$AK$1:$EZ$55,Points_MP!$C44,FALSE)=$P44,$AE44,IF(HLOOKUP(AO$1,Monitoring_MP!$AK$1:$EZ$55,Points_MP!$C44,FALSE)=$R44,$AF44,IF(HLOOKUP(AO$1,Monitoring_MP!$AK$1:$EZ$55,Points_MP!$C44,FALSE)=$T44,$AG44,IF(HLOOKUP(AO$1,Monitoring_MP!$AK$1:$EZ$55,Points_MP!$C44,FALSE)=$V44,$AH44,IF(HLOOKUP(AO$1,Monitoring_MP!$AK$1:$EZ$55,Points_MP!$C44,FALSE)=$X44,$AI44,"ERROR")))))))))</f>
        <v>0</v>
      </c>
      <c r="AP44" s="142">
        <f>IF(ISBLANK(HLOOKUP(AP$1,Monitoring_MP!$AK$1:$EZ$55,Points_MP!$C44,FALSE)),"",IF(HLOOKUP(AP$1,Monitoring_MP!$AK$1:$EZ$55,Points_MP!$C44,FALSE)=$J44,$AB44,IF(HLOOKUP(AP$1,Monitoring_MP!$AK$1:$EZ$55,Points_MP!$C44,FALSE)=$L44,$AC44,IF(HLOOKUP(AP$1,Monitoring_MP!$AK$1:$EZ$55,Points_MP!$C44,FALSE)=$N44,$AD44,IF(HLOOKUP(AP$1,Monitoring_MP!$AK$1:$EZ$55,Points_MP!$C44,FALSE)=$P44,$AE44,IF(HLOOKUP(AP$1,Monitoring_MP!$AK$1:$EZ$55,Points_MP!$C44,FALSE)=$R44,$AF44,IF(HLOOKUP(AP$1,Monitoring_MP!$AK$1:$EZ$55,Points_MP!$C44,FALSE)=$T44,$AG44,IF(HLOOKUP(AP$1,Monitoring_MP!$AK$1:$EZ$55,Points_MP!$C44,FALSE)=$V44,$AH44,IF(HLOOKUP(AP$1,Monitoring_MP!$AK$1:$EZ$55,Points_MP!$C44,FALSE)=$X44,$AI44,"ERROR")))))))))</f>
        <v>0.5</v>
      </c>
      <c r="AQ44" s="142">
        <f>IF(ISBLANK(HLOOKUP(AQ$1,Monitoring_MP!$AK$1:$EZ$55,Points_MP!$C44,FALSE)),"",IF(HLOOKUP(AQ$1,Monitoring_MP!$AK$1:$EZ$55,Points_MP!$C44,FALSE)=$J44,$AB44,IF(HLOOKUP(AQ$1,Monitoring_MP!$AK$1:$EZ$55,Points_MP!$C44,FALSE)=$L44,$AC44,IF(HLOOKUP(AQ$1,Monitoring_MP!$AK$1:$EZ$55,Points_MP!$C44,FALSE)=$N44,$AD44,IF(HLOOKUP(AQ$1,Monitoring_MP!$AK$1:$EZ$55,Points_MP!$C44,FALSE)=$P44,$AE44,IF(HLOOKUP(AQ$1,Monitoring_MP!$AK$1:$EZ$55,Points_MP!$C44,FALSE)=$R44,$AF44,IF(HLOOKUP(AQ$1,Monitoring_MP!$AK$1:$EZ$55,Points_MP!$C44,FALSE)=$T44,$AG44,IF(HLOOKUP(AQ$1,Monitoring_MP!$AK$1:$EZ$55,Points_MP!$C44,FALSE)=$V44,$AH44,IF(HLOOKUP(AQ$1,Monitoring_MP!$AK$1:$EZ$55,Points_MP!$C44,FALSE)=$X44,$AI44,"ERROR")))))))))</f>
        <v>0</v>
      </c>
      <c r="AR44" s="142">
        <f>IF(ISBLANK(HLOOKUP(AR$1,Monitoring_MP!$AK$1:$EZ$55,Points_MP!$C44,FALSE)),"",IF(HLOOKUP(AR$1,Monitoring_MP!$AK$1:$EZ$55,Points_MP!$C44,FALSE)=$J44,$AB44,IF(HLOOKUP(AR$1,Monitoring_MP!$AK$1:$EZ$55,Points_MP!$C44,FALSE)=$L44,$AC44,IF(HLOOKUP(AR$1,Monitoring_MP!$AK$1:$EZ$55,Points_MP!$C44,FALSE)=$N44,$AD44,IF(HLOOKUP(AR$1,Monitoring_MP!$AK$1:$EZ$55,Points_MP!$C44,FALSE)=$P44,$AE44,IF(HLOOKUP(AR$1,Monitoring_MP!$AK$1:$EZ$55,Points_MP!$C44,FALSE)=$R44,$AF44,IF(HLOOKUP(AR$1,Monitoring_MP!$AK$1:$EZ$55,Points_MP!$C44,FALSE)=$T44,$AG44,IF(HLOOKUP(AR$1,Monitoring_MP!$AK$1:$EZ$55,Points_MP!$C44,FALSE)=$V44,$AH44,IF(HLOOKUP(AR$1,Monitoring_MP!$AK$1:$EZ$55,Points_MP!$C44,FALSE)=$X44,$AI44,"ERROR")))))))))</f>
        <v>0</v>
      </c>
      <c r="AS44" s="142">
        <f>IF(ISBLANK(HLOOKUP(AS$1,Monitoring_MP!$AK$1:$EZ$55,Points_MP!$C44,FALSE)),"",IF(HLOOKUP(AS$1,Monitoring_MP!$AK$1:$EZ$55,Points_MP!$C44,FALSE)=$J44,$AB44,IF(HLOOKUP(AS$1,Monitoring_MP!$AK$1:$EZ$55,Points_MP!$C44,FALSE)=$L44,$AC44,IF(HLOOKUP(AS$1,Monitoring_MP!$AK$1:$EZ$55,Points_MP!$C44,FALSE)=$N44,$AD44,IF(HLOOKUP(AS$1,Monitoring_MP!$AK$1:$EZ$55,Points_MP!$C44,FALSE)=$P44,$AE44,IF(HLOOKUP(AS$1,Monitoring_MP!$AK$1:$EZ$55,Points_MP!$C44,FALSE)=$R44,$AF44,IF(HLOOKUP(AS$1,Monitoring_MP!$AK$1:$EZ$55,Points_MP!$C44,FALSE)=$T44,$AG44,IF(HLOOKUP(AS$1,Monitoring_MP!$AK$1:$EZ$55,Points_MP!$C44,FALSE)=$V44,$AH44,IF(HLOOKUP(AS$1,Monitoring_MP!$AK$1:$EZ$55,Points_MP!$C44,FALSE)=$X44,$AI44,"ERROR")))))))))</f>
        <v>0</v>
      </c>
      <c r="AT44" s="142">
        <f>IF(ISBLANK(HLOOKUP(AT$1,Monitoring_MP!$AK$1:$EZ$55,Points_MP!$C44,FALSE)),"",IF(HLOOKUP(AT$1,Monitoring_MP!$AK$1:$EZ$55,Points_MP!$C44,FALSE)=$J44,$AB44,IF(HLOOKUP(AT$1,Monitoring_MP!$AK$1:$EZ$55,Points_MP!$C44,FALSE)=$L44,$AC44,IF(HLOOKUP(AT$1,Monitoring_MP!$AK$1:$EZ$55,Points_MP!$C44,FALSE)=$N44,$AD44,IF(HLOOKUP(AT$1,Monitoring_MP!$AK$1:$EZ$55,Points_MP!$C44,FALSE)=$P44,$AE44,IF(HLOOKUP(AT$1,Monitoring_MP!$AK$1:$EZ$55,Points_MP!$C44,FALSE)=$R44,$AF44,IF(HLOOKUP(AT$1,Monitoring_MP!$AK$1:$EZ$55,Points_MP!$C44,FALSE)=$T44,$AG44,IF(HLOOKUP(AT$1,Monitoring_MP!$AK$1:$EZ$55,Points_MP!$C44,FALSE)=$V44,$AH44,IF(HLOOKUP(AT$1,Monitoring_MP!$AK$1:$EZ$55,Points_MP!$C44,FALSE)=$X44,$AI44,"ERROR")))))))))</f>
        <v>0</v>
      </c>
      <c r="AU44" s="142">
        <f>IF(ISBLANK(HLOOKUP(AU$1,Monitoring_MP!$AK$1:$EZ$55,Points_MP!$C44,FALSE)),"",IF(HLOOKUP(AU$1,Monitoring_MP!$AK$1:$EZ$55,Points_MP!$C44,FALSE)=$J44,$AB44,IF(HLOOKUP(AU$1,Monitoring_MP!$AK$1:$EZ$55,Points_MP!$C44,FALSE)=$L44,$AC44,IF(HLOOKUP(AU$1,Monitoring_MP!$AK$1:$EZ$55,Points_MP!$C44,FALSE)=$N44,$AD44,IF(HLOOKUP(AU$1,Monitoring_MP!$AK$1:$EZ$55,Points_MP!$C44,FALSE)=$P44,$AE44,IF(HLOOKUP(AU$1,Monitoring_MP!$AK$1:$EZ$55,Points_MP!$C44,FALSE)=$R44,$AF44,IF(HLOOKUP(AU$1,Monitoring_MP!$AK$1:$EZ$55,Points_MP!$C44,FALSE)=$T44,$AG44,IF(HLOOKUP(AU$1,Monitoring_MP!$AK$1:$EZ$55,Points_MP!$C44,FALSE)=$V44,$AH44,IF(HLOOKUP(AU$1,Monitoring_MP!$AK$1:$EZ$55,Points_MP!$C44,FALSE)=$X44,$AI44,"ERROR")))))))))</f>
        <v>0</v>
      </c>
      <c r="AV44" s="142">
        <f>IF(ISBLANK(HLOOKUP(AV$1,Monitoring_MP!$AK$1:$EZ$55,Points_MP!$C44,FALSE)),"",IF(HLOOKUP(AV$1,Monitoring_MP!$AK$1:$EZ$55,Points_MP!$C44,FALSE)=$J44,$AB44,IF(HLOOKUP(AV$1,Monitoring_MP!$AK$1:$EZ$55,Points_MP!$C44,FALSE)=$L44,$AC44,IF(HLOOKUP(AV$1,Monitoring_MP!$AK$1:$EZ$55,Points_MP!$C44,FALSE)=$N44,$AD44,IF(HLOOKUP(AV$1,Monitoring_MP!$AK$1:$EZ$55,Points_MP!$C44,FALSE)=$P44,$AE44,IF(HLOOKUP(AV$1,Monitoring_MP!$AK$1:$EZ$55,Points_MP!$C44,FALSE)=$R44,$AF44,IF(HLOOKUP(AV$1,Monitoring_MP!$AK$1:$EZ$55,Points_MP!$C44,FALSE)=$T44,$AG44,IF(HLOOKUP(AV$1,Monitoring_MP!$AK$1:$EZ$55,Points_MP!$C44,FALSE)=$V44,$AH44,IF(HLOOKUP(AV$1,Monitoring_MP!$AK$1:$EZ$55,Points_MP!$C44,FALSE)=$X44,$AI44,"ERROR")))))))))</f>
        <v>0</v>
      </c>
      <c r="AW44" s="142">
        <f>IF(ISBLANK(HLOOKUP(AW$1,Monitoring_MP!$AK$1:$EZ$55,Points_MP!$C44,FALSE)),"",IF(HLOOKUP(AW$1,Monitoring_MP!$AK$1:$EZ$55,Points_MP!$C44,FALSE)=$J44,$AB44,IF(HLOOKUP(AW$1,Monitoring_MP!$AK$1:$EZ$55,Points_MP!$C44,FALSE)=$L44,$AC44,IF(HLOOKUP(AW$1,Monitoring_MP!$AK$1:$EZ$55,Points_MP!$C44,FALSE)=$N44,$AD44,IF(HLOOKUP(AW$1,Monitoring_MP!$AK$1:$EZ$55,Points_MP!$C44,FALSE)=$P44,$AE44,IF(HLOOKUP(AW$1,Monitoring_MP!$AK$1:$EZ$55,Points_MP!$C44,FALSE)=$R44,$AF44,IF(HLOOKUP(AW$1,Monitoring_MP!$AK$1:$EZ$55,Points_MP!$C44,FALSE)=$T44,$AG44,IF(HLOOKUP(AW$1,Monitoring_MP!$AK$1:$EZ$55,Points_MP!$C44,FALSE)=$V44,$AH44,IF(HLOOKUP(AW$1,Monitoring_MP!$AK$1:$EZ$55,Points_MP!$C44,FALSE)=$X44,$AI44,"ERROR")))))))))</f>
        <v>0</v>
      </c>
      <c r="AX44" s="142">
        <f>IF(ISBLANK(HLOOKUP(AX$1,Monitoring_MP!$AK$1:$EZ$55,Points_MP!$C44,FALSE)),"",IF(HLOOKUP(AX$1,Monitoring_MP!$AK$1:$EZ$55,Points_MP!$C44,FALSE)=$J44,$AB44,IF(HLOOKUP(AX$1,Monitoring_MP!$AK$1:$EZ$55,Points_MP!$C44,FALSE)=$L44,$AC44,IF(HLOOKUP(AX$1,Monitoring_MP!$AK$1:$EZ$55,Points_MP!$C44,FALSE)=$N44,$AD44,IF(HLOOKUP(AX$1,Monitoring_MP!$AK$1:$EZ$55,Points_MP!$C44,FALSE)=$P44,$AE44,IF(HLOOKUP(AX$1,Monitoring_MP!$AK$1:$EZ$55,Points_MP!$C44,FALSE)=$R44,$AF44,IF(HLOOKUP(AX$1,Monitoring_MP!$AK$1:$EZ$55,Points_MP!$C44,FALSE)=$T44,$AG44,IF(HLOOKUP(AX$1,Monitoring_MP!$AK$1:$EZ$55,Points_MP!$C44,FALSE)=$V44,$AH44,IF(HLOOKUP(AX$1,Monitoring_MP!$AK$1:$EZ$55,Points_MP!$C44,FALSE)=$X44,$AI44,"ERROR")))))))))</f>
        <v>0</v>
      </c>
      <c r="AY44" s="142">
        <f>IF(ISBLANK(HLOOKUP(AY$1,Monitoring_MP!$AK$1:$EZ$55,Points_MP!$C44,FALSE)),"",IF(HLOOKUP(AY$1,Monitoring_MP!$AK$1:$EZ$55,Points_MP!$C44,FALSE)=$J44,$AB44,IF(HLOOKUP(AY$1,Monitoring_MP!$AK$1:$EZ$55,Points_MP!$C44,FALSE)=$L44,$AC44,IF(HLOOKUP(AY$1,Monitoring_MP!$AK$1:$EZ$55,Points_MP!$C44,FALSE)=$N44,$AD44,IF(HLOOKUP(AY$1,Monitoring_MP!$AK$1:$EZ$55,Points_MP!$C44,FALSE)=$P44,$AE44,IF(HLOOKUP(AY$1,Monitoring_MP!$AK$1:$EZ$55,Points_MP!$C44,FALSE)=$R44,$AF44,IF(HLOOKUP(AY$1,Monitoring_MP!$AK$1:$EZ$55,Points_MP!$C44,FALSE)=$T44,$AG44,IF(HLOOKUP(AY$1,Monitoring_MP!$AK$1:$EZ$55,Points_MP!$C44,FALSE)=$V44,$AH44,IF(HLOOKUP(AY$1,Monitoring_MP!$AK$1:$EZ$55,Points_MP!$C44,FALSE)=$X44,$AI44,"ERROR")))))))))</f>
        <v>0</v>
      </c>
      <c r="AZ44" s="142">
        <f>IF(ISBLANK(HLOOKUP(AZ$1,Monitoring_MP!$AK$1:$EZ$55,Points_MP!$C44,FALSE)),"",IF(HLOOKUP(AZ$1,Monitoring_MP!$AK$1:$EZ$55,Points_MP!$C44,FALSE)=$J44,$AB44,IF(HLOOKUP(AZ$1,Monitoring_MP!$AK$1:$EZ$55,Points_MP!$C44,FALSE)=$L44,$AC44,IF(HLOOKUP(AZ$1,Monitoring_MP!$AK$1:$EZ$55,Points_MP!$C44,FALSE)=$N44,$AD44,IF(HLOOKUP(AZ$1,Monitoring_MP!$AK$1:$EZ$55,Points_MP!$C44,FALSE)=$P44,$AE44,IF(HLOOKUP(AZ$1,Monitoring_MP!$AK$1:$EZ$55,Points_MP!$C44,FALSE)=$R44,$AF44,IF(HLOOKUP(AZ$1,Monitoring_MP!$AK$1:$EZ$55,Points_MP!$C44,FALSE)=$T44,$AG44,IF(HLOOKUP(AZ$1,Monitoring_MP!$AK$1:$EZ$55,Points_MP!$C44,FALSE)=$V44,$AH44,IF(HLOOKUP(AZ$1,Monitoring_MP!$AK$1:$EZ$55,Points_MP!$C44,FALSE)=$X44,$AI44,"ERROR")))))))))</f>
        <v>0</v>
      </c>
      <c r="BA44" s="142">
        <f>IF(ISBLANK(HLOOKUP(BA$1,Monitoring_MP!$AK$1:$EZ$55,Points_MP!$C44,FALSE)),"",IF(HLOOKUP(BA$1,Monitoring_MP!$AK$1:$EZ$55,Points_MP!$C44,FALSE)=$J44,$AB44,IF(HLOOKUP(BA$1,Monitoring_MP!$AK$1:$EZ$55,Points_MP!$C44,FALSE)=$L44,$AC44,IF(HLOOKUP(BA$1,Monitoring_MP!$AK$1:$EZ$55,Points_MP!$C44,FALSE)=$N44,$AD44,IF(HLOOKUP(BA$1,Monitoring_MP!$AK$1:$EZ$55,Points_MP!$C44,FALSE)=$P44,$AE44,IF(HLOOKUP(BA$1,Monitoring_MP!$AK$1:$EZ$55,Points_MP!$C44,FALSE)=$R44,$AF44,IF(HLOOKUP(BA$1,Monitoring_MP!$AK$1:$EZ$55,Points_MP!$C44,FALSE)=$T44,$AG44,IF(HLOOKUP(BA$1,Monitoring_MP!$AK$1:$EZ$55,Points_MP!$C44,FALSE)=$V44,$AH44,IF(HLOOKUP(BA$1,Monitoring_MP!$AK$1:$EZ$55,Points_MP!$C44,FALSE)=$X44,$AI44,"ERROR")))))))))</f>
        <v>0</v>
      </c>
      <c r="BB44" s="142">
        <f>IF(ISBLANK(HLOOKUP(BB$1,Monitoring_MP!$AK$1:$EZ$55,Points_MP!$C44,FALSE)),"",IF(HLOOKUP(BB$1,Monitoring_MP!$AK$1:$EZ$55,Points_MP!$C44,FALSE)=$J44,$AB44,IF(HLOOKUP(BB$1,Monitoring_MP!$AK$1:$EZ$55,Points_MP!$C44,FALSE)=$L44,$AC44,IF(HLOOKUP(BB$1,Monitoring_MP!$AK$1:$EZ$55,Points_MP!$C44,FALSE)=$N44,$AD44,IF(HLOOKUP(BB$1,Monitoring_MP!$AK$1:$EZ$55,Points_MP!$C44,FALSE)=$P44,$AE44,IF(HLOOKUP(BB$1,Monitoring_MP!$AK$1:$EZ$55,Points_MP!$C44,FALSE)=$R44,$AF44,IF(HLOOKUP(BB$1,Monitoring_MP!$AK$1:$EZ$55,Points_MP!$C44,FALSE)=$T44,$AG44,IF(HLOOKUP(BB$1,Monitoring_MP!$AK$1:$EZ$55,Points_MP!$C44,FALSE)=$V44,$AH44,IF(HLOOKUP(BB$1,Monitoring_MP!$AK$1:$EZ$55,Points_MP!$C44,FALSE)=$X44,$AI44,"ERROR")))))))))</f>
        <v>0</v>
      </c>
      <c r="BC44" s="142">
        <f>IF(ISBLANK(HLOOKUP(BC$1,Monitoring_MP!$AK$1:$EZ$55,Points_MP!$C44,FALSE)),"",IF(HLOOKUP(BC$1,Monitoring_MP!$AK$1:$EZ$55,Points_MP!$C44,FALSE)=$J44,$AB44,IF(HLOOKUP(BC$1,Monitoring_MP!$AK$1:$EZ$55,Points_MP!$C44,FALSE)=$L44,$AC44,IF(HLOOKUP(BC$1,Monitoring_MP!$AK$1:$EZ$55,Points_MP!$C44,FALSE)=$N44,$AD44,IF(HLOOKUP(BC$1,Monitoring_MP!$AK$1:$EZ$55,Points_MP!$C44,FALSE)=$P44,$AE44,IF(HLOOKUP(BC$1,Monitoring_MP!$AK$1:$EZ$55,Points_MP!$C44,FALSE)=$R44,$AF44,IF(HLOOKUP(BC$1,Monitoring_MP!$AK$1:$EZ$55,Points_MP!$C44,FALSE)=$T44,$AG44,IF(HLOOKUP(BC$1,Monitoring_MP!$AK$1:$EZ$55,Points_MP!$C44,FALSE)=$V44,$AH44,IF(HLOOKUP(BC$1,Monitoring_MP!$AK$1:$EZ$55,Points_MP!$C44,FALSE)=$X44,$AI44,"ERROR")))))))))</f>
        <v>0</v>
      </c>
      <c r="BD44" s="142">
        <f>IF(ISBLANK(HLOOKUP(BD$1,Monitoring_MP!$AK$1:$EZ$55,Points_MP!$C44,FALSE)),"",IF(HLOOKUP(BD$1,Monitoring_MP!$AK$1:$EZ$55,Points_MP!$C44,FALSE)=$J44,$AB44,IF(HLOOKUP(BD$1,Monitoring_MP!$AK$1:$EZ$55,Points_MP!$C44,FALSE)=$L44,$AC44,IF(HLOOKUP(BD$1,Monitoring_MP!$AK$1:$EZ$55,Points_MP!$C44,FALSE)=$N44,$AD44,IF(HLOOKUP(BD$1,Monitoring_MP!$AK$1:$EZ$55,Points_MP!$C44,FALSE)=$P44,$AE44,IF(HLOOKUP(BD$1,Monitoring_MP!$AK$1:$EZ$55,Points_MP!$C44,FALSE)=$R44,$AF44,IF(HLOOKUP(BD$1,Monitoring_MP!$AK$1:$EZ$55,Points_MP!$C44,FALSE)=$T44,$AG44,IF(HLOOKUP(BD$1,Monitoring_MP!$AK$1:$EZ$55,Points_MP!$C44,FALSE)=$V44,$AH44,IF(HLOOKUP(BD$1,Monitoring_MP!$AK$1:$EZ$55,Points_MP!$C44,FALSE)=$X44,$AI44,"ERROR")))))))))</f>
        <v>0</v>
      </c>
      <c r="BE44" s="142">
        <f>IF(ISBLANK(HLOOKUP(BE$1,Monitoring_MP!$AK$1:$EZ$55,Points_MP!$C44,FALSE)),"",IF(HLOOKUP(BE$1,Monitoring_MP!$AK$1:$EZ$55,Points_MP!$C44,FALSE)=$J44,$AB44,IF(HLOOKUP(BE$1,Monitoring_MP!$AK$1:$EZ$55,Points_MP!$C44,FALSE)=$L44,$AC44,IF(HLOOKUP(BE$1,Monitoring_MP!$AK$1:$EZ$55,Points_MP!$C44,FALSE)=$N44,$AD44,IF(HLOOKUP(BE$1,Monitoring_MP!$AK$1:$EZ$55,Points_MP!$C44,FALSE)=$P44,$AE44,IF(HLOOKUP(BE$1,Monitoring_MP!$AK$1:$EZ$55,Points_MP!$C44,FALSE)=$R44,$AF44,IF(HLOOKUP(BE$1,Monitoring_MP!$AK$1:$EZ$55,Points_MP!$C44,FALSE)=$T44,$AG44,IF(HLOOKUP(BE$1,Monitoring_MP!$AK$1:$EZ$55,Points_MP!$C44,FALSE)=$V44,$AH44,IF(HLOOKUP(BE$1,Monitoring_MP!$AK$1:$EZ$55,Points_MP!$C44,FALSE)=$X44,$AI44,"ERROR")))))))))</f>
        <v>0</v>
      </c>
      <c r="BF44" s="142">
        <f>IF(ISBLANK(HLOOKUP(BF$1,Monitoring_MP!$AK$1:$EZ$55,Points_MP!$C44,FALSE)),"",IF(HLOOKUP(BF$1,Monitoring_MP!$AK$1:$EZ$55,Points_MP!$C44,FALSE)=$J44,$AB44,IF(HLOOKUP(BF$1,Monitoring_MP!$AK$1:$EZ$55,Points_MP!$C44,FALSE)=$L44,$AC44,IF(HLOOKUP(BF$1,Monitoring_MP!$AK$1:$EZ$55,Points_MP!$C44,FALSE)=$N44,$AD44,IF(HLOOKUP(BF$1,Monitoring_MP!$AK$1:$EZ$55,Points_MP!$C44,FALSE)=$P44,$AE44,IF(HLOOKUP(BF$1,Monitoring_MP!$AK$1:$EZ$55,Points_MP!$C44,FALSE)=$R44,$AF44,IF(HLOOKUP(BF$1,Monitoring_MP!$AK$1:$EZ$55,Points_MP!$C44,FALSE)=$T44,$AG44,IF(HLOOKUP(BF$1,Monitoring_MP!$AK$1:$EZ$55,Points_MP!$C44,FALSE)=$V44,$AH44,IF(HLOOKUP(BF$1,Monitoring_MP!$AK$1:$EZ$55,Points_MP!$C44,FALSE)=$X44,$AI44,"ERROR")))))))))</f>
        <v>0</v>
      </c>
      <c r="BG44" s="142">
        <f>IF(ISBLANK(HLOOKUP(BG$1,Monitoring_MP!$AK$1:$EZ$55,Points_MP!$C44,FALSE)),"",IF(HLOOKUP(BG$1,Monitoring_MP!$AK$1:$EZ$55,Points_MP!$C44,FALSE)=$J44,$AB44,IF(HLOOKUP(BG$1,Monitoring_MP!$AK$1:$EZ$55,Points_MP!$C44,FALSE)=$L44,$AC44,IF(HLOOKUP(BG$1,Monitoring_MP!$AK$1:$EZ$55,Points_MP!$C44,FALSE)=$N44,$AD44,IF(HLOOKUP(BG$1,Monitoring_MP!$AK$1:$EZ$55,Points_MP!$C44,FALSE)=$P44,$AE44,IF(HLOOKUP(BG$1,Monitoring_MP!$AK$1:$EZ$55,Points_MP!$C44,FALSE)=$R44,$AF44,IF(HLOOKUP(BG$1,Monitoring_MP!$AK$1:$EZ$55,Points_MP!$C44,FALSE)=$T44,$AG44,IF(HLOOKUP(BG$1,Monitoring_MP!$AK$1:$EZ$55,Points_MP!$C44,FALSE)=$V44,$AH44,IF(HLOOKUP(BG$1,Monitoring_MP!$AK$1:$EZ$55,Points_MP!$C44,FALSE)=$X44,$AI44,"ERROR")))))))))</f>
        <v>0</v>
      </c>
      <c r="BH44" s="142">
        <f>IF(ISBLANK(HLOOKUP(BH$1,Monitoring_MP!$AK$1:$EZ$55,Points_MP!$C44,FALSE)),"",IF(HLOOKUP(BH$1,Monitoring_MP!$AK$1:$EZ$55,Points_MP!$C44,FALSE)=$J44,$AB44,IF(HLOOKUP(BH$1,Monitoring_MP!$AK$1:$EZ$55,Points_MP!$C44,FALSE)=$L44,$AC44,IF(HLOOKUP(BH$1,Monitoring_MP!$AK$1:$EZ$55,Points_MP!$C44,FALSE)=$N44,$AD44,IF(HLOOKUP(BH$1,Monitoring_MP!$AK$1:$EZ$55,Points_MP!$C44,FALSE)=$P44,$AE44,IF(HLOOKUP(BH$1,Monitoring_MP!$AK$1:$EZ$55,Points_MP!$C44,FALSE)=$R44,$AF44,IF(HLOOKUP(BH$1,Monitoring_MP!$AK$1:$EZ$55,Points_MP!$C44,FALSE)=$T44,$AG44,IF(HLOOKUP(BH$1,Monitoring_MP!$AK$1:$EZ$55,Points_MP!$C44,FALSE)=$V44,$AH44,IF(HLOOKUP(BH$1,Monitoring_MP!$AK$1:$EZ$55,Points_MP!$C44,FALSE)=$X44,$AI44,"ERROR")))))))))</f>
        <v>0</v>
      </c>
      <c r="BI44" s="142">
        <f>IF(ISBLANK(HLOOKUP(BI$1,Monitoring_MP!$AK$1:$EZ$55,Points_MP!$C44,FALSE)),"",IF(HLOOKUP(BI$1,Monitoring_MP!$AK$1:$EZ$55,Points_MP!$C44,FALSE)=$J44,$AB44,IF(HLOOKUP(BI$1,Monitoring_MP!$AK$1:$EZ$55,Points_MP!$C44,FALSE)=$L44,$AC44,IF(HLOOKUP(BI$1,Monitoring_MP!$AK$1:$EZ$55,Points_MP!$C44,FALSE)=$N44,$AD44,IF(HLOOKUP(BI$1,Monitoring_MP!$AK$1:$EZ$55,Points_MP!$C44,FALSE)=$P44,$AE44,IF(HLOOKUP(BI$1,Monitoring_MP!$AK$1:$EZ$55,Points_MP!$C44,FALSE)=$R44,$AF44,IF(HLOOKUP(BI$1,Monitoring_MP!$AK$1:$EZ$55,Points_MP!$C44,FALSE)=$T44,$AG44,IF(HLOOKUP(BI$1,Monitoring_MP!$AK$1:$EZ$55,Points_MP!$C44,FALSE)=$V44,$AH44,IF(HLOOKUP(BI$1,Monitoring_MP!$AK$1:$EZ$55,Points_MP!$C44,FALSE)=$X44,$AI44,"ERROR")))))))))</f>
        <v>0</v>
      </c>
      <c r="BJ44" s="142">
        <f>IF(ISBLANK(HLOOKUP(BJ$1,Monitoring_MP!$AK$1:$EZ$55,Points_MP!$C44,FALSE)),"",IF(HLOOKUP(BJ$1,Monitoring_MP!$AK$1:$EZ$55,Points_MP!$C44,FALSE)=$J44,$AB44,IF(HLOOKUP(BJ$1,Monitoring_MP!$AK$1:$EZ$55,Points_MP!$C44,FALSE)=$L44,$AC44,IF(HLOOKUP(BJ$1,Monitoring_MP!$AK$1:$EZ$55,Points_MP!$C44,FALSE)=$N44,$AD44,IF(HLOOKUP(BJ$1,Monitoring_MP!$AK$1:$EZ$55,Points_MP!$C44,FALSE)=$P44,$AE44,IF(HLOOKUP(BJ$1,Monitoring_MP!$AK$1:$EZ$55,Points_MP!$C44,FALSE)=$R44,$AF44,IF(HLOOKUP(BJ$1,Monitoring_MP!$AK$1:$EZ$55,Points_MP!$C44,FALSE)=$T44,$AG44,IF(HLOOKUP(BJ$1,Monitoring_MP!$AK$1:$EZ$55,Points_MP!$C44,FALSE)=$V44,$AH44,IF(HLOOKUP(BJ$1,Monitoring_MP!$AK$1:$EZ$55,Points_MP!$C44,FALSE)=$X44,$AI44,"ERROR")))))))))</f>
        <v>0</v>
      </c>
      <c r="BK44" s="142">
        <f>IF(ISBLANK(HLOOKUP(BK$1,Monitoring_MP!$AK$1:$EZ$55,Points_MP!$C44,FALSE)),"",IF(HLOOKUP(BK$1,Monitoring_MP!$AK$1:$EZ$55,Points_MP!$C44,FALSE)=$J44,$AB44,IF(HLOOKUP(BK$1,Monitoring_MP!$AK$1:$EZ$55,Points_MP!$C44,FALSE)=$L44,$AC44,IF(HLOOKUP(BK$1,Monitoring_MP!$AK$1:$EZ$55,Points_MP!$C44,FALSE)=$N44,$AD44,IF(HLOOKUP(BK$1,Monitoring_MP!$AK$1:$EZ$55,Points_MP!$C44,FALSE)=$P44,$AE44,IF(HLOOKUP(BK$1,Monitoring_MP!$AK$1:$EZ$55,Points_MP!$C44,FALSE)=$R44,$AF44,IF(HLOOKUP(BK$1,Monitoring_MP!$AK$1:$EZ$55,Points_MP!$C44,FALSE)=$T44,$AG44,IF(HLOOKUP(BK$1,Monitoring_MP!$AK$1:$EZ$55,Points_MP!$C44,FALSE)=$V44,$AH44,IF(HLOOKUP(BK$1,Monitoring_MP!$AK$1:$EZ$55,Points_MP!$C44,FALSE)=$X44,$AI44,"ERROR")))))))))</f>
        <v>0</v>
      </c>
      <c r="BL44" s="142">
        <f>IF(ISBLANK(HLOOKUP(BL$1,Monitoring_MP!$AK$1:$EZ$55,Points_MP!$C44,FALSE)),"",IF(HLOOKUP(BL$1,Monitoring_MP!$AK$1:$EZ$55,Points_MP!$C44,FALSE)=$J44,$AB44,IF(HLOOKUP(BL$1,Monitoring_MP!$AK$1:$EZ$55,Points_MP!$C44,FALSE)=$L44,$AC44,IF(HLOOKUP(BL$1,Monitoring_MP!$AK$1:$EZ$55,Points_MP!$C44,FALSE)=$N44,$AD44,IF(HLOOKUP(BL$1,Monitoring_MP!$AK$1:$EZ$55,Points_MP!$C44,FALSE)=$P44,$AE44,IF(HLOOKUP(BL$1,Monitoring_MP!$AK$1:$EZ$55,Points_MP!$C44,FALSE)=$R44,$AF44,IF(HLOOKUP(BL$1,Monitoring_MP!$AK$1:$EZ$55,Points_MP!$C44,FALSE)=$T44,$AG44,IF(HLOOKUP(BL$1,Monitoring_MP!$AK$1:$EZ$55,Points_MP!$C44,FALSE)=$V44,$AH44,IF(HLOOKUP(BL$1,Monitoring_MP!$AK$1:$EZ$55,Points_MP!$C44,FALSE)=$X44,$AI44,"ERROR")))))))))</f>
        <v>0</v>
      </c>
      <c r="BM44" s="142">
        <f>IF(ISBLANK(HLOOKUP(BM$1,Monitoring_MP!$AK$1:$EZ$55,Points_MP!$C44,FALSE)),"",IF(HLOOKUP(BM$1,Monitoring_MP!$AK$1:$EZ$55,Points_MP!$C44,FALSE)=$J44,$AB44,IF(HLOOKUP(BM$1,Monitoring_MP!$AK$1:$EZ$55,Points_MP!$C44,FALSE)=$L44,$AC44,IF(HLOOKUP(BM$1,Monitoring_MP!$AK$1:$EZ$55,Points_MP!$C44,FALSE)=$N44,$AD44,IF(HLOOKUP(BM$1,Monitoring_MP!$AK$1:$EZ$55,Points_MP!$C44,FALSE)=$P44,$AE44,IF(HLOOKUP(BM$1,Monitoring_MP!$AK$1:$EZ$55,Points_MP!$C44,FALSE)=$R44,$AF44,IF(HLOOKUP(BM$1,Monitoring_MP!$AK$1:$EZ$55,Points_MP!$C44,FALSE)=$T44,$AG44,IF(HLOOKUP(BM$1,Monitoring_MP!$AK$1:$EZ$55,Points_MP!$C44,FALSE)=$V44,$AH44,IF(HLOOKUP(BM$1,Monitoring_MP!$AK$1:$EZ$55,Points_MP!$C44,FALSE)=$X44,$AI44,"ERROR")))))))))</f>
        <v>0</v>
      </c>
      <c r="BN44" s="142">
        <f>IF(ISBLANK(HLOOKUP(BN$1,Monitoring_MP!$AK$1:$EZ$55,Points_MP!$C44,FALSE)),"",IF(HLOOKUP(BN$1,Monitoring_MP!$AK$1:$EZ$55,Points_MP!$C44,FALSE)=$J44,$AB44,IF(HLOOKUP(BN$1,Monitoring_MP!$AK$1:$EZ$55,Points_MP!$C44,FALSE)=$L44,$AC44,IF(HLOOKUP(BN$1,Monitoring_MP!$AK$1:$EZ$55,Points_MP!$C44,FALSE)=$N44,$AD44,IF(HLOOKUP(BN$1,Monitoring_MP!$AK$1:$EZ$55,Points_MP!$C44,FALSE)=$P44,$AE44,IF(HLOOKUP(BN$1,Monitoring_MP!$AK$1:$EZ$55,Points_MP!$C44,FALSE)=$R44,$AF44,IF(HLOOKUP(BN$1,Monitoring_MP!$AK$1:$EZ$55,Points_MP!$C44,FALSE)=$T44,$AG44,IF(HLOOKUP(BN$1,Monitoring_MP!$AK$1:$EZ$55,Points_MP!$C44,FALSE)=$V44,$AH44,IF(HLOOKUP(BN$1,Monitoring_MP!$AK$1:$EZ$55,Points_MP!$C44,FALSE)=$X44,$AI44,"ERROR")))))))))</f>
        <v>0</v>
      </c>
      <c r="BO44" s="142">
        <f>IF(ISBLANK(HLOOKUP(BO$1,Monitoring_MP!$AK$1:$EZ$55,Points_MP!$C44,FALSE)),"",IF(HLOOKUP(BO$1,Monitoring_MP!$AK$1:$EZ$55,Points_MP!$C44,FALSE)=$J44,$AB44,IF(HLOOKUP(BO$1,Monitoring_MP!$AK$1:$EZ$55,Points_MP!$C44,FALSE)=$L44,$AC44,IF(HLOOKUP(BO$1,Monitoring_MP!$AK$1:$EZ$55,Points_MP!$C44,FALSE)=$N44,$AD44,IF(HLOOKUP(BO$1,Monitoring_MP!$AK$1:$EZ$55,Points_MP!$C44,FALSE)=$P44,$AE44,IF(HLOOKUP(BO$1,Monitoring_MP!$AK$1:$EZ$55,Points_MP!$C44,FALSE)=$R44,$AF44,IF(HLOOKUP(BO$1,Monitoring_MP!$AK$1:$EZ$55,Points_MP!$C44,FALSE)=$T44,$AG44,IF(HLOOKUP(BO$1,Monitoring_MP!$AK$1:$EZ$55,Points_MP!$C44,FALSE)=$V44,$AH44,IF(HLOOKUP(BO$1,Monitoring_MP!$AK$1:$EZ$55,Points_MP!$C44,FALSE)=$X44,$AI44,"ERROR")))))))))</f>
        <v>0</v>
      </c>
      <c r="BP44" s="142">
        <f>IF(ISBLANK(HLOOKUP(BP$1,Monitoring_MP!$AK$1:$EZ$55,Points_MP!$C44,FALSE)),"",IF(HLOOKUP(BP$1,Monitoring_MP!$AK$1:$EZ$55,Points_MP!$C44,FALSE)=$J44,$AB44,IF(HLOOKUP(BP$1,Monitoring_MP!$AK$1:$EZ$55,Points_MP!$C44,FALSE)=$L44,$AC44,IF(HLOOKUP(BP$1,Monitoring_MP!$AK$1:$EZ$55,Points_MP!$C44,FALSE)=$N44,$AD44,IF(HLOOKUP(BP$1,Monitoring_MP!$AK$1:$EZ$55,Points_MP!$C44,FALSE)=$P44,$AE44,IF(HLOOKUP(BP$1,Monitoring_MP!$AK$1:$EZ$55,Points_MP!$C44,FALSE)=$R44,$AF44,IF(HLOOKUP(BP$1,Monitoring_MP!$AK$1:$EZ$55,Points_MP!$C44,FALSE)=$T44,$AG44,IF(HLOOKUP(BP$1,Monitoring_MP!$AK$1:$EZ$55,Points_MP!$C44,FALSE)=$V44,$AH44,IF(HLOOKUP(BP$1,Monitoring_MP!$AK$1:$EZ$55,Points_MP!$C44,FALSE)=$X44,$AI44,"ERROR")))))))))</f>
        <v>0</v>
      </c>
      <c r="BQ44" s="142">
        <f>IF(ISBLANK(HLOOKUP(BQ$1,Monitoring_MP!$AK$1:$EZ$55,Points_MP!$C44,FALSE)),"",IF(HLOOKUP(BQ$1,Monitoring_MP!$AK$1:$EZ$55,Points_MP!$C44,FALSE)=$J44,$AB44,IF(HLOOKUP(BQ$1,Monitoring_MP!$AK$1:$EZ$55,Points_MP!$C44,FALSE)=$L44,$AC44,IF(HLOOKUP(BQ$1,Monitoring_MP!$AK$1:$EZ$55,Points_MP!$C44,FALSE)=$N44,$AD44,IF(HLOOKUP(BQ$1,Monitoring_MP!$AK$1:$EZ$55,Points_MP!$C44,FALSE)=$P44,$AE44,IF(HLOOKUP(BQ$1,Monitoring_MP!$AK$1:$EZ$55,Points_MP!$C44,FALSE)=$R44,$AF44,IF(HLOOKUP(BQ$1,Monitoring_MP!$AK$1:$EZ$55,Points_MP!$C44,FALSE)=$T44,$AG44,IF(HLOOKUP(BQ$1,Monitoring_MP!$AK$1:$EZ$55,Points_MP!$C44,FALSE)=$V44,$AH44,IF(HLOOKUP(BQ$1,Monitoring_MP!$AK$1:$EZ$55,Points_MP!$C44,FALSE)=$X44,$AI44,"ERROR")))))))))</f>
        <v>0</v>
      </c>
      <c r="BR44" s="142">
        <f>IF(ISBLANK(HLOOKUP(BR$1,Monitoring_MP!$AK$1:$EZ$55,Points_MP!$C44,FALSE)),"",IF(HLOOKUP(BR$1,Monitoring_MP!$AK$1:$EZ$55,Points_MP!$C44,FALSE)=$J44,$AB44,IF(HLOOKUP(BR$1,Monitoring_MP!$AK$1:$EZ$55,Points_MP!$C44,FALSE)=$L44,$AC44,IF(HLOOKUP(BR$1,Monitoring_MP!$AK$1:$EZ$55,Points_MP!$C44,FALSE)=$N44,$AD44,IF(HLOOKUP(BR$1,Monitoring_MP!$AK$1:$EZ$55,Points_MP!$C44,FALSE)=$P44,$AE44,IF(HLOOKUP(BR$1,Monitoring_MP!$AK$1:$EZ$55,Points_MP!$C44,FALSE)=$R44,$AF44,IF(HLOOKUP(BR$1,Monitoring_MP!$AK$1:$EZ$55,Points_MP!$C44,FALSE)=$T44,$AG44,IF(HLOOKUP(BR$1,Monitoring_MP!$AK$1:$EZ$55,Points_MP!$C44,FALSE)=$V44,$AH44,IF(HLOOKUP(BR$1,Monitoring_MP!$AK$1:$EZ$55,Points_MP!$C44,FALSE)=$X44,$AI44,"ERROR")))))))))</f>
        <v>0</v>
      </c>
      <c r="BS44" s="142">
        <f>IF(ISBLANK(HLOOKUP(BS$1,Monitoring_MP!$AK$1:$EZ$55,Points_MP!$C44,FALSE)),"",IF(HLOOKUP(BS$1,Monitoring_MP!$AK$1:$EZ$55,Points_MP!$C44,FALSE)=$J44,$AB44,IF(HLOOKUP(BS$1,Monitoring_MP!$AK$1:$EZ$55,Points_MP!$C44,FALSE)=$L44,$AC44,IF(HLOOKUP(BS$1,Monitoring_MP!$AK$1:$EZ$55,Points_MP!$C44,FALSE)=$N44,$AD44,IF(HLOOKUP(BS$1,Monitoring_MP!$AK$1:$EZ$55,Points_MP!$C44,FALSE)=$P44,$AE44,IF(HLOOKUP(BS$1,Monitoring_MP!$AK$1:$EZ$55,Points_MP!$C44,FALSE)=$R44,$AF44,IF(HLOOKUP(BS$1,Monitoring_MP!$AK$1:$EZ$55,Points_MP!$C44,FALSE)=$T44,$AG44,IF(HLOOKUP(BS$1,Monitoring_MP!$AK$1:$EZ$55,Points_MP!$C44,FALSE)=$V44,$AH44,IF(HLOOKUP(BS$1,Monitoring_MP!$AK$1:$EZ$55,Points_MP!$C44,FALSE)=$X44,$AI44,"ERROR")))))))))</f>
        <v>0</v>
      </c>
      <c r="BT44" s="142">
        <f>IF(ISBLANK(HLOOKUP(BT$1,Monitoring_MP!$AK$1:$EZ$55,Points_MP!$C44,FALSE)),"",IF(HLOOKUP(BT$1,Monitoring_MP!$AK$1:$EZ$55,Points_MP!$C44,FALSE)=$J44,$AB44,IF(HLOOKUP(BT$1,Monitoring_MP!$AK$1:$EZ$55,Points_MP!$C44,FALSE)=$L44,$AC44,IF(HLOOKUP(BT$1,Monitoring_MP!$AK$1:$EZ$55,Points_MP!$C44,FALSE)=$N44,$AD44,IF(HLOOKUP(BT$1,Monitoring_MP!$AK$1:$EZ$55,Points_MP!$C44,FALSE)=$P44,$AE44,IF(HLOOKUP(BT$1,Monitoring_MP!$AK$1:$EZ$55,Points_MP!$C44,FALSE)=$R44,$AF44,IF(HLOOKUP(BT$1,Monitoring_MP!$AK$1:$EZ$55,Points_MP!$C44,FALSE)=$T44,$AG44,IF(HLOOKUP(BT$1,Monitoring_MP!$AK$1:$EZ$55,Points_MP!$C44,FALSE)=$V44,$AH44,IF(HLOOKUP(BT$1,Monitoring_MP!$AK$1:$EZ$55,Points_MP!$C44,FALSE)=$X44,$AI44,"ERROR")))))))))</f>
        <v>0</v>
      </c>
      <c r="BU44" s="142">
        <f>IF(ISBLANK(HLOOKUP(BU$1,Monitoring_MP!$AK$1:$EZ$55,Points_MP!$C44,FALSE)),"",IF(HLOOKUP(BU$1,Monitoring_MP!$AK$1:$EZ$55,Points_MP!$C44,FALSE)=$J44,$AB44,IF(HLOOKUP(BU$1,Monitoring_MP!$AK$1:$EZ$55,Points_MP!$C44,FALSE)=$L44,$AC44,IF(HLOOKUP(BU$1,Monitoring_MP!$AK$1:$EZ$55,Points_MP!$C44,FALSE)=$N44,$AD44,IF(HLOOKUP(BU$1,Monitoring_MP!$AK$1:$EZ$55,Points_MP!$C44,FALSE)=$P44,$AE44,IF(HLOOKUP(BU$1,Monitoring_MP!$AK$1:$EZ$55,Points_MP!$C44,FALSE)=$R44,$AF44,IF(HLOOKUP(BU$1,Monitoring_MP!$AK$1:$EZ$55,Points_MP!$C44,FALSE)=$T44,$AG44,IF(HLOOKUP(BU$1,Monitoring_MP!$AK$1:$EZ$55,Points_MP!$C44,FALSE)=$V44,$AH44,IF(HLOOKUP(BU$1,Monitoring_MP!$AK$1:$EZ$55,Points_MP!$C44,FALSE)=$X44,$AI44,"ERROR")))))))))</f>
        <v>0</v>
      </c>
      <c r="BV44" s="142">
        <f>IF(ISBLANK(HLOOKUP(BV$1,Monitoring_MP!$AK$1:$EZ$55,Points_MP!$C44,FALSE)),"",IF(HLOOKUP(BV$1,Monitoring_MP!$AK$1:$EZ$55,Points_MP!$C44,FALSE)=$J44,$AB44,IF(HLOOKUP(BV$1,Monitoring_MP!$AK$1:$EZ$55,Points_MP!$C44,FALSE)=$L44,$AC44,IF(HLOOKUP(BV$1,Monitoring_MP!$AK$1:$EZ$55,Points_MP!$C44,FALSE)=$N44,$AD44,IF(HLOOKUP(BV$1,Monitoring_MP!$AK$1:$EZ$55,Points_MP!$C44,FALSE)=$P44,$AE44,IF(HLOOKUP(BV$1,Monitoring_MP!$AK$1:$EZ$55,Points_MP!$C44,FALSE)=$R44,$AF44,IF(HLOOKUP(BV$1,Monitoring_MP!$AK$1:$EZ$55,Points_MP!$C44,FALSE)=$T44,$AG44,IF(HLOOKUP(BV$1,Monitoring_MP!$AK$1:$EZ$55,Points_MP!$C44,FALSE)=$V44,$AH44,IF(HLOOKUP(BV$1,Monitoring_MP!$AK$1:$EZ$55,Points_MP!$C44,FALSE)=$X44,$AI44,"ERROR")))))))))</f>
        <v>0</v>
      </c>
      <c r="BW44" s="142">
        <f>IF(ISBLANK(HLOOKUP(BW$1,Monitoring_MP!$AK$1:$EZ$55,Points_MP!$C44,FALSE)),"",IF(HLOOKUP(BW$1,Monitoring_MP!$AK$1:$EZ$55,Points_MP!$C44,FALSE)=$J44,$AB44,IF(HLOOKUP(BW$1,Monitoring_MP!$AK$1:$EZ$55,Points_MP!$C44,FALSE)=$L44,$AC44,IF(HLOOKUP(BW$1,Monitoring_MP!$AK$1:$EZ$55,Points_MP!$C44,FALSE)=$N44,$AD44,IF(HLOOKUP(BW$1,Monitoring_MP!$AK$1:$EZ$55,Points_MP!$C44,FALSE)=$P44,$AE44,IF(HLOOKUP(BW$1,Monitoring_MP!$AK$1:$EZ$55,Points_MP!$C44,FALSE)=$R44,$AF44,IF(HLOOKUP(BW$1,Monitoring_MP!$AK$1:$EZ$55,Points_MP!$C44,FALSE)=$T44,$AG44,IF(HLOOKUP(BW$1,Monitoring_MP!$AK$1:$EZ$55,Points_MP!$C44,FALSE)=$V44,$AH44,IF(HLOOKUP(BW$1,Monitoring_MP!$AK$1:$EZ$55,Points_MP!$C44,FALSE)=$X44,$AI44,"ERROR")))))))))</f>
        <v>0</v>
      </c>
      <c r="BX44" s="142">
        <f>IF(ISBLANK(HLOOKUP(BX$1,Monitoring_MP!$AK$1:$EZ$55,Points_MP!$C44,FALSE)),"",IF(HLOOKUP(BX$1,Monitoring_MP!$AK$1:$EZ$55,Points_MP!$C44,FALSE)=$J44,$AB44,IF(HLOOKUP(BX$1,Monitoring_MP!$AK$1:$EZ$55,Points_MP!$C44,FALSE)=$L44,$AC44,IF(HLOOKUP(BX$1,Monitoring_MP!$AK$1:$EZ$55,Points_MP!$C44,FALSE)=$N44,$AD44,IF(HLOOKUP(BX$1,Monitoring_MP!$AK$1:$EZ$55,Points_MP!$C44,FALSE)=$P44,$AE44,IF(HLOOKUP(BX$1,Monitoring_MP!$AK$1:$EZ$55,Points_MP!$C44,FALSE)=$R44,$AF44,IF(HLOOKUP(BX$1,Monitoring_MP!$AK$1:$EZ$55,Points_MP!$C44,FALSE)=$T44,$AG44,IF(HLOOKUP(BX$1,Monitoring_MP!$AK$1:$EZ$55,Points_MP!$C44,FALSE)=$V44,$AH44,IF(HLOOKUP(BX$1,Monitoring_MP!$AK$1:$EZ$55,Points_MP!$C44,FALSE)=$X44,$AI44,"ERROR")))))))))</f>
        <v>0</v>
      </c>
      <c r="BY44" s="142">
        <f>IF(ISBLANK(HLOOKUP(BY$1,Monitoring_MP!$AK$1:$EZ$55,Points_MP!$C44,FALSE)),"",IF(HLOOKUP(BY$1,Monitoring_MP!$AK$1:$EZ$55,Points_MP!$C44,FALSE)=$J44,$AB44,IF(HLOOKUP(BY$1,Monitoring_MP!$AK$1:$EZ$55,Points_MP!$C44,FALSE)=$L44,$AC44,IF(HLOOKUP(BY$1,Monitoring_MP!$AK$1:$EZ$55,Points_MP!$C44,FALSE)=$N44,$AD44,IF(HLOOKUP(BY$1,Monitoring_MP!$AK$1:$EZ$55,Points_MP!$C44,FALSE)=$P44,$AE44,IF(HLOOKUP(BY$1,Monitoring_MP!$AK$1:$EZ$55,Points_MP!$C44,FALSE)=$R44,$AF44,IF(HLOOKUP(BY$1,Monitoring_MP!$AK$1:$EZ$55,Points_MP!$C44,FALSE)=$T44,$AG44,IF(HLOOKUP(BY$1,Monitoring_MP!$AK$1:$EZ$55,Points_MP!$C44,FALSE)=$V44,$AH44,IF(HLOOKUP(BY$1,Monitoring_MP!$AK$1:$EZ$55,Points_MP!$C44,FALSE)=$X44,$AI44,"ERROR")))))))))</f>
        <v>0</v>
      </c>
      <c r="BZ44" s="142">
        <f>IF(ISBLANK(HLOOKUP(BZ$1,Monitoring_MP!$AK$1:$EZ$55,Points_MP!$C44,FALSE)),"",IF(HLOOKUP(BZ$1,Monitoring_MP!$AK$1:$EZ$55,Points_MP!$C44,FALSE)=$J44,$AB44,IF(HLOOKUP(BZ$1,Monitoring_MP!$AK$1:$EZ$55,Points_MP!$C44,FALSE)=$L44,$AC44,IF(HLOOKUP(BZ$1,Monitoring_MP!$AK$1:$EZ$55,Points_MP!$C44,FALSE)=$N44,$AD44,IF(HLOOKUP(BZ$1,Monitoring_MP!$AK$1:$EZ$55,Points_MP!$C44,FALSE)=$P44,$AE44,IF(HLOOKUP(BZ$1,Monitoring_MP!$AK$1:$EZ$55,Points_MP!$C44,FALSE)=$R44,$AF44,IF(HLOOKUP(BZ$1,Monitoring_MP!$AK$1:$EZ$55,Points_MP!$C44,FALSE)=$T44,$AG44,IF(HLOOKUP(BZ$1,Monitoring_MP!$AK$1:$EZ$55,Points_MP!$C44,FALSE)=$V44,$AH44,IF(HLOOKUP(BZ$1,Monitoring_MP!$AK$1:$EZ$55,Points_MP!$C44,FALSE)=$X44,$AI44,"ERROR")))))))))</f>
        <v>0</v>
      </c>
      <c r="CA44" s="142">
        <f>IF(ISBLANK(HLOOKUP(CA$1,Monitoring_MP!$AK$1:$EZ$55,Points_MP!$C44,FALSE)),"",IF(HLOOKUP(CA$1,Monitoring_MP!$AK$1:$EZ$55,Points_MP!$C44,FALSE)=$J44,$AB44,IF(HLOOKUP(CA$1,Monitoring_MP!$AK$1:$EZ$55,Points_MP!$C44,FALSE)=$L44,$AC44,IF(HLOOKUP(CA$1,Monitoring_MP!$AK$1:$EZ$55,Points_MP!$C44,FALSE)=$N44,$AD44,IF(HLOOKUP(CA$1,Monitoring_MP!$AK$1:$EZ$55,Points_MP!$C44,FALSE)=$P44,$AE44,IF(HLOOKUP(CA$1,Monitoring_MP!$AK$1:$EZ$55,Points_MP!$C44,FALSE)=$R44,$AF44,IF(HLOOKUP(CA$1,Monitoring_MP!$AK$1:$EZ$55,Points_MP!$C44,FALSE)=$T44,$AG44,IF(HLOOKUP(CA$1,Monitoring_MP!$AK$1:$EZ$55,Points_MP!$C44,FALSE)=$V44,$AH44,IF(HLOOKUP(CA$1,Monitoring_MP!$AK$1:$EZ$55,Points_MP!$C44,FALSE)=$X44,$AI44,"ERROR")))))))))</f>
        <v>0</v>
      </c>
      <c r="CB44" s="142">
        <f>IF(ISBLANK(HLOOKUP(CB$1,Monitoring_MP!$AK$1:$EZ$55,Points_MP!$C44,FALSE)),"",IF(HLOOKUP(CB$1,Monitoring_MP!$AK$1:$EZ$55,Points_MP!$C44,FALSE)=$J44,$AB44,IF(HLOOKUP(CB$1,Monitoring_MP!$AK$1:$EZ$55,Points_MP!$C44,FALSE)=$L44,$AC44,IF(HLOOKUP(CB$1,Monitoring_MP!$AK$1:$EZ$55,Points_MP!$C44,FALSE)=$N44,$AD44,IF(HLOOKUP(CB$1,Monitoring_MP!$AK$1:$EZ$55,Points_MP!$C44,FALSE)=$P44,$AE44,IF(HLOOKUP(CB$1,Monitoring_MP!$AK$1:$EZ$55,Points_MP!$C44,FALSE)=$R44,$AF44,IF(HLOOKUP(CB$1,Monitoring_MP!$AK$1:$EZ$55,Points_MP!$C44,FALSE)=$T44,$AG44,IF(HLOOKUP(CB$1,Monitoring_MP!$AK$1:$EZ$55,Points_MP!$C44,FALSE)=$V44,$AH44,IF(HLOOKUP(CB$1,Monitoring_MP!$AK$1:$EZ$55,Points_MP!$C44,FALSE)=$X44,$AI44,"ERROR")))))))))</f>
        <v>0</v>
      </c>
      <c r="CC44" s="142">
        <f>IF(ISBLANK(HLOOKUP(CC$1,Monitoring_MP!$AK$1:$EZ$55,Points_MP!$C44,FALSE)),"",IF(HLOOKUP(CC$1,Monitoring_MP!$AK$1:$EZ$55,Points_MP!$C44,FALSE)=$J44,$AB44,IF(HLOOKUP(CC$1,Monitoring_MP!$AK$1:$EZ$55,Points_MP!$C44,FALSE)=$L44,$AC44,IF(HLOOKUP(CC$1,Monitoring_MP!$AK$1:$EZ$55,Points_MP!$C44,FALSE)=$N44,$AD44,IF(HLOOKUP(CC$1,Monitoring_MP!$AK$1:$EZ$55,Points_MP!$C44,FALSE)=$P44,$AE44,IF(HLOOKUP(CC$1,Monitoring_MP!$AK$1:$EZ$55,Points_MP!$C44,FALSE)=$R44,$AF44,IF(HLOOKUP(CC$1,Monitoring_MP!$AK$1:$EZ$55,Points_MP!$C44,FALSE)=$T44,$AG44,IF(HLOOKUP(CC$1,Monitoring_MP!$AK$1:$EZ$55,Points_MP!$C44,FALSE)=$V44,$AH44,IF(HLOOKUP(CC$1,Monitoring_MP!$AK$1:$EZ$55,Points_MP!$C44,FALSE)=$X44,$AI44,"ERROR")))))))))</f>
        <v>0</v>
      </c>
      <c r="CD44" s="142">
        <f>IF(ISBLANK(HLOOKUP(CD$1,Monitoring_MP!$AK$1:$EZ$55,Points_MP!$C44,FALSE)),"",IF(HLOOKUP(CD$1,Monitoring_MP!$AK$1:$EZ$55,Points_MP!$C44,FALSE)=$J44,$AB44,IF(HLOOKUP(CD$1,Monitoring_MP!$AK$1:$EZ$55,Points_MP!$C44,FALSE)=$L44,$AC44,IF(HLOOKUP(CD$1,Monitoring_MP!$AK$1:$EZ$55,Points_MP!$C44,FALSE)=$N44,$AD44,IF(HLOOKUP(CD$1,Monitoring_MP!$AK$1:$EZ$55,Points_MP!$C44,FALSE)=$P44,$AE44,IF(HLOOKUP(CD$1,Monitoring_MP!$AK$1:$EZ$55,Points_MP!$C44,FALSE)=$R44,$AF44,IF(HLOOKUP(CD$1,Monitoring_MP!$AK$1:$EZ$55,Points_MP!$C44,FALSE)=$T44,$AG44,IF(HLOOKUP(CD$1,Monitoring_MP!$AK$1:$EZ$55,Points_MP!$C44,FALSE)=$V44,$AH44,IF(HLOOKUP(CD$1,Monitoring_MP!$AK$1:$EZ$55,Points_MP!$C44,FALSE)=$X44,$AI44,"ERROR")))))))))</f>
        <v>0</v>
      </c>
      <c r="CE44" s="142">
        <f>IF(ISBLANK(HLOOKUP(CE$1,Monitoring_MP!$AK$1:$EZ$55,Points_MP!$C44,FALSE)),"",IF(HLOOKUP(CE$1,Monitoring_MP!$AK$1:$EZ$55,Points_MP!$C44,FALSE)=$J44,$AB44,IF(HLOOKUP(CE$1,Monitoring_MP!$AK$1:$EZ$55,Points_MP!$C44,FALSE)=$L44,$AC44,IF(HLOOKUP(CE$1,Monitoring_MP!$AK$1:$EZ$55,Points_MP!$C44,FALSE)=$N44,$AD44,IF(HLOOKUP(CE$1,Monitoring_MP!$AK$1:$EZ$55,Points_MP!$C44,FALSE)=$P44,$AE44,IF(HLOOKUP(CE$1,Monitoring_MP!$AK$1:$EZ$55,Points_MP!$C44,FALSE)=$R44,$AF44,IF(HLOOKUP(CE$1,Monitoring_MP!$AK$1:$EZ$55,Points_MP!$C44,FALSE)=$T44,$AG44,IF(HLOOKUP(CE$1,Monitoring_MP!$AK$1:$EZ$55,Points_MP!$C44,FALSE)=$V44,$AH44,IF(HLOOKUP(CE$1,Monitoring_MP!$AK$1:$EZ$55,Points_MP!$C44,FALSE)=$X44,$AI44,"ERROR")))))))))</f>
        <v>0</v>
      </c>
      <c r="CF44" s="142">
        <f>IF(ISBLANK(HLOOKUP(CF$1,Monitoring_MP!$AK$1:$EZ$55,Points_MP!$C44,FALSE)),"",IF(HLOOKUP(CF$1,Monitoring_MP!$AK$1:$EZ$55,Points_MP!$C44,FALSE)=$J44,$AB44,IF(HLOOKUP(CF$1,Monitoring_MP!$AK$1:$EZ$55,Points_MP!$C44,FALSE)=$L44,$AC44,IF(HLOOKUP(CF$1,Monitoring_MP!$AK$1:$EZ$55,Points_MP!$C44,FALSE)=$N44,$AD44,IF(HLOOKUP(CF$1,Monitoring_MP!$AK$1:$EZ$55,Points_MP!$C44,FALSE)=$P44,$AE44,IF(HLOOKUP(CF$1,Monitoring_MP!$AK$1:$EZ$55,Points_MP!$C44,FALSE)=$R44,$AF44,IF(HLOOKUP(CF$1,Monitoring_MP!$AK$1:$EZ$55,Points_MP!$C44,FALSE)=$T44,$AG44,IF(HLOOKUP(CF$1,Monitoring_MP!$AK$1:$EZ$55,Points_MP!$C44,FALSE)=$V44,$AH44,IF(HLOOKUP(CF$1,Monitoring_MP!$AK$1:$EZ$55,Points_MP!$C44,FALSE)=$X44,$AI44,"ERROR")))))))))</f>
        <v>0</v>
      </c>
      <c r="CG44" s="142">
        <f>IF(ISBLANK(HLOOKUP(CG$1,Monitoring_MP!$AK$1:$EZ$55,Points_MP!$C44,FALSE)),"",IF(HLOOKUP(CG$1,Monitoring_MP!$AK$1:$EZ$55,Points_MP!$C44,FALSE)=$J44,$AB44,IF(HLOOKUP(CG$1,Monitoring_MP!$AK$1:$EZ$55,Points_MP!$C44,FALSE)=$L44,$AC44,IF(HLOOKUP(CG$1,Monitoring_MP!$AK$1:$EZ$55,Points_MP!$C44,FALSE)=$N44,$AD44,IF(HLOOKUP(CG$1,Monitoring_MP!$AK$1:$EZ$55,Points_MP!$C44,FALSE)=$P44,$AE44,IF(HLOOKUP(CG$1,Monitoring_MP!$AK$1:$EZ$55,Points_MP!$C44,FALSE)=$R44,$AF44,IF(HLOOKUP(CG$1,Monitoring_MP!$AK$1:$EZ$55,Points_MP!$C44,FALSE)=$T44,$AG44,IF(HLOOKUP(CG$1,Monitoring_MP!$AK$1:$EZ$55,Points_MP!$C44,FALSE)=$V44,$AH44,IF(HLOOKUP(CG$1,Monitoring_MP!$AK$1:$EZ$55,Points_MP!$C44,FALSE)=$X44,$AI44,"ERROR")))))))))</f>
        <v>0</v>
      </c>
      <c r="CH44" s="142">
        <f>IF(ISBLANK(HLOOKUP(CH$1,Monitoring_MP!$AK$1:$EZ$55,Points_MP!$C44,FALSE)),"",IF(HLOOKUP(CH$1,Monitoring_MP!$AK$1:$EZ$55,Points_MP!$C44,FALSE)=$J44,$AB44,IF(HLOOKUP(CH$1,Monitoring_MP!$AK$1:$EZ$55,Points_MP!$C44,FALSE)=$L44,$AC44,IF(HLOOKUP(CH$1,Monitoring_MP!$AK$1:$EZ$55,Points_MP!$C44,FALSE)=$N44,$AD44,IF(HLOOKUP(CH$1,Monitoring_MP!$AK$1:$EZ$55,Points_MP!$C44,FALSE)=$P44,$AE44,IF(HLOOKUP(CH$1,Monitoring_MP!$AK$1:$EZ$55,Points_MP!$C44,FALSE)=$R44,$AF44,IF(HLOOKUP(CH$1,Monitoring_MP!$AK$1:$EZ$55,Points_MP!$C44,FALSE)=$T44,$AG44,IF(HLOOKUP(CH$1,Monitoring_MP!$AK$1:$EZ$55,Points_MP!$C44,FALSE)=$V44,$AH44,IF(HLOOKUP(CH$1,Monitoring_MP!$AK$1:$EZ$55,Points_MP!$C44,FALSE)=$X44,$AI44,"ERROR")))))))))</f>
        <v>0</v>
      </c>
      <c r="CI44" s="142">
        <f>IF(ISBLANK(HLOOKUP(CI$1,Monitoring_MP!$AK$1:$EZ$55,Points_MP!$C44,FALSE)),"",IF(HLOOKUP(CI$1,Monitoring_MP!$AK$1:$EZ$55,Points_MP!$C44,FALSE)=$J44,$AB44,IF(HLOOKUP(CI$1,Monitoring_MP!$AK$1:$EZ$55,Points_MP!$C44,FALSE)=$L44,$AC44,IF(HLOOKUP(CI$1,Monitoring_MP!$AK$1:$EZ$55,Points_MP!$C44,FALSE)=$N44,$AD44,IF(HLOOKUP(CI$1,Monitoring_MP!$AK$1:$EZ$55,Points_MP!$C44,FALSE)=$P44,$AE44,IF(HLOOKUP(CI$1,Monitoring_MP!$AK$1:$EZ$55,Points_MP!$C44,FALSE)=$R44,$AF44,IF(HLOOKUP(CI$1,Monitoring_MP!$AK$1:$EZ$55,Points_MP!$C44,FALSE)=$T44,$AG44,IF(HLOOKUP(CI$1,Monitoring_MP!$AK$1:$EZ$55,Points_MP!$C44,FALSE)=$V44,$AH44,IF(HLOOKUP(CI$1,Monitoring_MP!$AK$1:$EZ$55,Points_MP!$C44,FALSE)=$X44,$AI44,"ERROR")))))))))</f>
        <v>0</v>
      </c>
      <c r="CJ44" s="142">
        <f>IF(ISBLANK(HLOOKUP(CJ$1,Monitoring_MP!$AK$1:$EZ$55,Points_MP!$C44,FALSE)),"",IF(HLOOKUP(CJ$1,Monitoring_MP!$AK$1:$EZ$55,Points_MP!$C44,FALSE)=$J44,$AB44,IF(HLOOKUP(CJ$1,Monitoring_MP!$AK$1:$EZ$55,Points_MP!$C44,FALSE)=$L44,$AC44,IF(HLOOKUP(CJ$1,Monitoring_MP!$AK$1:$EZ$55,Points_MP!$C44,FALSE)=$N44,$AD44,IF(HLOOKUP(CJ$1,Monitoring_MP!$AK$1:$EZ$55,Points_MP!$C44,FALSE)=$P44,$AE44,IF(HLOOKUP(CJ$1,Monitoring_MP!$AK$1:$EZ$55,Points_MP!$C44,FALSE)=$R44,$AF44,IF(HLOOKUP(CJ$1,Monitoring_MP!$AK$1:$EZ$55,Points_MP!$C44,FALSE)=$T44,$AG44,IF(HLOOKUP(CJ$1,Monitoring_MP!$AK$1:$EZ$55,Points_MP!$C44,FALSE)=$V44,$AH44,IF(HLOOKUP(CJ$1,Monitoring_MP!$AK$1:$EZ$55,Points_MP!$C44,FALSE)=$X44,$AI44,"ERROR")))))))))</f>
        <v>0</v>
      </c>
      <c r="CK44" s="142">
        <f>IF(ISBLANK(HLOOKUP(CK$1,Monitoring_MP!$AK$1:$EZ$55,Points_MP!$C44,FALSE)),"",IF(HLOOKUP(CK$1,Monitoring_MP!$AK$1:$EZ$55,Points_MP!$C44,FALSE)=$J44,$AB44,IF(HLOOKUP(CK$1,Monitoring_MP!$AK$1:$EZ$55,Points_MP!$C44,FALSE)=$L44,$AC44,IF(HLOOKUP(CK$1,Monitoring_MP!$AK$1:$EZ$55,Points_MP!$C44,FALSE)=$N44,$AD44,IF(HLOOKUP(CK$1,Monitoring_MP!$AK$1:$EZ$55,Points_MP!$C44,FALSE)=$P44,$AE44,IF(HLOOKUP(CK$1,Monitoring_MP!$AK$1:$EZ$55,Points_MP!$C44,FALSE)=$R44,$AF44,IF(HLOOKUP(CK$1,Monitoring_MP!$AK$1:$EZ$55,Points_MP!$C44,FALSE)=$T44,$AG44,IF(HLOOKUP(CK$1,Monitoring_MP!$AK$1:$EZ$55,Points_MP!$C44,FALSE)=$V44,$AH44,IF(HLOOKUP(CK$1,Monitoring_MP!$AK$1:$EZ$55,Points_MP!$C44,FALSE)=$X44,$AI44,"ERROR")))))))))</f>
        <v>0</v>
      </c>
      <c r="CL44" s="142">
        <f>IF(ISBLANK(HLOOKUP(CL$1,Monitoring_MP!$AK$1:$EZ$55,Points_MP!$C44,FALSE)),"",IF(HLOOKUP(CL$1,Monitoring_MP!$AK$1:$EZ$55,Points_MP!$C44,FALSE)=$J44,$AB44,IF(HLOOKUP(CL$1,Monitoring_MP!$AK$1:$EZ$55,Points_MP!$C44,FALSE)=$L44,$AC44,IF(HLOOKUP(CL$1,Monitoring_MP!$AK$1:$EZ$55,Points_MP!$C44,FALSE)=$N44,$AD44,IF(HLOOKUP(CL$1,Monitoring_MP!$AK$1:$EZ$55,Points_MP!$C44,FALSE)=$P44,$AE44,IF(HLOOKUP(CL$1,Monitoring_MP!$AK$1:$EZ$55,Points_MP!$C44,FALSE)=$R44,$AF44,IF(HLOOKUP(CL$1,Monitoring_MP!$AK$1:$EZ$55,Points_MP!$C44,FALSE)=$T44,$AG44,IF(HLOOKUP(CL$1,Monitoring_MP!$AK$1:$EZ$55,Points_MP!$C44,FALSE)=$V44,$AH44,IF(HLOOKUP(CL$1,Monitoring_MP!$AK$1:$EZ$55,Points_MP!$C44,FALSE)=$X44,$AI44,"ERROR")))))))))</f>
        <v>0</v>
      </c>
      <c r="CM44" s="142">
        <f>IF(ISBLANK(HLOOKUP(CM$1,Monitoring_MP!$AK$1:$EZ$55,Points_MP!$C44,FALSE)),"",IF(HLOOKUP(CM$1,Monitoring_MP!$AK$1:$EZ$55,Points_MP!$C44,FALSE)=$J44,$AB44,IF(HLOOKUP(CM$1,Monitoring_MP!$AK$1:$EZ$55,Points_MP!$C44,FALSE)=$L44,$AC44,IF(HLOOKUP(CM$1,Monitoring_MP!$AK$1:$EZ$55,Points_MP!$C44,FALSE)=$N44,$AD44,IF(HLOOKUP(CM$1,Monitoring_MP!$AK$1:$EZ$55,Points_MP!$C44,FALSE)=$P44,$AE44,IF(HLOOKUP(CM$1,Monitoring_MP!$AK$1:$EZ$55,Points_MP!$C44,FALSE)=$R44,$AF44,IF(HLOOKUP(CM$1,Monitoring_MP!$AK$1:$EZ$55,Points_MP!$C44,FALSE)=$T44,$AG44,IF(HLOOKUP(CM$1,Monitoring_MP!$AK$1:$EZ$55,Points_MP!$C44,FALSE)=$V44,$AH44,IF(HLOOKUP(CM$1,Monitoring_MP!$AK$1:$EZ$55,Points_MP!$C44,FALSE)=$X44,$AI44,"ERROR")))))))))</f>
        <v>0</v>
      </c>
      <c r="CN44" s="142">
        <f>IF(ISBLANK(HLOOKUP(CN$1,Monitoring_MP!$AK$1:$EZ$55,Points_MP!$C44,FALSE)),"",IF(HLOOKUP(CN$1,Monitoring_MP!$AK$1:$EZ$55,Points_MP!$C44,FALSE)=$J44,$AB44,IF(HLOOKUP(CN$1,Monitoring_MP!$AK$1:$EZ$55,Points_MP!$C44,FALSE)=$L44,$AC44,IF(HLOOKUP(CN$1,Monitoring_MP!$AK$1:$EZ$55,Points_MP!$C44,FALSE)=$N44,$AD44,IF(HLOOKUP(CN$1,Monitoring_MP!$AK$1:$EZ$55,Points_MP!$C44,FALSE)=$P44,$AE44,IF(HLOOKUP(CN$1,Monitoring_MP!$AK$1:$EZ$55,Points_MP!$C44,FALSE)=$R44,$AF44,IF(HLOOKUP(CN$1,Monitoring_MP!$AK$1:$EZ$55,Points_MP!$C44,FALSE)=$T44,$AG44,IF(HLOOKUP(CN$1,Monitoring_MP!$AK$1:$EZ$55,Points_MP!$C44,FALSE)=$V44,$AH44,IF(HLOOKUP(CN$1,Monitoring_MP!$AK$1:$EZ$55,Points_MP!$C44,FALSE)=$X44,$AI44,"ERROR")))))))))</f>
        <v>0</v>
      </c>
      <c r="CO44" s="142">
        <f>IF(ISBLANK(HLOOKUP(CO$1,Monitoring_MP!$AK$1:$EZ$55,Points_MP!$C44,FALSE)),"",IF(HLOOKUP(CO$1,Monitoring_MP!$AK$1:$EZ$55,Points_MP!$C44,FALSE)=$J44,$AB44,IF(HLOOKUP(CO$1,Monitoring_MP!$AK$1:$EZ$55,Points_MP!$C44,FALSE)=$L44,$AC44,IF(HLOOKUP(CO$1,Monitoring_MP!$AK$1:$EZ$55,Points_MP!$C44,FALSE)=$N44,$AD44,IF(HLOOKUP(CO$1,Monitoring_MP!$AK$1:$EZ$55,Points_MP!$C44,FALSE)=$P44,$AE44,IF(HLOOKUP(CO$1,Monitoring_MP!$AK$1:$EZ$55,Points_MP!$C44,FALSE)=$R44,$AF44,IF(HLOOKUP(CO$1,Monitoring_MP!$AK$1:$EZ$55,Points_MP!$C44,FALSE)=$T44,$AG44,IF(HLOOKUP(CO$1,Monitoring_MP!$AK$1:$EZ$55,Points_MP!$C44,FALSE)=$V44,$AH44,IF(HLOOKUP(CO$1,Monitoring_MP!$AK$1:$EZ$55,Points_MP!$C44,FALSE)=$X44,$AI44,"ERROR")))))))))</f>
        <v>0</v>
      </c>
      <c r="CP44" s="142">
        <f>IF(ISBLANK(HLOOKUP(CP$1,Monitoring_MP!$AK$1:$EZ$55,Points_MP!$C44,FALSE)),"",IF(HLOOKUP(CP$1,Monitoring_MP!$AK$1:$EZ$55,Points_MP!$C44,FALSE)=$J44,$AB44,IF(HLOOKUP(CP$1,Monitoring_MP!$AK$1:$EZ$55,Points_MP!$C44,FALSE)=$L44,$AC44,IF(HLOOKUP(CP$1,Monitoring_MP!$AK$1:$EZ$55,Points_MP!$C44,FALSE)=$N44,$AD44,IF(HLOOKUP(CP$1,Monitoring_MP!$AK$1:$EZ$55,Points_MP!$C44,FALSE)=$P44,$AE44,IF(HLOOKUP(CP$1,Monitoring_MP!$AK$1:$EZ$55,Points_MP!$C44,FALSE)=$R44,$AF44,IF(HLOOKUP(CP$1,Monitoring_MP!$AK$1:$EZ$55,Points_MP!$C44,FALSE)=$T44,$AG44,IF(HLOOKUP(CP$1,Monitoring_MP!$AK$1:$EZ$55,Points_MP!$C44,FALSE)=$V44,$AH44,IF(HLOOKUP(CP$1,Monitoring_MP!$AK$1:$EZ$55,Points_MP!$C44,FALSE)=$X44,$AI44,"ERROR")))))))))</f>
        <v>0</v>
      </c>
      <c r="CQ44" s="142">
        <f>IF(ISBLANK(HLOOKUP(CQ$1,Monitoring_MP!$AK$1:$EZ$55,Points_MP!$C44,FALSE)),"",IF(HLOOKUP(CQ$1,Monitoring_MP!$AK$1:$EZ$55,Points_MP!$C44,FALSE)=$J44,$AB44,IF(HLOOKUP(CQ$1,Monitoring_MP!$AK$1:$EZ$55,Points_MP!$C44,FALSE)=$L44,$AC44,IF(HLOOKUP(CQ$1,Monitoring_MP!$AK$1:$EZ$55,Points_MP!$C44,FALSE)=$N44,$AD44,IF(HLOOKUP(CQ$1,Monitoring_MP!$AK$1:$EZ$55,Points_MP!$C44,FALSE)=$P44,$AE44,IF(HLOOKUP(CQ$1,Monitoring_MP!$AK$1:$EZ$55,Points_MP!$C44,FALSE)=$R44,$AF44,IF(HLOOKUP(CQ$1,Monitoring_MP!$AK$1:$EZ$55,Points_MP!$C44,FALSE)=$T44,$AG44,IF(HLOOKUP(CQ$1,Monitoring_MP!$AK$1:$EZ$55,Points_MP!$C44,FALSE)=$V44,$AH44,IF(HLOOKUP(CQ$1,Monitoring_MP!$AK$1:$EZ$55,Points_MP!$C44,FALSE)=$X44,$AI44,"ERROR")))))))))</f>
        <v>0</v>
      </c>
      <c r="CR44" s="142">
        <f>IF(ISBLANK(HLOOKUP(CR$1,Monitoring_MP!$AK$1:$EZ$55,Points_MP!$C44,FALSE)),"",IF(HLOOKUP(CR$1,Monitoring_MP!$AK$1:$EZ$55,Points_MP!$C44,FALSE)=$J44,$AB44,IF(HLOOKUP(CR$1,Monitoring_MP!$AK$1:$EZ$55,Points_MP!$C44,FALSE)=$L44,$AC44,IF(HLOOKUP(CR$1,Monitoring_MP!$AK$1:$EZ$55,Points_MP!$C44,FALSE)=$N44,$AD44,IF(HLOOKUP(CR$1,Monitoring_MP!$AK$1:$EZ$55,Points_MP!$C44,FALSE)=$P44,$AE44,IF(HLOOKUP(CR$1,Monitoring_MP!$AK$1:$EZ$55,Points_MP!$C44,FALSE)=$R44,$AF44,IF(HLOOKUP(CR$1,Monitoring_MP!$AK$1:$EZ$55,Points_MP!$C44,FALSE)=$T44,$AG44,IF(HLOOKUP(CR$1,Monitoring_MP!$AK$1:$EZ$55,Points_MP!$C44,FALSE)=$V44,$AH44,IF(HLOOKUP(CR$1,Monitoring_MP!$AK$1:$EZ$55,Points_MP!$C44,FALSE)=$X44,$AI44,"ERROR")))))))))</f>
        <v>0</v>
      </c>
    </row>
    <row r="45" spans="1:96" ht="17.25" customHeight="1" x14ac:dyDescent="0.35">
      <c r="A45" s="41" t="str">
        <f>IF(ISBLANK(Monitoring_MP!A45),"",Monitoring_MP!A45)</f>
        <v>Q43</v>
      </c>
      <c r="B45" s="41" t="str">
        <f>IF(ISBLANK(Monitoring_MP!B45),"",Monitoring_MP!B45)</f>
        <v>C20043</v>
      </c>
      <c r="C45" s="41">
        <f>IF(ISBLANK(Monitoring_MP!C45),"",Monitoring_MP!C45)</f>
        <v>45</v>
      </c>
      <c r="D45" s="43" t="str">
        <f>IF(ISBLANK(Monitoring_MP!D45),"",Monitoring_MP!D45)</f>
        <v>Este CV-ul primarului disponibil pe pagina web, inclusiv informații cu privire la: studiile superioare, experiența de muncă, apartenența anterioară la societățile comerciale și organizațiile non-profit ?</v>
      </c>
      <c r="E45" s="43" t="str">
        <f>IF(ISBLANK(Monitoring_MP!E45),"",Monitoring_MP!E45)</f>
        <v>Is the CV of the mayor published on the web site?</v>
      </c>
      <c r="F45" s="43" t="str">
        <f>IF(ISBLANK(Monitoring_MP!F45),"",Monitoring_MP!F45)</f>
        <v>et</v>
      </c>
      <c r="G45" s="42" t="str">
        <f>IF(ISBLANK(Monitoring_MP!G45),"",Monitoring_MP!G45)</f>
        <v>et1</v>
      </c>
      <c r="H45" s="60" t="str">
        <f>IF(ISBLANK(Monitoring_MP!H45),"",Monitoring_MP!H45)</f>
        <v>et1k</v>
      </c>
      <c r="I45" s="42">
        <f>IF(ISBLANK(Monitoring_MP!I45),"",Monitoring_MP!I45)</f>
        <v>1</v>
      </c>
      <c r="J45" s="42" t="str">
        <f>IF(ISBLANK(Monitoring_MP!J45),"",Monitoring_MP!J45)</f>
        <v>da</v>
      </c>
      <c r="K45" s="42" t="str">
        <f>IF(ISBLANK(Monitoring_MP!K45),"",Monitoring_MP!K45)</f>
        <v>yes</v>
      </c>
      <c r="L45" s="42" t="str">
        <f>IF(ISBLANK(Monitoring_MP!L45),"",Monitoring_MP!L45)</f>
        <v>nu</v>
      </c>
      <c r="M45" s="42" t="str">
        <f>IF(ISBLANK(Monitoring_MP!M45),"",Monitoring_MP!M45)</f>
        <v>no</v>
      </c>
      <c r="N45" s="42" t="str">
        <f>IF(ISBLANK(Monitoring_MP!N45),"",Monitoring_MP!N45)</f>
        <v>partial</v>
      </c>
      <c r="O45" s="42" t="str">
        <f>IF(ISBLANK(Monitoring_MP!O45),"",Monitoring_MP!O45)</f>
        <v>partially</v>
      </c>
      <c r="P45" s="42" t="str">
        <f>IF(ISBLANK(Monitoring_MP!P45),"",Monitoring_MP!P45)</f>
        <v>--------</v>
      </c>
      <c r="Q45" s="42" t="str">
        <f>IF(ISBLANK(Monitoring_MP!Q45),"",Monitoring_MP!Q45)</f>
        <v>--------</v>
      </c>
      <c r="R45" s="42" t="str">
        <f>IF(ISBLANK(Monitoring_MP!R45),"",Monitoring_MP!R45)</f>
        <v>--------</v>
      </c>
      <c r="S45" s="42" t="str">
        <f>IF(ISBLANK(Monitoring_MP!S45),"",Monitoring_MP!S45)</f>
        <v>--------</v>
      </c>
      <c r="T45" s="42" t="str">
        <f>IF(ISBLANK(Monitoring_MP!T45),"",Monitoring_MP!T45)</f>
        <v>--------</v>
      </c>
      <c r="U45" s="42" t="str">
        <f>IF(ISBLANK(Monitoring_MP!U45),"",Monitoring_MP!U45)</f>
        <v>--------</v>
      </c>
      <c r="V45" s="42" t="str">
        <f>IF(ISBLANK(Monitoring_MP!V45),"",Monitoring_MP!V45)</f>
        <v>--------</v>
      </c>
      <c r="W45" s="42" t="str">
        <f>IF(ISBLANK(Monitoring_MP!W45),"",Monitoring_MP!W45)</f>
        <v>--------</v>
      </c>
      <c r="X45" s="42" t="str">
        <f>IF(ISBLANK(Monitoring_MP!X45),"",Monitoring_MP!X45)</f>
        <v>N/A</v>
      </c>
      <c r="Y45" s="42" t="str">
        <f>IF(ISBLANK(Monitoring_MP!Y45),"",Monitoring_MP!Y45)</f>
        <v>N/A</v>
      </c>
      <c r="Z45" s="42" t="str">
        <f>IF(ISBLANK(Monitoring_MP!Z45),"",Monitoring_MP!Z45)</f>
        <v>--------</v>
      </c>
      <c r="AA45" s="83" t="str">
        <f>IF(ISBLANK(Monitoring_MP!AA45),"",Monitoring_MP!AA45)</f>
        <v>--------</v>
      </c>
      <c r="AB45" s="71">
        <f>IF(ISBLANK(Monitoring_MP!AB45),"",Monitoring_MP!AB45)</f>
        <v>1</v>
      </c>
      <c r="AC45" s="42">
        <f>IF(ISBLANK(Monitoring_MP!AC45),"",Monitoring_MP!AC45)</f>
        <v>0</v>
      </c>
      <c r="AD45" s="71">
        <f>IF(ISBLANK(Monitoring_MP!AD45),"",Monitoring_MP!AD45)</f>
        <v>0.5</v>
      </c>
      <c r="AE45" s="71" t="str">
        <f>IF(ISBLANK(Monitoring_MP!AE45),"",Monitoring_MP!AE45)</f>
        <v/>
      </c>
      <c r="AF45" s="71" t="str">
        <f>IF(ISBLANK(Monitoring_MP!AF45),"",Monitoring_MP!AF45)</f>
        <v/>
      </c>
      <c r="AG45" s="71" t="str">
        <f>IF(ISBLANK(Monitoring_MP!AG45),"",Monitoring_MP!AG45)</f>
        <v/>
      </c>
      <c r="AH45" s="71" t="str">
        <f>IF(ISBLANK(Monitoring_MP!AH45),"",Monitoring_MP!AH45)</f>
        <v/>
      </c>
      <c r="AI45" s="42" t="str">
        <f>IF(ISBLANK(Monitoring_MP!AI45),"",Monitoring_MP!AI45)</f>
        <v>N/A</v>
      </c>
      <c r="AJ45" s="43" t="str">
        <f>IF(ISBLANK(Monitoring_MP!AJ45),"",Monitoring_MP!AJ45)</f>
        <v/>
      </c>
      <c r="AK45" s="142">
        <f>IF(ISBLANK(HLOOKUP(AK$1,Monitoring_MP!$AK$1:$EZ$55,Points_MP!$C45,FALSE)),"",IF(HLOOKUP(AK$1,Monitoring_MP!$AK$1:$EZ$55,Points_MP!$C45,FALSE)=$J45,$AB45,IF(HLOOKUP(AK$1,Monitoring_MP!$AK$1:$EZ$55,Points_MP!$C45,FALSE)=$L45,$AC45,IF(HLOOKUP(AK$1,Monitoring_MP!$AK$1:$EZ$55,Points_MP!$C45,FALSE)=$N45,$AD45,IF(HLOOKUP(AK$1,Monitoring_MP!$AK$1:$EZ$55,Points_MP!$C45,FALSE)=$P45,$AE45,IF(HLOOKUP(AK$1,Monitoring_MP!$AK$1:$EZ$55,Points_MP!$C45,FALSE)=$R45,$AF45,IF(HLOOKUP(AK$1,Monitoring_MP!$AK$1:$EZ$55,Points_MP!$C45,FALSE)=$T45,$AG45,IF(HLOOKUP(AK$1,Monitoring_MP!$AK$1:$EZ$55,Points_MP!$C45,FALSE)=$V45,$AH45,IF(HLOOKUP(AK$1,Monitoring_MP!$AK$1:$EZ$55,Points_MP!$C45,FALSE)=$X45,$AI45,"ERROR")))))))))</f>
        <v>0</v>
      </c>
      <c r="AL45" s="142">
        <f>IF(ISBLANK(HLOOKUP(AL$1,Monitoring_MP!$AK$1:$EZ$55,Points_MP!$C45,FALSE)),"",IF(HLOOKUP(AL$1,Monitoring_MP!$AK$1:$EZ$55,Points_MP!$C45,FALSE)=$J45,$AB45,IF(HLOOKUP(AL$1,Monitoring_MP!$AK$1:$EZ$55,Points_MP!$C45,FALSE)=$L45,$AC45,IF(HLOOKUP(AL$1,Monitoring_MP!$AK$1:$EZ$55,Points_MP!$C45,FALSE)=$N45,$AD45,IF(HLOOKUP(AL$1,Monitoring_MP!$AK$1:$EZ$55,Points_MP!$C45,FALSE)=$P45,$AE45,IF(HLOOKUP(AL$1,Monitoring_MP!$AK$1:$EZ$55,Points_MP!$C45,FALSE)=$R45,$AF45,IF(HLOOKUP(AL$1,Monitoring_MP!$AK$1:$EZ$55,Points_MP!$C45,FALSE)=$T45,$AG45,IF(HLOOKUP(AL$1,Monitoring_MP!$AK$1:$EZ$55,Points_MP!$C45,FALSE)=$V45,$AH45,IF(HLOOKUP(AL$1,Monitoring_MP!$AK$1:$EZ$55,Points_MP!$C45,FALSE)=$X45,$AI45,"ERROR")))))))))</f>
        <v>1</v>
      </c>
      <c r="AM45" s="142">
        <f>IF(ISBLANK(HLOOKUP(AM$1,Monitoring_MP!$AK$1:$EZ$55,Points_MP!$C45,FALSE)),"",IF(HLOOKUP(AM$1,Monitoring_MP!$AK$1:$EZ$55,Points_MP!$C45,FALSE)=$J45,$AB45,IF(HLOOKUP(AM$1,Monitoring_MP!$AK$1:$EZ$55,Points_MP!$C45,FALSE)=$L45,$AC45,IF(HLOOKUP(AM$1,Monitoring_MP!$AK$1:$EZ$55,Points_MP!$C45,FALSE)=$N45,$AD45,IF(HLOOKUP(AM$1,Monitoring_MP!$AK$1:$EZ$55,Points_MP!$C45,FALSE)=$P45,$AE45,IF(HLOOKUP(AM$1,Monitoring_MP!$AK$1:$EZ$55,Points_MP!$C45,FALSE)=$R45,$AF45,IF(HLOOKUP(AM$1,Monitoring_MP!$AK$1:$EZ$55,Points_MP!$C45,FALSE)=$T45,$AG45,IF(HLOOKUP(AM$1,Monitoring_MP!$AK$1:$EZ$55,Points_MP!$C45,FALSE)=$V45,$AH45,IF(HLOOKUP(AM$1,Monitoring_MP!$AK$1:$EZ$55,Points_MP!$C45,FALSE)=$X45,$AI45,"ERROR")))))))))</f>
        <v>1</v>
      </c>
      <c r="AN45" s="142">
        <f>IF(ISBLANK(HLOOKUP(AN$1,Monitoring_MP!$AK$1:$EZ$55,Points_MP!$C45,FALSE)),"",IF(HLOOKUP(AN$1,Monitoring_MP!$AK$1:$EZ$55,Points_MP!$C45,FALSE)=$J45,$AB45,IF(HLOOKUP(AN$1,Monitoring_MP!$AK$1:$EZ$55,Points_MP!$C45,FALSE)=$L45,$AC45,IF(HLOOKUP(AN$1,Monitoring_MP!$AK$1:$EZ$55,Points_MP!$C45,FALSE)=$N45,$AD45,IF(HLOOKUP(AN$1,Monitoring_MP!$AK$1:$EZ$55,Points_MP!$C45,FALSE)=$P45,$AE45,IF(HLOOKUP(AN$1,Monitoring_MP!$AK$1:$EZ$55,Points_MP!$C45,FALSE)=$R45,$AF45,IF(HLOOKUP(AN$1,Monitoring_MP!$AK$1:$EZ$55,Points_MP!$C45,FALSE)=$T45,$AG45,IF(HLOOKUP(AN$1,Monitoring_MP!$AK$1:$EZ$55,Points_MP!$C45,FALSE)=$V45,$AH45,IF(HLOOKUP(AN$1,Monitoring_MP!$AK$1:$EZ$55,Points_MP!$C45,FALSE)=$X45,$AI45,"ERROR")))))))))</f>
        <v>0</v>
      </c>
      <c r="AO45" s="142">
        <f>IF(ISBLANK(HLOOKUP(AO$1,Monitoring_MP!$AK$1:$EZ$55,Points_MP!$C45,FALSE)),"",IF(HLOOKUP(AO$1,Monitoring_MP!$AK$1:$EZ$55,Points_MP!$C45,FALSE)=$J45,$AB45,IF(HLOOKUP(AO$1,Monitoring_MP!$AK$1:$EZ$55,Points_MP!$C45,FALSE)=$L45,$AC45,IF(HLOOKUP(AO$1,Monitoring_MP!$AK$1:$EZ$55,Points_MP!$C45,FALSE)=$N45,$AD45,IF(HLOOKUP(AO$1,Monitoring_MP!$AK$1:$EZ$55,Points_MP!$C45,FALSE)=$P45,$AE45,IF(HLOOKUP(AO$1,Monitoring_MP!$AK$1:$EZ$55,Points_MP!$C45,FALSE)=$R45,$AF45,IF(HLOOKUP(AO$1,Monitoring_MP!$AK$1:$EZ$55,Points_MP!$C45,FALSE)=$T45,$AG45,IF(HLOOKUP(AO$1,Monitoring_MP!$AK$1:$EZ$55,Points_MP!$C45,FALSE)=$V45,$AH45,IF(HLOOKUP(AO$1,Monitoring_MP!$AK$1:$EZ$55,Points_MP!$C45,FALSE)=$X45,$AI45,"ERROR")))))))))</f>
        <v>0</v>
      </c>
      <c r="AP45" s="142">
        <f>IF(ISBLANK(HLOOKUP(AP$1,Monitoring_MP!$AK$1:$EZ$55,Points_MP!$C45,FALSE)),"",IF(HLOOKUP(AP$1,Monitoring_MP!$AK$1:$EZ$55,Points_MP!$C45,FALSE)=$J45,$AB45,IF(HLOOKUP(AP$1,Monitoring_MP!$AK$1:$EZ$55,Points_MP!$C45,FALSE)=$L45,$AC45,IF(HLOOKUP(AP$1,Monitoring_MP!$AK$1:$EZ$55,Points_MP!$C45,FALSE)=$N45,$AD45,IF(HLOOKUP(AP$1,Monitoring_MP!$AK$1:$EZ$55,Points_MP!$C45,FALSE)=$P45,$AE45,IF(HLOOKUP(AP$1,Monitoring_MP!$AK$1:$EZ$55,Points_MP!$C45,FALSE)=$R45,$AF45,IF(HLOOKUP(AP$1,Monitoring_MP!$AK$1:$EZ$55,Points_MP!$C45,FALSE)=$T45,$AG45,IF(HLOOKUP(AP$1,Monitoring_MP!$AK$1:$EZ$55,Points_MP!$C45,FALSE)=$V45,$AH45,IF(HLOOKUP(AP$1,Monitoring_MP!$AK$1:$EZ$55,Points_MP!$C45,FALSE)=$X45,$AI45,"ERROR")))))))))</f>
        <v>0</v>
      </c>
      <c r="AQ45" s="142">
        <f>IF(ISBLANK(HLOOKUP(AQ$1,Monitoring_MP!$AK$1:$EZ$55,Points_MP!$C45,FALSE)),"",IF(HLOOKUP(AQ$1,Monitoring_MP!$AK$1:$EZ$55,Points_MP!$C45,FALSE)=$J45,$AB45,IF(HLOOKUP(AQ$1,Monitoring_MP!$AK$1:$EZ$55,Points_MP!$C45,FALSE)=$L45,$AC45,IF(HLOOKUP(AQ$1,Monitoring_MP!$AK$1:$EZ$55,Points_MP!$C45,FALSE)=$N45,$AD45,IF(HLOOKUP(AQ$1,Monitoring_MP!$AK$1:$EZ$55,Points_MP!$C45,FALSE)=$P45,$AE45,IF(HLOOKUP(AQ$1,Monitoring_MP!$AK$1:$EZ$55,Points_MP!$C45,FALSE)=$R45,$AF45,IF(HLOOKUP(AQ$1,Monitoring_MP!$AK$1:$EZ$55,Points_MP!$C45,FALSE)=$T45,$AG45,IF(HLOOKUP(AQ$1,Monitoring_MP!$AK$1:$EZ$55,Points_MP!$C45,FALSE)=$V45,$AH45,IF(HLOOKUP(AQ$1,Monitoring_MP!$AK$1:$EZ$55,Points_MP!$C45,FALSE)=$X45,$AI45,"ERROR")))))))))</f>
        <v>1</v>
      </c>
      <c r="AR45" s="142">
        <f>IF(ISBLANK(HLOOKUP(AR$1,Monitoring_MP!$AK$1:$EZ$55,Points_MP!$C45,FALSE)),"",IF(HLOOKUP(AR$1,Monitoring_MP!$AK$1:$EZ$55,Points_MP!$C45,FALSE)=$J45,$AB45,IF(HLOOKUP(AR$1,Monitoring_MP!$AK$1:$EZ$55,Points_MP!$C45,FALSE)=$L45,$AC45,IF(HLOOKUP(AR$1,Monitoring_MP!$AK$1:$EZ$55,Points_MP!$C45,FALSE)=$N45,$AD45,IF(HLOOKUP(AR$1,Monitoring_MP!$AK$1:$EZ$55,Points_MP!$C45,FALSE)=$P45,$AE45,IF(HLOOKUP(AR$1,Monitoring_MP!$AK$1:$EZ$55,Points_MP!$C45,FALSE)=$R45,$AF45,IF(HLOOKUP(AR$1,Monitoring_MP!$AK$1:$EZ$55,Points_MP!$C45,FALSE)=$T45,$AG45,IF(HLOOKUP(AR$1,Monitoring_MP!$AK$1:$EZ$55,Points_MP!$C45,FALSE)=$V45,$AH45,IF(HLOOKUP(AR$1,Monitoring_MP!$AK$1:$EZ$55,Points_MP!$C45,FALSE)=$X45,$AI45,"ERROR")))))))))</f>
        <v>1</v>
      </c>
      <c r="AS45" s="142">
        <f>IF(ISBLANK(HLOOKUP(AS$1,Monitoring_MP!$AK$1:$EZ$55,Points_MP!$C45,FALSE)),"",IF(HLOOKUP(AS$1,Monitoring_MP!$AK$1:$EZ$55,Points_MP!$C45,FALSE)=$J45,$AB45,IF(HLOOKUP(AS$1,Monitoring_MP!$AK$1:$EZ$55,Points_MP!$C45,FALSE)=$L45,$AC45,IF(HLOOKUP(AS$1,Monitoring_MP!$AK$1:$EZ$55,Points_MP!$C45,FALSE)=$N45,$AD45,IF(HLOOKUP(AS$1,Monitoring_MP!$AK$1:$EZ$55,Points_MP!$C45,FALSE)=$P45,$AE45,IF(HLOOKUP(AS$1,Monitoring_MP!$AK$1:$EZ$55,Points_MP!$C45,FALSE)=$R45,$AF45,IF(HLOOKUP(AS$1,Monitoring_MP!$AK$1:$EZ$55,Points_MP!$C45,FALSE)=$T45,$AG45,IF(HLOOKUP(AS$1,Monitoring_MP!$AK$1:$EZ$55,Points_MP!$C45,FALSE)=$V45,$AH45,IF(HLOOKUP(AS$1,Monitoring_MP!$AK$1:$EZ$55,Points_MP!$C45,FALSE)=$X45,$AI45,"ERROR")))))))))</f>
        <v>1</v>
      </c>
      <c r="AT45" s="142">
        <f>IF(ISBLANK(HLOOKUP(AT$1,Monitoring_MP!$AK$1:$EZ$55,Points_MP!$C45,FALSE)),"",IF(HLOOKUP(AT$1,Monitoring_MP!$AK$1:$EZ$55,Points_MP!$C45,FALSE)=$J45,$AB45,IF(HLOOKUP(AT$1,Monitoring_MP!$AK$1:$EZ$55,Points_MP!$C45,FALSE)=$L45,$AC45,IF(HLOOKUP(AT$1,Monitoring_MP!$AK$1:$EZ$55,Points_MP!$C45,FALSE)=$N45,$AD45,IF(HLOOKUP(AT$1,Monitoring_MP!$AK$1:$EZ$55,Points_MP!$C45,FALSE)=$P45,$AE45,IF(HLOOKUP(AT$1,Monitoring_MP!$AK$1:$EZ$55,Points_MP!$C45,FALSE)=$R45,$AF45,IF(HLOOKUP(AT$1,Monitoring_MP!$AK$1:$EZ$55,Points_MP!$C45,FALSE)=$T45,$AG45,IF(HLOOKUP(AT$1,Monitoring_MP!$AK$1:$EZ$55,Points_MP!$C45,FALSE)=$V45,$AH45,IF(HLOOKUP(AT$1,Monitoring_MP!$AK$1:$EZ$55,Points_MP!$C45,FALSE)=$X45,$AI45,"ERROR")))))))))</f>
        <v>0</v>
      </c>
      <c r="AU45" s="142">
        <f>IF(ISBLANK(HLOOKUP(AU$1,Monitoring_MP!$AK$1:$EZ$55,Points_MP!$C45,FALSE)),"",IF(HLOOKUP(AU$1,Monitoring_MP!$AK$1:$EZ$55,Points_MP!$C45,FALSE)=$J45,$AB45,IF(HLOOKUP(AU$1,Monitoring_MP!$AK$1:$EZ$55,Points_MP!$C45,FALSE)=$L45,$AC45,IF(HLOOKUP(AU$1,Monitoring_MP!$AK$1:$EZ$55,Points_MP!$C45,FALSE)=$N45,$AD45,IF(HLOOKUP(AU$1,Monitoring_MP!$AK$1:$EZ$55,Points_MP!$C45,FALSE)=$P45,$AE45,IF(HLOOKUP(AU$1,Monitoring_MP!$AK$1:$EZ$55,Points_MP!$C45,FALSE)=$R45,$AF45,IF(HLOOKUP(AU$1,Monitoring_MP!$AK$1:$EZ$55,Points_MP!$C45,FALSE)=$T45,$AG45,IF(HLOOKUP(AU$1,Monitoring_MP!$AK$1:$EZ$55,Points_MP!$C45,FALSE)=$V45,$AH45,IF(HLOOKUP(AU$1,Monitoring_MP!$AK$1:$EZ$55,Points_MP!$C45,FALSE)=$X45,$AI45,"ERROR")))))))))</f>
        <v>1</v>
      </c>
      <c r="AV45" s="142">
        <f>IF(ISBLANK(HLOOKUP(AV$1,Monitoring_MP!$AK$1:$EZ$55,Points_MP!$C45,FALSE)),"",IF(HLOOKUP(AV$1,Monitoring_MP!$AK$1:$EZ$55,Points_MP!$C45,FALSE)=$J45,$AB45,IF(HLOOKUP(AV$1,Monitoring_MP!$AK$1:$EZ$55,Points_MP!$C45,FALSE)=$L45,$AC45,IF(HLOOKUP(AV$1,Monitoring_MP!$AK$1:$EZ$55,Points_MP!$C45,FALSE)=$N45,$AD45,IF(HLOOKUP(AV$1,Monitoring_MP!$AK$1:$EZ$55,Points_MP!$C45,FALSE)=$P45,$AE45,IF(HLOOKUP(AV$1,Monitoring_MP!$AK$1:$EZ$55,Points_MP!$C45,FALSE)=$R45,$AF45,IF(HLOOKUP(AV$1,Monitoring_MP!$AK$1:$EZ$55,Points_MP!$C45,FALSE)=$T45,$AG45,IF(HLOOKUP(AV$1,Monitoring_MP!$AK$1:$EZ$55,Points_MP!$C45,FALSE)=$V45,$AH45,IF(HLOOKUP(AV$1,Monitoring_MP!$AK$1:$EZ$55,Points_MP!$C45,FALSE)=$X45,$AI45,"ERROR")))))))))</f>
        <v>1</v>
      </c>
      <c r="AW45" s="142">
        <f>IF(ISBLANK(HLOOKUP(AW$1,Monitoring_MP!$AK$1:$EZ$55,Points_MP!$C45,FALSE)),"",IF(HLOOKUP(AW$1,Monitoring_MP!$AK$1:$EZ$55,Points_MP!$C45,FALSE)=$J45,$AB45,IF(HLOOKUP(AW$1,Monitoring_MP!$AK$1:$EZ$55,Points_MP!$C45,FALSE)=$L45,$AC45,IF(HLOOKUP(AW$1,Monitoring_MP!$AK$1:$EZ$55,Points_MP!$C45,FALSE)=$N45,$AD45,IF(HLOOKUP(AW$1,Monitoring_MP!$AK$1:$EZ$55,Points_MP!$C45,FALSE)=$P45,$AE45,IF(HLOOKUP(AW$1,Monitoring_MP!$AK$1:$EZ$55,Points_MP!$C45,FALSE)=$R45,$AF45,IF(HLOOKUP(AW$1,Monitoring_MP!$AK$1:$EZ$55,Points_MP!$C45,FALSE)=$T45,$AG45,IF(HLOOKUP(AW$1,Monitoring_MP!$AK$1:$EZ$55,Points_MP!$C45,FALSE)=$V45,$AH45,IF(HLOOKUP(AW$1,Monitoring_MP!$AK$1:$EZ$55,Points_MP!$C45,FALSE)=$X45,$AI45,"ERROR")))))))))</f>
        <v>1</v>
      </c>
      <c r="AX45" s="142">
        <f>IF(ISBLANK(HLOOKUP(AX$1,Monitoring_MP!$AK$1:$EZ$55,Points_MP!$C45,FALSE)),"",IF(HLOOKUP(AX$1,Monitoring_MP!$AK$1:$EZ$55,Points_MP!$C45,FALSE)=$J45,$AB45,IF(HLOOKUP(AX$1,Monitoring_MP!$AK$1:$EZ$55,Points_MP!$C45,FALSE)=$L45,$AC45,IF(HLOOKUP(AX$1,Monitoring_MP!$AK$1:$EZ$55,Points_MP!$C45,FALSE)=$N45,$AD45,IF(HLOOKUP(AX$1,Monitoring_MP!$AK$1:$EZ$55,Points_MP!$C45,FALSE)=$P45,$AE45,IF(HLOOKUP(AX$1,Monitoring_MP!$AK$1:$EZ$55,Points_MP!$C45,FALSE)=$R45,$AF45,IF(HLOOKUP(AX$1,Monitoring_MP!$AK$1:$EZ$55,Points_MP!$C45,FALSE)=$T45,$AG45,IF(HLOOKUP(AX$1,Monitoring_MP!$AK$1:$EZ$55,Points_MP!$C45,FALSE)=$V45,$AH45,IF(HLOOKUP(AX$1,Monitoring_MP!$AK$1:$EZ$55,Points_MP!$C45,FALSE)=$X45,$AI45,"ERROR")))))))))</f>
        <v>0</v>
      </c>
      <c r="AY45" s="142">
        <f>IF(ISBLANK(HLOOKUP(AY$1,Monitoring_MP!$AK$1:$EZ$55,Points_MP!$C45,FALSE)),"",IF(HLOOKUP(AY$1,Monitoring_MP!$AK$1:$EZ$55,Points_MP!$C45,FALSE)=$J45,$AB45,IF(HLOOKUP(AY$1,Monitoring_MP!$AK$1:$EZ$55,Points_MP!$C45,FALSE)=$L45,$AC45,IF(HLOOKUP(AY$1,Monitoring_MP!$AK$1:$EZ$55,Points_MP!$C45,FALSE)=$N45,$AD45,IF(HLOOKUP(AY$1,Monitoring_MP!$AK$1:$EZ$55,Points_MP!$C45,FALSE)=$P45,$AE45,IF(HLOOKUP(AY$1,Monitoring_MP!$AK$1:$EZ$55,Points_MP!$C45,FALSE)=$R45,$AF45,IF(HLOOKUP(AY$1,Monitoring_MP!$AK$1:$EZ$55,Points_MP!$C45,FALSE)=$T45,$AG45,IF(HLOOKUP(AY$1,Monitoring_MP!$AK$1:$EZ$55,Points_MP!$C45,FALSE)=$V45,$AH45,IF(HLOOKUP(AY$1,Monitoring_MP!$AK$1:$EZ$55,Points_MP!$C45,FALSE)=$X45,$AI45,"ERROR")))))))))</f>
        <v>0</v>
      </c>
      <c r="AZ45" s="142">
        <f>IF(ISBLANK(HLOOKUP(AZ$1,Monitoring_MP!$AK$1:$EZ$55,Points_MP!$C45,FALSE)),"",IF(HLOOKUP(AZ$1,Monitoring_MP!$AK$1:$EZ$55,Points_MP!$C45,FALSE)=$J45,$AB45,IF(HLOOKUP(AZ$1,Monitoring_MP!$AK$1:$EZ$55,Points_MP!$C45,FALSE)=$L45,$AC45,IF(HLOOKUP(AZ$1,Monitoring_MP!$AK$1:$EZ$55,Points_MP!$C45,FALSE)=$N45,$AD45,IF(HLOOKUP(AZ$1,Monitoring_MP!$AK$1:$EZ$55,Points_MP!$C45,FALSE)=$P45,$AE45,IF(HLOOKUP(AZ$1,Monitoring_MP!$AK$1:$EZ$55,Points_MP!$C45,FALSE)=$R45,$AF45,IF(HLOOKUP(AZ$1,Monitoring_MP!$AK$1:$EZ$55,Points_MP!$C45,FALSE)=$T45,$AG45,IF(HLOOKUP(AZ$1,Monitoring_MP!$AK$1:$EZ$55,Points_MP!$C45,FALSE)=$V45,$AH45,IF(HLOOKUP(AZ$1,Monitoring_MP!$AK$1:$EZ$55,Points_MP!$C45,FALSE)=$X45,$AI45,"ERROR")))))))))</f>
        <v>1</v>
      </c>
      <c r="BA45" s="142">
        <f>IF(ISBLANK(HLOOKUP(BA$1,Monitoring_MP!$AK$1:$EZ$55,Points_MP!$C45,FALSE)),"",IF(HLOOKUP(BA$1,Monitoring_MP!$AK$1:$EZ$55,Points_MP!$C45,FALSE)=$J45,$AB45,IF(HLOOKUP(BA$1,Monitoring_MP!$AK$1:$EZ$55,Points_MP!$C45,FALSE)=$L45,$AC45,IF(HLOOKUP(BA$1,Monitoring_MP!$AK$1:$EZ$55,Points_MP!$C45,FALSE)=$N45,$AD45,IF(HLOOKUP(BA$1,Monitoring_MP!$AK$1:$EZ$55,Points_MP!$C45,FALSE)=$P45,$AE45,IF(HLOOKUP(BA$1,Monitoring_MP!$AK$1:$EZ$55,Points_MP!$C45,FALSE)=$R45,$AF45,IF(HLOOKUP(BA$1,Monitoring_MP!$AK$1:$EZ$55,Points_MP!$C45,FALSE)=$T45,$AG45,IF(HLOOKUP(BA$1,Monitoring_MP!$AK$1:$EZ$55,Points_MP!$C45,FALSE)=$V45,$AH45,IF(HLOOKUP(BA$1,Monitoring_MP!$AK$1:$EZ$55,Points_MP!$C45,FALSE)=$X45,$AI45,"ERROR")))))))))</f>
        <v>0</v>
      </c>
      <c r="BB45" s="142">
        <f>IF(ISBLANK(HLOOKUP(BB$1,Monitoring_MP!$AK$1:$EZ$55,Points_MP!$C45,FALSE)),"",IF(HLOOKUP(BB$1,Monitoring_MP!$AK$1:$EZ$55,Points_MP!$C45,FALSE)=$J45,$AB45,IF(HLOOKUP(BB$1,Monitoring_MP!$AK$1:$EZ$55,Points_MP!$C45,FALSE)=$L45,$AC45,IF(HLOOKUP(BB$1,Monitoring_MP!$AK$1:$EZ$55,Points_MP!$C45,FALSE)=$N45,$AD45,IF(HLOOKUP(BB$1,Monitoring_MP!$AK$1:$EZ$55,Points_MP!$C45,FALSE)=$P45,$AE45,IF(HLOOKUP(BB$1,Monitoring_MP!$AK$1:$EZ$55,Points_MP!$C45,FALSE)=$R45,$AF45,IF(HLOOKUP(BB$1,Monitoring_MP!$AK$1:$EZ$55,Points_MP!$C45,FALSE)=$T45,$AG45,IF(HLOOKUP(BB$1,Monitoring_MP!$AK$1:$EZ$55,Points_MP!$C45,FALSE)=$V45,$AH45,IF(HLOOKUP(BB$1,Monitoring_MP!$AK$1:$EZ$55,Points_MP!$C45,FALSE)=$X45,$AI45,"ERROR")))))))))</f>
        <v>0</v>
      </c>
      <c r="BC45" s="142">
        <f>IF(ISBLANK(HLOOKUP(BC$1,Monitoring_MP!$AK$1:$EZ$55,Points_MP!$C45,FALSE)),"",IF(HLOOKUP(BC$1,Monitoring_MP!$AK$1:$EZ$55,Points_MP!$C45,FALSE)=$J45,$AB45,IF(HLOOKUP(BC$1,Monitoring_MP!$AK$1:$EZ$55,Points_MP!$C45,FALSE)=$L45,$AC45,IF(HLOOKUP(BC$1,Monitoring_MP!$AK$1:$EZ$55,Points_MP!$C45,FALSE)=$N45,$AD45,IF(HLOOKUP(BC$1,Monitoring_MP!$AK$1:$EZ$55,Points_MP!$C45,FALSE)=$P45,$AE45,IF(HLOOKUP(BC$1,Monitoring_MP!$AK$1:$EZ$55,Points_MP!$C45,FALSE)=$R45,$AF45,IF(HLOOKUP(BC$1,Monitoring_MP!$AK$1:$EZ$55,Points_MP!$C45,FALSE)=$T45,$AG45,IF(HLOOKUP(BC$1,Monitoring_MP!$AK$1:$EZ$55,Points_MP!$C45,FALSE)=$V45,$AH45,IF(HLOOKUP(BC$1,Monitoring_MP!$AK$1:$EZ$55,Points_MP!$C45,FALSE)=$X45,$AI45,"ERROR")))))))))</f>
        <v>0</v>
      </c>
      <c r="BD45" s="142">
        <f>IF(ISBLANK(HLOOKUP(BD$1,Monitoring_MP!$AK$1:$EZ$55,Points_MP!$C45,FALSE)),"",IF(HLOOKUP(BD$1,Monitoring_MP!$AK$1:$EZ$55,Points_MP!$C45,FALSE)=$J45,$AB45,IF(HLOOKUP(BD$1,Monitoring_MP!$AK$1:$EZ$55,Points_MP!$C45,FALSE)=$L45,$AC45,IF(HLOOKUP(BD$1,Monitoring_MP!$AK$1:$EZ$55,Points_MP!$C45,FALSE)=$N45,$AD45,IF(HLOOKUP(BD$1,Monitoring_MP!$AK$1:$EZ$55,Points_MP!$C45,FALSE)=$P45,$AE45,IF(HLOOKUP(BD$1,Monitoring_MP!$AK$1:$EZ$55,Points_MP!$C45,FALSE)=$R45,$AF45,IF(HLOOKUP(BD$1,Monitoring_MP!$AK$1:$EZ$55,Points_MP!$C45,FALSE)=$T45,$AG45,IF(HLOOKUP(BD$1,Monitoring_MP!$AK$1:$EZ$55,Points_MP!$C45,FALSE)=$V45,$AH45,IF(HLOOKUP(BD$1,Monitoring_MP!$AK$1:$EZ$55,Points_MP!$C45,FALSE)=$X45,$AI45,"ERROR")))))))))</f>
        <v>0</v>
      </c>
      <c r="BE45" s="142">
        <f>IF(ISBLANK(HLOOKUP(BE$1,Monitoring_MP!$AK$1:$EZ$55,Points_MP!$C45,FALSE)),"",IF(HLOOKUP(BE$1,Monitoring_MP!$AK$1:$EZ$55,Points_MP!$C45,FALSE)=$J45,$AB45,IF(HLOOKUP(BE$1,Monitoring_MP!$AK$1:$EZ$55,Points_MP!$C45,FALSE)=$L45,$AC45,IF(HLOOKUP(BE$1,Monitoring_MP!$AK$1:$EZ$55,Points_MP!$C45,FALSE)=$N45,$AD45,IF(HLOOKUP(BE$1,Monitoring_MP!$AK$1:$EZ$55,Points_MP!$C45,FALSE)=$P45,$AE45,IF(HLOOKUP(BE$1,Monitoring_MP!$AK$1:$EZ$55,Points_MP!$C45,FALSE)=$R45,$AF45,IF(HLOOKUP(BE$1,Monitoring_MP!$AK$1:$EZ$55,Points_MP!$C45,FALSE)=$T45,$AG45,IF(HLOOKUP(BE$1,Monitoring_MP!$AK$1:$EZ$55,Points_MP!$C45,FALSE)=$V45,$AH45,IF(HLOOKUP(BE$1,Monitoring_MP!$AK$1:$EZ$55,Points_MP!$C45,FALSE)=$X45,$AI45,"ERROR")))))))))</f>
        <v>0</v>
      </c>
      <c r="BF45" s="142">
        <f>IF(ISBLANK(HLOOKUP(BF$1,Monitoring_MP!$AK$1:$EZ$55,Points_MP!$C45,FALSE)),"",IF(HLOOKUP(BF$1,Monitoring_MP!$AK$1:$EZ$55,Points_MP!$C45,FALSE)=$J45,$AB45,IF(HLOOKUP(BF$1,Monitoring_MP!$AK$1:$EZ$55,Points_MP!$C45,FALSE)=$L45,$AC45,IF(HLOOKUP(BF$1,Monitoring_MP!$AK$1:$EZ$55,Points_MP!$C45,FALSE)=$N45,$AD45,IF(HLOOKUP(BF$1,Monitoring_MP!$AK$1:$EZ$55,Points_MP!$C45,FALSE)=$P45,$AE45,IF(HLOOKUP(BF$1,Monitoring_MP!$AK$1:$EZ$55,Points_MP!$C45,FALSE)=$R45,$AF45,IF(HLOOKUP(BF$1,Monitoring_MP!$AK$1:$EZ$55,Points_MP!$C45,FALSE)=$T45,$AG45,IF(HLOOKUP(BF$1,Monitoring_MP!$AK$1:$EZ$55,Points_MP!$C45,FALSE)=$V45,$AH45,IF(HLOOKUP(BF$1,Monitoring_MP!$AK$1:$EZ$55,Points_MP!$C45,FALSE)=$X45,$AI45,"ERROR")))))))))</f>
        <v>0.5</v>
      </c>
      <c r="BG45" s="142">
        <f>IF(ISBLANK(HLOOKUP(BG$1,Monitoring_MP!$AK$1:$EZ$55,Points_MP!$C45,FALSE)),"",IF(HLOOKUP(BG$1,Monitoring_MP!$AK$1:$EZ$55,Points_MP!$C45,FALSE)=$J45,$AB45,IF(HLOOKUP(BG$1,Monitoring_MP!$AK$1:$EZ$55,Points_MP!$C45,FALSE)=$L45,$AC45,IF(HLOOKUP(BG$1,Monitoring_MP!$AK$1:$EZ$55,Points_MP!$C45,FALSE)=$N45,$AD45,IF(HLOOKUP(BG$1,Monitoring_MP!$AK$1:$EZ$55,Points_MP!$C45,FALSE)=$P45,$AE45,IF(HLOOKUP(BG$1,Monitoring_MP!$AK$1:$EZ$55,Points_MP!$C45,FALSE)=$R45,$AF45,IF(HLOOKUP(BG$1,Monitoring_MP!$AK$1:$EZ$55,Points_MP!$C45,FALSE)=$T45,$AG45,IF(HLOOKUP(BG$1,Monitoring_MP!$AK$1:$EZ$55,Points_MP!$C45,FALSE)=$V45,$AH45,IF(HLOOKUP(BG$1,Monitoring_MP!$AK$1:$EZ$55,Points_MP!$C45,FALSE)=$X45,$AI45,"ERROR")))))))))</f>
        <v>1</v>
      </c>
      <c r="BH45" s="142">
        <f>IF(ISBLANK(HLOOKUP(BH$1,Monitoring_MP!$AK$1:$EZ$55,Points_MP!$C45,FALSE)),"",IF(HLOOKUP(BH$1,Monitoring_MP!$AK$1:$EZ$55,Points_MP!$C45,FALSE)=$J45,$AB45,IF(HLOOKUP(BH$1,Monitoring_MP!$AK$1:$EZ$55,Points_MP!$C45,FALSE)=$L45,$AC45,IF(HLOOKUP(BH$1,Monitoring_MP!$AK$1:$EZ$55,Points_MP!$C45,FALSE)=$N45,$AD45,IF(HLOOKUP(BH$1,Monitoring_MP!$AK$1:$EZ$55,Points_MP!$C45,FALSE)=$P45,$AE45,IF(HLOOKUP(BH$1,Monitoring_MP!$AK$1:$EZ$55,Points_MP!$C45,FALSE)=$R45,$AF45,IF(HLOOKUP(BH$1,Monitoring_MP!$AK$1:$EZ$55,Points_MP!$C45,FALSE)=$T45,$AG45,IF(HLOOKUP(BH$1,Monitoring_MP!$AK$1:$EZ$55,Points_MP!$C45,FALSE)=$V45,$AH45,IF(HLOOKUP(BH$1,Monitoring_MP!$AK$1:$EZ$55,Points_MP!$C45,FALSE)=$X45,$AI45,"ERROR")))))))))</f>
        <v>0</v>
      </c>
      <c r="BI45" s="142">
        <f>IF(ISBLANK(HLOOKUP(BI$1,Monitoring_MP!$AK$1:$EZ$55,Points_MP!$C45,FALSE)),"",IF(HLOOKUP(BI$1,Monitoring_MP!$AK$1:$EZ$55,Points_MP!$C45,FALSE)=$J45,$AB45,IF(HLOOKUP(BI$1,Monitoring_MP!$AK$1:$EZ$55,Points_MP!$C45,FALSE)=$L45,$AC45,IF(HLOOKUP(BI$1,Monitoring_MP!$AK$1:$EZ$55,Points_MP!$C45,FALSE)=$N45,$AD45,IF(HLOOKUP(BI$1,Monitoring_MP!$AK$1:$EZ$55,Points_MP!$C45,FALSE)=$P45,$AE45,IF(HLOOKUP(BI$1,Monitoring_MP!$AK$1:$EZ$55,Points_MP!$C45,FALSE)=$R45,$AF45,IF(HLOOKUP(BI$1,Monitoring_MP!$AK$1:$EZ$55,Points_MP!$C45,FALSE)=$T45,$AG45,IF(HLOOKUP(BI$1,Monitoring_MP!$AK$1:$EZ$55,Points_MP!$C45,FALSE)=$V45,$AH45,IF(HLOOKUP(BI$1,Monitoring_MP!$AK$1:$EZ$55,Points_MP!$C45,FALSE)=$X45,$AI45,"ERROR")))))))))</f>
        <v>0.5</v>
      </c>
      <c r="BJ45" s="142">
        <f>IF(ISBLANK(HLOOKUP(BJ$1,Monitoring_MP!$AK$1:$EZ$55,Points_MP!$C45,FALSE)),"",IF(HLOOKUP(BJ$1,Monitoring_MP!$AK$1:$EZ$55,Points_MP!$C45,FALSE)=$J45,$AB45,IF(HLOOKUP(BJ$1,Monitoring_MP!$AK$1:$EZ$55,Points_MP!$C45,FALSE)=$L45,$AC45,IF(HLOOKUP(BJ$1,Monitoring_MP!$AK$1:$EZ$55,Points_MP!$C45,FALSE)=$N45,$AD45,IF(HLOOKUP(BJ$1,Monitoring_MP!$AK$1:$EZ$55,Points_MP!$C45,FALSE)=$P45,$AE45,IF(HLOOKUP(BJ$1,Monitoring_MP!$AK$1:$EZ$55,Points_MP!$C45,FALSE)=$R45,$AF45,IF(HLOOKUP(BJ$1,Monitoring_MP!$AK$1:$EZ$55,Points_MP!$C45,FALSE)=$T45,$AG45,IF(HLOOKUP(BJ$1,Monitoring_MP!$AK$1:$EZ$55,Points_MP!$C45,FALSE)=$V45,$AH45,IF(HLOOKUP(BJ$1,Monitoring_MP!$AK$1:$EZ$55,Points_MP!$C45,FALSE)=$X45,$AI45,"ERROR")))))))))</f>
        <v>0</v>
      </c>
      <c r="BK45" s="142">
        <f>IF(ISBLANK(HLOOKUP(BK$1,Monitoring_MP!$AK$1:$EZ$55,Points_MP!$C45,FALSE)),"",IF(HLOOKUP(BK$1,Monitoring_MP!$AK$1:$EZ$55,Points_MP!$C45,FALSE)=$J45,$AB45,IF(HLOOKUP(BK$1,Monitoring_MP!$AK$1:$EZ$55,Points_MP!$C45,FALSE)=$L45,$AC45,IF(HLOOKUP(BK$1,Monitoring_MP!$AK$1:$EZ$55,Points_MP!$C45,FALSE)=$N45,$AD45,IF(HLOOKUP(BK$1,Monitoring_MP!$AK$1:$EZ$55,Points_MP!$C45,FALSE)=$P45,$AE45,IF(HLOOKUP(BK$1,Monitoring_MP!$AK$1:$EZ$55,Points_MP!$C45,FALSE)=$R45,$AF45,IF(HLOOKUP(BK$1,Monitoring_MP!$AK$1:$EZ$55,Points_MP!$C45,FALSE)=$T45,$AG45,IF(HLOOKUP(BK$1,Monitoring_MP!$AK$1:$EZ$55,Points_MP!$C45,FALSE)=$V45,$AH45,IF(HLOOKUP(BK$1,Monitoring_MP!$AK$1:$EZ$55,Points_MP!$C45,FALSE)=$X45,$AI45,"ERROR")))))))))</f>
        <v>1</v>
      </c>
      <c r="BL45" s="142">
        <f>IF(ISBLANK(HLOOKUP(BL$1,Monitoring_MP!$AK$1:$EZ$55,Points_MP!$C45,FALSE)),"",IF(HLOOKUP(BL$1,Monitoring_MP!$AK$1:$EZ$55,Points_MP!$C45,FALSE)=$J45,$AB45,IF(HLOOKUP(BL$1,Monitoring_MP!$AK$1:$EZ$55,Points_MP!$C45,FALSE)=$L45,$AC45,IF(HLOOKUP(BL$1,Monitoring_MP!$AK$1:$EZ$55,Points_MP!$C45,FALSE)=$N45,$AD45,IF(HLOOKUP(BL$1,Monitoring_MP!$AK$1:$EZ$55,Points_MP!$C45,FALSE)=$P45,$AE45,IF(HLOOKUP(BL$1,Monitoring_MP!$AK$1:$EZ$55,Points_MP!$C45,FALSE)=$R45,$AF45,IF(HLOOKUP(BL$1,Monitoring_MP!$AK$1:$EZ$55,Points_MP!$C45,FALSE)=$T45,$AG45,IF(HLOOKUP(BL$1,Monitoring_MP!$AK$1:$EZ$55,Points_MP!$C45,FALSE)=$V45,$AH45,IF(HLOOKUP(BL$1,Monitoring_MP!$AK$1:$EZ$55,Points_MP!$C45,FALSE)=$X45,$AI45,"ERROR")))))))))</f>
        <v>1</v>
      </c>
      <c r="BM45" s="142">
        <f>IF(ISBLANK(HLOOKUP(BM$1,Monitoring_MP!$AK$1:$EZ$55,Points_MP!$C45,FALSE)),"",IF(HLOOKUP(BM$1,Monitoring_MP!$AK$1:$EZ$55,Points_MP!$C45,FALSE)=$J45,$AB45,IF(HLOOKUP(BM$1,Monitoring_MP!$AK$1:$EZ$55,Points_MP!$C45,FALSE)=$L45,$AC45,IF(HLOOKUP(BM$1,Monitoring_MP!$AK$1:$EZ$55,Points_MP!$C45,FALSE)=$N45,$AD45,IF(HLOOKUP(BM$1,Monitoring_MP!$AK$1:$EZ$55,Points_MP!$C45,FALSE)=$P45,$AE45,IF(HLOOKUP(BM$1,Monitoring_MP!$AK$1:$EZ$55,Points_MP!$C45,FALSE)=$R45,$AF45,IF(HLOOKUP(BM$1,Monitoring_MP!$AK$1:$EZ$55,Points_MP!$C45,FALSE)=$T45,$AG45,IF(HLOOKUP(BM$1,Monitoring_MP!$AK$1:$EZ$55,Points_MP!$C45,FALSE)=$V45,$AH45,IF(HLOOKUP(BM$1,Monitoring_MP!$AK$1:$EZ$55,Points_MP!$C45,FALSE)=$X45,$AI45,"ERROR")))))))))</f>
        <v>1</v>
      </c>
      <c r="BN45" s="142">
        <f>IF(ISBLANK(HLOOKUP(BN$1,Monitoring_MP!$AK$1:$EZ$55,Points_MP!$C45,FALSE)),"",IF(HLOOKUP(BN$1,Monitoring_MP!$AK$1:$EZ$55,Points_MP!$C45,FALSE)=$J45,$AB45,IF(HLOOKUP(BN$1,Monitoring_MP!$AK$1:$EZ$55,Points_MP!$C45,FALSE)=$L45,$AC45,IF(HLOOKUP(BN$1,Monitoring_MP!$AK$1:$EZ$55,Points_MP!$C45,FALSE)=$N45,$AD45,IF(HLOOKUP(BN$1,Monitoring_MP!$AK$1:$EZ$55,Points_MP!$C45,FALSE)=$P45,$AE45,IF(HLOOKUP(BN$1,Monitoring_MP!$AK$1:$EZ$55,Points_MP!$C45,FALSE)=$R45,$AF45,IF(HLOOKUP(BN$1,Monitoring_MP!$AK$1:$EZ$55,Points_MP!$C45,FALSE)=$T45,$AG45,IF(HLOOKUP(BN$1,Monitoring_MP!$AK$1:$EZ$55,Points_MP!$C45,FALSE)=$V45,$AH45,IF(HLOOKUP(BN$1,Monitoring_MP!$AK$1:$EZ$55,Points_MP!$C45,FALSE)=$X45,$AI45,"ERROR")))))))))</f>
        <v>1</v>
      </c>
      <c r="BO45" s="142">
        <f>IF(ISBLANK(HLOOKUP(BO$1,Monitoring_MP!$AK$1:$EZ$55,Points_MP!$C45,FALSE)),"",IF(HLOOKUP(BO$1,Monitoring_MP!$AK$1:$EZ$55,Points_MP!$C45,FALSE)=$J45,$AB45,IF(HLOOKUP(BO$1,Monitoring_MP!$AK$1:$EZ$55,Points_MP!$C45,FALSE)=$L45,$AC45,IF(HLOOKUP(BO$1,Monitoring_MP!$AK$1:$EZ$55,Points_MP!$C45,FALSE)=$N45,$AD45,IF(HLOOKUP(BO$1,Monitoring_MP!$AK$1:$EZ$55,Points_MP!$C45,FALSE)=$P45,$AE45,IF(HLOOKUP(BO$1,Monitoring_MP!$AK$1:$EZ$55,Points_MP!$C45,FALSE)=$R45,$AF45,IF(HLOOKUP(BO$1,Monitoring_MP!$AK$1:$EZ$55,Points_MP!$C45,FALSE)=$T45,$AG45,IF(HLOOKUP(BO$1,Monitoring_MP!$AK$1:$EZ$55,Points_MP!$C45,FALSE)=$V45,$AH45,IF(HLOOKUP(BO$1,Monitoring_MP!$AK$1:$EZ$55,Points_MP!$C45,FALSE)=$X45,$AI45,"ERROR")))))))))</f>
        <v>0</v>
      </c>
      <c r="BP45" s="142">
        <f>IF(ISBLANK(HLOOKUP(BP$1,Monitoring_MP!$AK$1:$EZ$55,Points_MP!$C45,FALSE)),"",IF(HLOOKUP(BP$1,Monitoring_MP!$AK$1:$EZ$55,Points_MP!$C45,FALSE)=$J45,$AB45,IF(HLOOKUP(BP$1,Monitoring_MP!$AK$1:$EZ$55,Points_MP!$C45,FALSE)=$L45,$AC45,IF(HLOOKUP(BP$1,Monitoring_MP!$AK$1:$EZ$55,Points_MP!$C45,FALSE)=$N45,$AD45,IF(HLOOKUP(BP$1,Monitoring_MP!$AK$1:$EZ$55,Points_MP!$C45,FALSE)=$P45,$AE45,IF(HLOOKUP(BP$1,Monitoring_MP!$AK$1:$EZ$55,Points_MP!$C45,FALSE)=$R45,$AF45,IF(HLOOKUP(BP$1,Monitoring_MP!$AK$1:$EZ$55,Points_MP!$C45,FALSE)=$T45,$AG45,IF(HLOOKUP(BP$1,Monitoring_MP!$AK$1:$EZ$55,Points_MP!$C45,FALSE)=$V45,$AH45,IF(HLOOKUP(BP$1,Monitoring_MP!$AK$1:$EZ$55,Points_MP!$C45,FALSE)=$X45,$AI45,"ERROR")))))))))</f>
        <v>0</v>
      </c>
      <c r="BQ45" s="142">
        <f>IF(ISBLANK(HLOOKUP(BQ$1,Monitoring_MP!$AK$1:$EZ$55,Points_MP!$C45,FALSE)),"",IF(HLOOKUP(BQ$1,Monitoring_MP!$AK$1:$EZ$55,Points_MP!$C45,FALSE)=$J45,$AB45,IF(HLOOKUP(BQ$1,Monitoring_MP!$AK$1:$EZ$55,Points_MP!$C45,FALSE)=$L45,$AC45,IF(HLOOKUP(BQ$1,Monitoring_MP!$AK$1:$EZ$55,Points_MP!$C45,FALSE)=$N45,$AD45,IF(HLOOKUP(BQ$1,Monitoring_MP!$AK$1:$EZ$55,Points_MP!$C45,FALSE)=$P45,$AE45,IF(HLOOKUP(BQ$1,Monitoring_MP!$AK$1:$EZ$55,Points_MP!$C45,FALSE)=$R45,$AF45,IF(HLOOKUP(BQ$1,Monitoring_MP!$AK$1:$EZ$55,Points_MP!$C45,FALSE)=$T45,$AG45,IF(HLOOKUP(BQ$1,Monitoring_MP!$AK$1:$EZ$55,Points_MP!$C45,FALSE)=$V45,$AH45,IF(HLOOKUP(BQ$1,Monitoring_MP!$AK$1:$EZ$55,Points_MP!$C45,FALSE)=$X45,$AI45,"ERROR")))))))))</f>
        <v>0</v>
      </c>
      <c r="BR45" s="142">
        <f>IF(ISBLANK(HLOOKUP(BR$1,Monitoring_MP!$AK$1:$EZ$55,Points_MP!$C45,FALSE)),"",IF(HLOOKUP(BR$1,Monitoring_MP!$AK$1:$EZ$55,Points_MP!$C45,FALSE)=$J45,$AB45,IF(HLOOKUP(BR$1,Monitoring_MP!$AK$1:$EZ$55,Points_MP!$C45,FALSE)=$L45,$AC45,IF(HLOOKUP(BR$1,Monitoring_MP!$AK$1:$EZ$55,Points_MP!$C45,FALSE)=$N45,$AD45,IF(HLOOKUP(BR$1,Monitoring_MP!$AK$1:$EZ$55,Points_MP!$C45,FALSE)=$P45,$AE45,IF(HLOOKUP(BR$1,Monitoring_MP!$AK$1:$EZ$55,Points_MP!$C45,FALSE)=$R45,$AF45,IF(HLOOKUP(BR$1,Monitoring_MP!$AK$1:$EZ$55,Points_MP!$C45,FALSE)=$T45,$AG45,IF(HLOOKUP(BR$1,Monitoring_MP!$AK$1:$EZ$55,Points_MP!$C45,FALSE)=$V45,$AH45,IF(HLOOKUP(BR$1,Monitoring_MP!$AK$1:$EZ$55,Points_MP!$C45,FALSE)=$X45,$AI45,"ERROR")))))))))</f>
        <v>1</v>
      </c>
      <c r="BS45" s="142">
        <f>IF(ISBLANK(HLOOKUP(BS$1,Monitoring_MP!$AK$1:$EZ$55,Points_MP!$C45,FALSE)),"",IF(HLOOKUP(BS$1,Monitoring_MP!$AK$1:$EZ$55,Points_MP!$C45,FALSE)=$J45,$AB45,IF(HLOOKUP(BS$1,Monitoring_MP!$AK$1:$EZ$55,Points_MP!$C45,FALSE)=$L45,$AC45,IF(HLOOKUP(BS$1,Monitoring_MP!$AK$1:$EZ$55,Points_MP!$C45,FALSE)=$N45,$AD45,IF(HLOOKUP(BS$1,Monitoring_MP!$AK$1:$EZ$55,Points_MP!$C45,FALSE)=$P45,$AE45,IF(HLOOKUP(BS$1,Monitoring_MP!$AK$1:$EZ$55,Points_MP!$C45,FALSE)=$R45,$AF45,IF(HLOOKUP(BS$1,Monitoring_MP!$AK$1:$EZ$55,Points_MP!$C45,FALSE)=$T45,$AG45,IF(HLOOKUP(BS$1,Monitoring_MP!$AK$1:$EZ$55,Points_MP!$C45,FALSE)=$V45,$AH45,IF(HLOOKUP(BS$1,Monitoring_MP!$AK$1:$EZ$55,Points_MP!$C45,FALSE)=$X45,$AI45,"ERROR")))))))))</f>
        <v>0</v>
      </c>
      <c r="BT45" s="142">
        <f>IF(ISBLANK(HLOOKUP(BT$1,Monitoring_MP!$AK$1:$EZ$55,Points_MP!$C45,FALSE)),"",IF(HLOOKUP(BT$1,Monitoring_MP!$AK$1:$EZ$55,Points_MP!$C45,FALSE)=$J45,$AB45,IF(HLOOKUP(BT$1,Monitoring_MP!$AK$1:$EZ$55,Points_MP!$C45,FALSE)=$L45,$AC45,IF(HLOOKUP(BT$1,Monitoring_MP!$AK$1:$EZ$55,Points_MP!$C45,FALSE)=$N45,$AD45,IF(HLOOKUP(BT$1,Monitoring_MP!$AK$1:$EZ$55,Points_MP!$C45,FALSE)=$P45,$AE45,IF(HLOOKUP(BT$1,Monitoring_MP!$AK$1:$EZ$55,Points_MP!$C45,FALSE)=$R45,$AF45,IF(HLOOKUP(BT$1,Monitoring_MP!$AK$1:$EZ$55,Points_MP!$C45,FALSE)=$T45,$AG45,IF(HLOOKUP(BT$1,Monitoring_MP!$AK$1:$EZ$55,Points_MP!$C45,FALSE)=$V45,$AH45,IF(HLOOKUP(BT$1,Monitoring_MP!$AK$1:$EZ$55,Points_MP!$C45,FALSE)=$X45,$AI45,"ERROR")))))))))</f>
        <v>0</v>
      </c>
      <c r="BU45" s="142">
        <f>IF(ISBLANK(HLOOKUP(BU$1,Monitoring_MP!$AK$1:$EZ$55,Points_MP!$C45,FALSE)),"",IF(HLOOKUP(BU$1,Monitoring_MP!$AK$1:$EZ$55,Points_MP!$C45,FALSE)=$J45,$AB45,IF(HLOOKUP(BU$1,Monitoring_MP!$AK$1:$EZ$55,Points_MP!$C45,FALSE)=$L45,$AC45,IF(HLOOKUP(BU$1,Monitoring_MP!$AK$1:$EZ$55,Points_MP!$C45,FALSE)=$N45,$AD45,IF(HLOOKUP(BU$1,Monitoring_MP!$AK$1:$EZ$55,Points_MP!$C45,FALSE)=$P45,$AE45,IF(HLOOKUP(BU$1,Monitoring_MP!$AK$1:$EZ$55,Points_MP!$C45,FALSE)=$R45,$AF45,IF(HLOOKUP(BU$1,Monitoring_MP!$AK$1:$EZ$55,Points_MP!$C45,FALSE)=$T45,$AG45,IF(HLOOKUP(BU$1,Monitoring_MP!$AK$1:$EZ$55,Points_MP!$C45,FALSE)=$V45,$AH45,IF(HLOOKUP(BU$1,Monitoring_MP!$AK$1:$EZ$55,Points_MP!$C45,FALSE)=$X45,$AI45,"ERROR")))))))))</f>
        <v>0</v>
      </c>
      <c r="BV45" s="142">
        <f>IF(ISBLANK(HLOOKUP(BV$1,Monitoring_MP!$AK$1:$EZ$55,Points_MP!$C45,FALSE)),"",IF(HLOOKUP(BV$1,Monitoring_MP!$AK$1:$EZ$55,Points_MP!$C45,FALSE)=$J45,$AB45,IF(HLOOKUP(BV$1,Monitoring_MP!$AK$1:$EZ$55,Points_MP!$C45,FALSE)=$L45,$AC45,IF(HLOOKUP(BV$1,Monitoring_MP!$AK$1:$EZ$55,Points_MP!$C45,FALSE)=$N45,$AD45,IF(HLOOKUP(BV$1,Monitoring_MP!$AK$1:$EZ$55,Points_MP!$C45,FALSE)=$P45,$AE45,IF(HLOOKUP(BV$1,Monitoring_MP!$AK$1:$EZ$55,Points_MP!$C45,FALSE)=$R45,$AF45,IF(HLOOKUP(BV$1,Monitoring_MP!$AK$1:$EZ$55,Points_MP!$C45,FALSE)=$T45,$AG45,IF(HLOOKUP(BV$1,Monitoring_MP!$AK$1:$EZ$55,Points_MP!$C45,FALSE)=$V45,$AH45,IF(HLOOKUP(BV$1,Monitoring_MP!$AK$1:$EZ$55,Points_MP!$C45,FALSE)=$X45,$AI45,"ERROR")))))))))</f>
        <v>1</v>
      </c>
      <c r="BW45" s="142">
        <f>IF(ISBLANK(HLOOKUP(BW$1,Monitoring_MP!$AK$1:$EZ$55,Points_MP!$C45,FALSE)),"",IF(HLOOKUP(BW$1,Monitoring_MP!$AK$1:$EZ$55,Points_MP!$C45,FALSE)=$J45,$AB45,IF(HLOOKUP(BW$1,Monitoring_MP!$AK$1:$EZ$55,Points_MP!$C45,FALSE)=$L45,$AC45,IF(HLOOKUP(BW$1,Monitoring_MP!$AK$1:$EZ$55,Points_MP!$C45,FALSE)=$N45,$AD45,IF(HLOOKUP(BW$1,Monitoring_MP!$AK$1:$EZ$55,Points_MP!$C45,FALSE)=$P45,$AE45,IF(HLOOKUP(BW$1,Monitoring_MP!$AK$1:$EZ$55,Points_MP!$C45,FALSE)=$R45,$AF45,IF(HLOOKUP(BW$1,Monitoring_MP!$AK$1:$EZ$55,Points_MP!$C45,FALSE)=$T45,$AG45,IF(HLOOKUP(BW$1,Monitoring_MP!$AK$1:$EZ$55,Points_MP!$C45,FALSE)=$V45,$AH45,IF(HLOOKUP(BW$1,Monitoring_MP!$AK$1:$EZ$55,Points_MP!$C45,FALSE)=$X45,$AI45,"ERROR")))))))))</f>
        <v>1</v>
      </c>
      <c r="BX45" s="142">
        <f>IF(ISBLANK(HLOOKUP(BX$1,Monitoring_MP!$AK$1:$EZ$55,Points_MP!$C45,FALSE)),"",IF(HLOOKUP(BX$1,Monitoring_MP!$AK$1:$EZ$55,Points_MP!$C45,FALSE)=$J45,$AB45,IF(HLOOKUP(BX$1,Monitoring_MP!$AK$1:$EZ$55,Points_MP!$C45,FALSE)=$L45,$AC45,IF(HLOOKUP(BX$1,Monitoring_MP!$AK$1:$EZ$55,Points_MP!$C45,FALSE)=$N45,$AD45,IF(HLOOKUP(BX$1,Monitoring_MP!$AK$1:$EZ$55,Points_MP!$C45,FALSE)=$P45,$AE45,IF(HLOOKUP(BX$1,Monitoring_MP!$AK$1:$EZ$55,Points_MP!$C45,FALSE)=$R45,$AF45,IF(HLOOKUP(BX$1,Monitoring_MP!$AK$1:$EZ$55,Points_MP!$C45,FALSE)=$T45,$AG45,IF(HLOOKUP(BX$1,Monitoring_MP!$AK$1:$EZ$55,Points_MP!$C45,FALSE)=$V45,$AH45,IF(HLOOKUP(BX$1,Monitoring_MP!$AK$1:$EZ$55,Points_MP!$C45,FALSE)=$X45,$AI45,"ERROR")))))))))</f>
        <v>0</v>
      </c>
      <c r="BY45" s="142">
        <f>IF(ISBLANK(HLOOKUP(BY$1,Monitoring_MP!$AK$1:$EZ$55,Points_MP!$C45,FALSE)),"",IF(HLOOKUP(BY$1,Monitoring_MP!$AK$1:$EZ$55,Points_MP!$C45,FALSE)=$J45,$AB45,IF(HLOOKUP(BY$1,Monitoring_MP!$AK$1:$EZ$55,Points_MP!$C45,FALSE)=$L45,$AC45,IF(HLOOKUP(BY$1,Monitoring_MP!$AK$1:$EZ$55,Points_MP!$C45,FALSE)=$N45,$AD45,IF(HLOOKUP(BY$1,Monitoring_MP!$AK$1:$EZ$55,Points_MP!$C45,FALSE)=$P45,$AE45,IF(HLOOKUP(BY$1,Monitoring_MP!$AK$1:$EZ$55,Points_MP!$C45,FALSE)=$R45,$AF45,IF(HLOOKUP(BY$1,Monitoring_MP!$AK$1:$EZ$55,Points_MP!$C45,FALSE)=$T45,$AG45,IF(HLOOKUP(BY$1,Monitoring_MP!$AK$1:$EZ$55,Points_MP!$C45,FALSE)=$V45,$AH45,IF(HLOOKUP(BY$1,Monitoring_MP!$AK$1:$EZ$55,Points_MP!$C45,FALSE)=$X45,$AI45,"ERROR")))))))))</f>
        <v>1</v>
      </c>
      <c r="BZ45" s="142">
        <f>IF(ISBLANK(HLOOKUP(BZ$1,Monitoring_MP!$AK$1:$EZ$55,Points_MP!$C45,FALSE)),"",IF(HLOOKUP(BZ$1,Monitoring_MP!$AK$1:$EZ$55,Points_MP!$C45,FALSE)=$J45,$AB45,IF(HLOOKUP(BZ$1,Monitoring_MP!$AK$1:$EZ$55,Points_MP!$C45,FALSE)=$L45,$AC45,IF(HLOOKUP(BZ$1,Monitoring_MP!$AK$1:$EZ$55,Points_MP!$C45,FALSE)=$N45,$AD45,IF(HLOOKUP(BZ$1,Monitoring_MP!$AK$1:$EZ$55,Points_MP!$C45,FALSE)=$P45,$AE45,IF(HLOOKUP(BZ$1,Monitoring_MP!$AK$1:$EZ$55,Points_MP!$C45,FALSE)=$R45,$AF45,IF(HLOOKUP(BZ$1,Monitoring_MP!$AK$1:$EZ$55,Points_MP!$C45,FALSE)=$T45,$AG45,IF(HLOOKUP(BZ$1,Monitoring_MP!$AK$1:$EZ$55,Points_MP!$C45,FALSE)=$V45,$AH45,IF(HLOOKUP(BZ$1,Monitoring_MP!$AK$1:$EZ$55,Points_MP!$C45,FALSE)=$X45,$AI45,"ERROR")))))))))</f>
        <v>0</v>
      </c>
      <c r="CA45" s="142">
        <f>IF(ISBLANK(HLOOKUP(CA$1,Monitoring_MP!$AK$1:$EZ$55,Points_MP!$C45,FALSE)),"",IF(HLOOKUP(CA$1,Monitoring_MP!$AK$1:$EZ$55,Points_MP!$C45,FALSE)=$J45,$AB45,IF(HLOOKUP(CA$1,Monitoring_MP!$AK$1:$EZ$55,Points_MP!$C45,FALSE)=$L45,$AC45,IF(HLOOKUP(CA$1,Monitoring_MP!$AK$1:$EZ$55,Points_MP!$C45,FALSE)=$N45,$AD45,IF(HLOOKUP(CA$1,Monitoring_MP!$AK$1:$EZ$55,Points_MP!$C45,FALSE)=$P45,$AE45,IF(HLOOKUP(CA$1,Monitoring_MP!$AK$1:$EZ$55,Points_MP!$C45,FALSE)=$R45,$AF45,IF(HLOOKUP(CA$1,Monitoring_MP!$AK$1:$EZ$55,Points_MP!$C45,FALSE)=$T45,$AG45,IF(HLOOKUP(CA$1,Monitoring_MP!$AK$1:$EZ$55,Points_MP!$C45,FALSE)=$V45,$AH45,IF(HLOOKUP(CA$1,Monitoring_MP!$AK$1:$EZ$55,Points_MP!$C45,FALSE)=$X45,$AI45,"ERROR")))))))))</f>
        <v>0</v>
      </c>
      <c r="CB45" s="142">
        <f>IF(ISBLANK(HLOOKUP(CB$1,Monitoring_MP!$AK$1:$EZ$55,Points_MP!$C45,FALSE)),"",IF(HLOOKUP(CB$1,Monitoring_MP!$AK$1:$EZ$55,Points_MP!$C45,FALSE)=$J45,$AB45,IF(HLOOKUP(CB$1,Monitoring_MP!$AK$1:$EZ$55,Points_MP!$C45,FALSE)=$L45,$AC45,IF(HLOOKUP(CB$1,Monitoring_MP!$AK$1:$EZ$55,Points_MP!$C45,FALSE)=$N45,$AD45,IF(HLOOKUP(CB$1,Monitoring_MP!$AK$1:$EZ$55,Points_MP!$C45,FALSE)=$P45,$AE45,IF(HLOOKUP(CB$1,Monitoring_MP!$AK$1:$EZ$55,Points_MP!$C45,FALSE)=$R45,$AF45,IF(HLOOKUP(CB$1,Monitoring_MP!$AK$1:$EZ$55,Points_MP!$C45,FALSE)=$T45,$AG45,IF(HLOOKUP(CB$1,Monitoring_MP!$AK$1:$EZ$55,Points_MP!$C45,FALSE)=$V45,$AH45,IF(HLOOKUP(CB$1,Monitoring_MP!$AK$1:$EZ$55,Points_MP!$C45,FALSE)=$X45,$AI45,"ERROR")))))))))</f>
        <v>1</v>
      </c>
      <c r="CC45" s="142">
        <f>IF(ISBLANK(HLOOKUP(CC$1,Monitoring_MP!$AK$1:$EZ$55,Points_MP!$C45,FALSE)),"",IF(HLOOKUP(CC$1,Monitoring_MP!$AK$1:$EZ$55,Points_MP!$C45,FALSE)=$J45,$AB45,IF(HLOOKUP(CC$1,Monitoring_MP!$AK$1:$EZ$55,Points_MP!$C45,FALSE)=$L45,$AC45,IF(HLOOKUP(CC$1,Monitoring_MP!$AK$1:$EZ$55,Points_MP!$C45,FALSE)=$N45,$AD45,IF(HLOOKUP(CC$1,Monitoring_MP!$AK$1:$EZ$55,Points_MP!$C45,FALSE)=$P45,$AE45,IF(HLOOKUP(CC$1,Monitoring_MP!$AK$1:$EZ$55,Points_MP!$C45,FALSE)=$R45,$AF45,IF(HLOOKUP(CC$1,Monitoring_MP!$AK$1:$EZ$55,Points_MP!$C45,FALSE)=$T45,$AG45,IF(HLOOKUP(CC$1,Monitoring_MP!$AK$1:$EZ$55,Points_MP!$C45,FALSE)=$V45,$AH45,IF(HLOOKUP(CC$1,Monitoring_MP!$AK$1:$EZ$55,Points_MP!$C45,FALSE)=$X45,$AI45,"ERROR")))))))))</f>
        <v>0</v>
      </c>
      <c r="CD45" s="142">
        <f>IF(ISBLANK(HLOOKUP(CD$1,Monitoring_MP!$AK$1:$EZ$55,Points_MP!$C45,FALSE)),"",IF(HLOOKUP(CD$1,Monitoring_MP!$AK$1:$EZ$55,Points_MP!$C45,FALSE)=$J45,$AB45,IF(HLOOKUP(CD$1,Monitoring_MP!$AK$1:$EZ$55,Points_MP!$C45,FALSE)=$L45,$AC45,IF(HLOOKUP(CD$1,Monitoring_MP!$AK$1:$EZ$55,Points_MP!$C45,FALSE)=$N45,$AD45,IF(HLOOKUP(CD$1,Monitoring_MP!$AK$1:$EZ$55,Points_MP!$C45,FALSE)=$P45,$AE45,IF(HLOOKUP(CD$1,Monitoring_MP!$AK$1:$EZ$55,Points_MP!$C45,FALSE)=$R45,$AF45,IF(HLOOKUP(CD$1,Monitoring_MP!$AK$1:$EZ$55,Points_MP!$C45,FALSE)=$T45,$AG45,IF(HLOOKUP(CD$1,Monitoring_MP!$AK$1:$EZ$55,Points_MP!$C45,FALSE)=$V45,$AH45,IF(HLOOKUP(CD$1,Monitoring_MP!$AK$1:$EZ$55,Points_MP!$C45,FALSE)=$X45,$AI45,"ERROR")))))))))</f>
        <v>0</v>
      </c>
      <c r="CE45" s="142">
        <f>IF(ISBLANK(HLOOKUP(CE$1,Monitoring_MP!$AK$1:$EZ$55,Points_MP!$C45,FALSE)),"",IF(HLOOKUP(CE$1,Monitoring_MP!$AK$1:$EZ$55,Points_MP!$C45,FALSE)=$J45,$AB45,IF(HLOOKUP(CE$1,Monitoring_MP!$AK$1:$EZ$55,Points_MP!$C45,FALSE)=$L45,$AC45,IF(HLOOKUP(CE$1,Monitoring_MP!$AK$1:$EZ$55,Points_MP!$C45,FALSE)=$N45,$AD45,IF(HLOOKUP(CE$1,Monitoring_MP!$AK$1:$EZ$55,Points_MP!$C45,FALSE)=$P45,$AE45,IF(HLOOKUP(CE$1,Monitoring_MP!$AK$1:$EZ$55,Points_MP!$C45,FALSE)=$R45,$AF45,IF(HLOOKUP(CE$1,Monitoring_MP!$AK$1:$EZ$55,Points_MP!$C45,FALSE)=$T45,$AG45,IF(HLOOKUP(CE$1,Monitoring_MP!$AK$1:$EZ$55,Points_MP!$C45,FALSE)=$V45,$AH45,IF(HLOOKUP(CE$1,Monitoring_MP!$AK$1:$EZ$55,Points_MP!$C45,FALSE)=$X45,$AI45,"ERROR")))))))))</f>
        <v>0</v>
      </c>
      <c r="CF45" s="142">
        <f>IF(ISBLANK(HLOOKUP(CF$1,Monitoring_MP!$AK$1:$EZ$55,Points_MP!$C45,FALSE)),"",IF(HLOOKUP(CF$1,Monitoring_MP!$AK$1:$EZ$55,Points_MP!$C45,FALSE)=$J45,$AB45,IF(HLOOKUP(CF$1,Monitoring_MP!$AK$1:$EZ$55,Points_MP!$C45,FALSE)=$L45,$AC45,IF(HLOOKUP(CF$1,Monitoring_MP!$AK$1:$EZ$55,Points_MP!$C45,FALSE)=$N45,$AD45,IF(HLOOKUP(CF$1,Monitoring_MP!$AK$1:$EZ$55,Points_MP!$C45,FALSE)=$P45,$AE45,IF(HLOOKUP(CF$1,Monitoring_MP!$AK$1:$EZ$55,Points_MP!$C45,FALSE)=$R45,$AF45,IF(HLOOKUP(CF$1,Monitoring_MP!$AK$1:$EZ$55,Points_MP!$C45,FALSE)=$T45,$AG45,IF(HLOOKUP(CF$1,Monitoring_MP!$AK$1:$EZ$55,Points_MP!$C45,FALSE)=$V45,$AH45,IF(HLOOKUP(CF$1,Monitoring_MP!$AK$1:$EZ$55,Points_MP!$C45,FALSE)=$X45,$AI45,"ERROR")))))))))</f>
        <v>1</v>
      </c>
      <c r="CG45" s="142">
        <f>IF(ISBLANK(HLOOKUP(CG$1,Monitoring_MP!$AK$1:$EZ$55,Points_MP!$C45,FALSE)),"",IF(HLOOKUP(CG$1,Monitoring_MP!$AK$1:$EZ$55,Points_MP!$C45,FALSE)=$J45,$AB45,IF(HLOOKUP(CG$1,Monitoring_MP!$AK$1:$EZ$55,Points_MP!$C45,FALSE)=$L45,$AC45,IF(HLOOKUP(CG$1,Monitoring_MP!$AK$1:$EZ$55,Points_MP!$C45,FALSE)=$N45,$AD45,IF(HLOOKUP(CG$1,Monitoring_MP!$AK$1:$EZ$55,Points_MP!$C45,FALSE)=$P45,$AE45,IF(HLOOKUP(CG$1,Monitoring_MP!$AK$1:$EZ$55,Points_MP!$C45,FALSE)=$R45,$AF45,IF(HLOOKUP(CG$1,Monitoring_MP!$AK$1:$EZ$55,Points_MP!$C45,FALSE)=$T45,$AG45,IF(HLOOKUP(CG$1,Monitoring_MP!$AK$1:$EZ$55,Points_MP!$C45,FALSE)=$V45,$AH45,IF(HLOOKUP(CG$1,Monitoring_MP!$AK$1:$EZ$55,Points_MP!$C45,FALSE)=$X45,$AI45,"ERROR")))))))))</f>
        <v>0</v>
      </c>
      <c r="CH45" s="142">
        <f>IF(ISBLANK(HLOOKUP(CH$1,Monitoring_MP!$AK$1:$EZ$55,Points_MP!$C45,FALSE)),"",IF(HLOOKUP(CH$1,Monitoring_MP!$AK$1:$EZ$55,Points_MP!$C45,FALSE)=$J45,$AB45,IF(HLOOKUP(CH$1,Monitoring_MP!$AK$1:$EZ$55,Points_MP!$C45,FALSE)=$L45,$AC45,IF(HLOOKUP(CH$1,Monitoring_MP!$AK$1:$EZ$55,Points_MP!$C45,FALSE)=$N45,$AD45,IF(HLOOKUP(CH$1,Monitoring_MP!$AK$1:$EZ$55,Points_MP!$C45,FALSE)=$P45,$AE45,IF(HLOOKUP(CH$1,Monitoring_MP!$AK$1:$EZ$55,Points_MP!$C45,FALSE)=$R45,$AF45,IF(HLOOKUP(CH$1,Monitoring_MP!$AK$1:$EZ$55,Points_MP!$C45,FALSE)=$T45,$AG45,IF(HLOOKUP(CH$1,Monitoring_MP!$AK$1:$EZ$55,Points_MP!$C45,FALSE)=$V45,$AH45,IF(HLOOKUP(CH$1,Monitoring_MP!$AK$1:$EZ$55,Points_MP!$C45,FALSE)=$X45,$AI45,"ERROR")))))))))</f>
        <v>0</v>
      </c>
      <c r="CI45" s="142">
        <f>IF(ISBLANK(HLOOKUP(CI$1,Monitoring_MP!$AK$1:$EZ$55,Points_MP!$C45,FALSE)),"",IF(HLOOKUP(CI$1,Monitoring_MP!$AK$1:$EZ$55,Points_MP!$C45,FALSE)=$J45,$AB45,IF(HLOOKUP(CI$1,Monitoring_MP!$AK$1:$EZ$55,Points_MP!$C45,FALSE)=$L45,$AC45,IF(HLOOKUP(CI$1,Monitoring_MP!$AK$1:$EZ$55,Points_MP!$C45,FALSE)=$N45,$AD45,IF(HLOOKUP(CI$1,Monitoring_MP!$AK$1:$EZ$55,Points_MP!$C45,FALSE)=$P45,$AE45,IF(HLOOKUP(CI$1,Monitoring_MP!$AK$1:$EZ$55,Points_MP!$C45,FALSE)=$R45,$AF45,IF(HLOOKUP(CI$1,Monitoring_MP!$AK$1:$EZ$55,Points_MP!$C45,FALSE)=$T45,$AG45,IF(HLOOKUP(CI$1,Monitoring_MP!$AK$1:$EZ$55,Points_MP!$C45,FALSE)=$V45,$AH45,IF(HLOOKUP(CI$1,Monitoring_MP!$AK$1:$EZ$55,Points_MP!$C45,FALSE)=$X45,$AI45,"ERROR")))))))))</f>
        <v>1</v>
      </c>
      <c r="CJ45" s="142">
        <f>IF(ISBLANK(HLOOKUP(CJ$1,Monitoring_MP!$AK$1:$EZ$55,Points_MP!$C45,FALSE)),"",IF(HLOOKUP(CJ$1,Monitoring_MP!$AK$1:$EZ$55,Points_MP!$C45,FALSE)=$J45,$AB45,IF(HLOOKUP(CJ$1,Monitoring_MP!$AK$1:$EZ$55,Points_MP!$C45,FALSE)=$L45,$AC45,IF(HLOOKUP(CJ$1,Monitoring_MP!$AK$1:$EZ$55,Points_MP!$C45,FALSE)=$N45,$AD45,IF(HLOOKUP(CJ$1,Monitoring_MP!$AK$1:$EZ$55,Points_MP!$C45,FALSE)=$P45,$AE45,IF(HLOOKUP(CJ$1,Monitoring_MP!$AK$1:$EZ$55,Points_MP!$C45,FALSE)=$R45,$AF45,IF(HLOOKUP(CJ$1,Monitoring_MP!$AK$1:$EZ$55,Points_MP!$C45,FALSE)=$T45,$AG45,IF(HLOOKUP(CJ$1,Monitoring_MP!$AK$1:$EZ$55,Points_MP!$C45,FALSE)=$V45,$AH45,IF(HLOOKUP(CJ$1,Monitoring_MP!$AK$1:$EZ$55,Points_MP!$C45,FALSE)=$X45,$AI45,"ERROR")))))))))</f>
        <v>1</v>
      </c>
      <c r="CK45" s="142">
        <f>IF(ISBLANK(HLOOKUP(CK$1,Monitoring_MP!$AK$1:$EZ$55,Points_MP!$C45,FALSE)),"",IF(HLOOKUP(CK$1,Monitoring_MP!$AK$1:$EZ$55,Points_MP!$C45,FALSE)=$J45,$AB45,IF(HLOOKUP(CK$1,Monitoring_MP!$AK$1:$EZ$55,Points_MP!$C45,FALSE)=$L45,$AC45,IF(HLOOKUP(CK$1,Monitoring_MP!$AK$1:$EZ$55,Points_MP!$C45,FALSE)=$N45,$AD45,IF(HLOOKUP(CK$1,Monitoring_MP!$AK$1:$EZ$55,Points_MP!$C45,FALSE)=$P45,$AE45,IF(HLOOKUP(CK$1,Monitoring_MP!$AK$1:$EZ$55,Points_MP!$C45,FALSE)=$R45,$AF45,IF(HLOOKUP(CK$1,Monitoring_MP!$AK$1:$EZ$55,Points_MP!$C45,FALSE)=$T45,$AG45,IF(HLOOKUP(CK$1,Monitoring_MP!$AK$1:$EZ$55,Points_MP!$C45,FALSE)=$V45,$AH45,IF(HLOOKUP(CK$1,Monitoring_MP!$AK$1:$EZ$55,Points_MP!$C45,FALSE)=$X45,$AI45,"ERROR")))))))))</f>
        <v>1</v>
      </c>
      <c r="CL45" s="142">
        <f>IF(ISBLANK(HLOOKUP(CL$1,Monitoring_MP!$AK$1:$EZ$55,Points_MP!$C45,FALSE)),"",IF(HLOOKUP(CL$1,Monitoring_MP!$AK$1:$EZ$55,Points_MP!$C45,FALSE)=$J45,$AB45,IF(HLOOKUP(CL$1,Monitoring_MP!$AK$1:$EZ$55,Points_MP!$C45,FALSE)=$L45,$AC45,IF(HLOOKUP(CL$1,Monitoring_MP!$AK$1:$EZ$55,Points_MP!$C45,FALSE)=$N45,$AD45,IF(HLOOKUP(CL$1,Monitoring_MP!$AK$1:$EZ$55,Points_MP!$C45,FALSE)=$P45,$AE45,IF(HLOOKUP(CL$1,Monitoring_MP!$AK$1:$EZ$55,Points_MP!$C45,FALSE)=$R45,$AF45,IF(HLOOKUP(CL$1,Monitoring_MP!$AK$1:$EZ$55,Points_MP!$C45,FALSE)=$T45,$AG45,IF(HLOOKUP(CL$1,Monitoring_MP!$AK$1:$EZ$55,Points_MP!$C45,FALSE)=$V45,$AH45,IF(HLOOKUP(CL$1,Monitoring_MP!$AK$1:$EZ$55,Points_MP!$C45,FALSE)=$X45,$AI45,"ERROR")))))))))</f>
        <v>1</v>
      </c>
      <c r="CM45" s="142">
        <f>IF(ISBLANK(HLOOKUP(CM$1,Monitoring_MP!$AK$1:$EZ$55,Points_MP!$C45,FALSE)),"",IF(HLOOKUP(CM$1,Monitoring_MP!$AK$1:$EZ$55,Points_MP!$C45,FALSE)=$J45,$AB45,IF(HLOOKUP(CM$1,Monitoring_MP!$AK$1:$EZ$55,Points_MP!$C45,FALSE)=$L45,$AC45,IF(HLOOKUP(CM$1,Monitoring_MP!$AK$1:$EZ$55,Points_MP!$C45,FALSE)=$N45,$AD45,IF(HLOOKUP(CM$1,Monitoring_MP!$AK$1:$EZ$55,Points_MP!$C45,FALSE)=$P45,$AE45,IF(HLOOKUP(CM$1,Monitoring_MP!$AK$1:$EZ$55,Points_MP!$C45,FALSE)=$R45,$AF45,IF(HLOOKUP(CM$1,Monitoring_MP!$AK$1:$EZ$55,Points_MP!$C45,FALSE)=$T45,$AG45,IF(HLOOKUP(CM$1,Monitoring_MP!$AK$1:$EZ$55,Points_MP!$C45,FALSE)=$V45,$AH45,IF(HLOOKUP(CM$1,Monitoring_MP!$AK$1:$EZ$55,Points_MP!$C45,FALSE)=$X45,$AI45,"ERROR")))))))))</f>
        <v>1</v>
      </c>
      <c r="CN45" s="142">
        <f>IF(ISBLANK(HLOOKUP(CN$1,Monitoring_MP!$AK$1:$EZ$55,Points_MP!$C45,FALSE)),"",IF(HLOOKUP(CN$1,Monitoring_MP!$AK$1:$EZ$55,Points_MP!$C45,FALSE)=$J45,$AB45,IF(HLOOKUP(CN$1,Monitoring_MP!$AK$1:$EZ$55,Points_MP!$C45,FALSE)=$L45,$AC45,IF(HLOOKUP(CN$1,Monitoring_MP!$AK$1:$EZ$55,Points_MP!$C45,FALSE)=$N45,$AD45,IF(HLOOKUP(CN$1,Monitoring_MP!$AK$1:$EZ$55,Points_MP!$C45,FALSE)=$P45,$AE45,IF(HLOOKUP(CN$1,Monitoring_MP!$AK$1:$EZ$55,Points_MP!$C45,FALSE)=$R45,$AF45,IF(HLOOKUP(CN$1,Monitoring_MP!$AK$1:$EZ$55,Points_MP!$C45,FALSE)=$T45,$AG45,IF(HLOOKUP(CN$1,Monitoring_MP!$AK$1:$EZ$55,Points_MP!$C45,FALSE)=$V45,$AH45,IF(HLOOKUP(CN$1,Monitoring_MP!$AK$1:$EZ$55,Points_MP!$C45,FALSE)=$X45,$AI45,"ERROR")))))))))</f>
        <v>0</v>
      </c>
      <c r="CO45" s="142">
        <f>IF(ISBLANK(HLOOKUP(CO$1,Monitoring_MP!$AK$1:$EZ$55,Points_MP!$C45,FALSE)),"",IF(HLOOKUP(CO$1,Monitoring_MP!$AK$1:$EZ$55,Points_MP!$C45,FALSE)=$J45,$AB45,IF(HLOOKUP(CO$1,Monitoring_MP!$AK$1:$EZ$55,Points_MP!$C45,FALSE)=$L45,$AC45,IF(HLOOKUP(CO$1,Monitoring_MP!$AK$1:$EZ$55,Points_MP!$C45,FALSE)=$N45,$AD45,IF(HLOOKUP(CO$1,Monitoring_MP!$AK$1:$EZ$55,Points_MP!$C45,FALSE)=$P45,$AE45,IF(HLOOKUP(CO$1,Monitoring_MP!$AK$1:$EZ$55,Points_MP!$C45,FALSE)=$R45,$AF45,IF(HLOOKUP(CO$1,Monitoring_MP!$AK$1:$EZ$55,Points_MP!$C45,FALSE)=$T45,$AG45,IF(HLOOKUP(CO$1,Monitoring_MP!$AK$1:$EZ$55,Points_MP!$C45,FALSE)=$V45,$AH45,IF(HLOOKUP(CO$1,Monitoring_MP!$AK$1:$EZ$55,Points_MP!$C45,FALSE)=$X45,$AI45,"ERROR")))))))))</f>
        <v>0</v>
      </c>
      <c r="CP45" s="142">
        <f>IF(ISBLANK(HLOOKUP(CP$1,Monitoring_MP!$AK$1:$EZ$55,Points_MP!$C45,FALSE)),"",IF(HLOOKUP(CP$1,Monitoring_MP!$AK$1:$EZ$55,Points_MP!$C45,FALSE)=$J45,$AB45,IF(HLOOKUP(CP$1,Monitoring_MP!$AK$1:$EZ$55,Points_MP!$C45,FALSE)=$L45,$AC45,IF(HLOOKUP(CP$1,Monitoring_MP!$AK$1:$EZ$55,Points_MP!$C45,FALSE)=$N45,$AD45,IF(HLOOKUP(CP$1,Monitoring_MP!$AK$1:$EZ$55,Points_MP!$C45,FALSE)=$P45,$AE45,IF(HLOOKUP(CP$1,Monitoring_MP!$AK$1:$EZ$55,Points_MP!$C45,FALSE)=$R45,$AF45,IF(HLOOKUP(CP$1,Monitoring_MP!$AK$1:$EZ$55,Points_MP!$C45,FALSE)=$T45,$AG45,IF(HLOOKUP(CP$1,Monitoring_MP!$AK$1:$EZ$55,Points_MP!$C45,FALSE)=$V45,$AH45,IF(HLOOKUP(CP$1,Monitoring_MP!$AK$1:$EZ$55,Points_MP!$C45,FALSE)=$X45,$AI45,"ERROR")))))))))</f>
        <v>0</v>
      </c>
      <c r="CQ45" s="142">
        <f>IF(ISBLANK(HLOOKUP(CQ$1,Monitoring_MP!$AK$1:$EZ$55,Points_MP!$C45,FALSE)),"",IF(HLOOKUP(CQ$1,Monitoring_MP!$AK$1:$EZ$55,Points_MP!$C45,FALSE)=$J45,$AB45,IF(HLOOKUP(CQ$1,Monitoring_MP!$AK$1:$EZ$55,Points_MP!$C45,FALSE)=$L45,$AC45,IF(HLOOKUP(CQ$1,Monitoring_MP!$AK$1:$EZ$55,Points_MP!$C45,FALSE)=$N45,$AD45,IF(HLOOKUP(CQ$1,Monitoring_MP!$AK$1:$EZ$55,Points_MP!$C45,FALSE)=$P45,$AE45,IF(HLOOKUP(CQ$1,Monitoring_MP!$AK$1:$EZ$55,Points_MP!$C45,FALSE)=$R45,$AF45,IF(HLOOKUP(CQ$1,Monitoring_MP!$AK$1:$EZ$55,Points_MP!$C45,FALSE)=$T45,$AG45,IF(HLOOKUP(CQ$1,Monitoring_MP!$AK$1:$EZ$55,Points_MP!$C45,FALSE)=$V45,$AH45,IF(HLOOKUP(CQ$1,Monitoring_MP!$AK$1:$EZ$55,Points_MP!$C45,FALSE)=$X45,$AI45,"ERROR")))))))))</f>
        <v>0.5</v>
      </c>
      <c r="CR45" s="142">
        <f>IF(ISBLANK(HLOOKUP(CR$1,Monitoring_MP!$AK$1:$EZ$55,Points_MP!$C45,FALSE)),"",IF(HLOOKUP(CR$1,Monitoring_MP!$AK$1:$EZ$55,Points_MP!$C45,FALSE)=$J45,$AB45,IF(HLOOKUP(CR$1,Monitoring_MP!$AK$1:$EZ$55,Points_MP!$C45,FALSE)=$L45,$AC45,IF(HLOOKUP(CR$1,Monitoring_MP!$AK$1:$EZ$55,Points_MP!$C45,FALSE)=$N45,$AD45,IF(HLOOKUP(CR$1,Monitoring_MP!$AK$1:$EZ$55,Points_MP!$C45,FALSE)=$P45,$AE45,IF(HLOOKUP(CR$1,Monitoring_MP!$AK$1:$EZ$55,Points_MP!$C45,FALSE)=$R45,$AF45,IF(HLOOKUP(CR$1,Monitoring_MP!$AK$1:$EZ$55,Points_MP!$C45,FALSE)=$T45,$AG45,IF(HLOOKUP(CR$1,Monitoring_MP!$AK$1:$EZ$55,Points_MP!$C45,FALSE)=$V45,$AH45,IF(HLOOKUP(CR$1,Monitoring_MP!$AK$1:$EZ$55,Points_MP!$C45,FALSE)=$X45,$AI45,"ERROR")))))))))</f>
        <v>0</v>
      </c>
    </row>
    <row r="46" spans="1:96" ht="15" customHeight="1" x14ac:dyDescent="0.35">
      <c r="A46" s="41" t="str">
        <f>IF(ISBLANK(Monitoring_MP!A46),"",Monitoring_MP!A46)</f>
        <v>Q44</v>
      </c>
      <c r="B46" s="41" t="str">
        <f>IF(ISBLANK(Monitoring_MP!B46),"",Monitoring_MP!B46)</f>
        <v>C20044</v>
      </c>
      <c r="C46" s="41">
        <f>IF(ISBLANK(Monitoring_MP!C46),"",Monitoring_MP!C46)</f>
        <v>46</v>
      </c>
      <c r="D46" s="43" t="str">
        <f>IF(ISBLANK(Monitoring_MP!D46),"",Monitoring_MP!D46)</f>
        <v>Sunt publicate declaraţiile cu privire la venituri şi proprietate ale primarului, viceprimarilor şi funcţionarilor publici?</v>
      </c>
      <c r="E46" s="43" t="str">
        <f>IF(ISBLANK(Monitoring_MP!E46),"",Monitoring_MP!E46)</f>
        <v>Are published on the official web page the income and property statements of the municipality leaders?</v>
      </c>
      <c r="F46" s="43" t="str">
        <f>IF(ISBLANK(Monitoring_MP!F46),"",Monitoring_MP!F46)</f>
        <v>et</v>
      </c>
      <c r="G46" s="42" t="str">
        <f>IF(ISBLANK(Monitoring_MP!G46),"",Monitoring_MP!G46)</f>
        <v>et2</v>
      </c>
      <c r="H46" s="60" t="str">
        <f>IF(ISBLANK(Monitoring_MP!H46),"",Monitoring_MP!H46)</f>
        <v>et2k</v>
      </c>
      <c r="I46" s="42">
        <f>IF(ISBLANK(Monitoring_MP!I46),"",Monitoring_MP!I46)</f>
        <v>1</v>
      </c>
      <c r="J46" s="42" t="str">
        <f>IF(ISBLANK(Monitoring_MP!J46),"",Monitoring_MP!J46)</f>
        <v>da</v>
      </c>
      <c r="K46" s="42" t="str">
        <f>IF(ISBLANK(Monitoring_MP!K46),"",Monitoring_MP!K46)</f>
        <v>yes</v>
      </c>
      <c r="L46" s="42" t="str">
        <f>IF(ISBLANK(Monitoring_MP!L46),"",Monitoring_MP!L46)</f>
        <v>nu</v>
      </c>
      <c r="M46" s="42" t="str">
        <f>IF(ISBLANK(Monitoring_MP!M46),"",Monitoring_MP!M46)</f>
        <v>no</v>
      </c>
      <c r="N46" s="42" t="str">
        <f>IF(ISBLANK(Monitoring_MP!N46),"",Monitoring_MP!N46)</f>
        <v>unele</v>
      </c>
      <c r="O46" s="42" t="str">
        <f>IF(ISBLANK(Monitoring_MP!O46),"",Monitoring_MP!O46)</f>
        <v>some</v>
      </c>
      <c r="P46" s="42" t="str">
        <f>IF(ISBLANK(Monitoring_MP!P46),"",Monitoring_MP!P46)</f>
        <v>--------</v>
      </c>
      <c r="Q46" s="42" t="str">
        <f>IF(ISBLANK(Monitoring_MP!Q46),"",Monitoring_MP!Q46)</f>
        <v>--------</v>
      </c>
      <c r="R46" s="42" t="str">
        <f>IF(ISBLANK(Monitoring_MP!R46),"",Monitoring_MP!R46)</f>
        <v>--------</v>
      </c>
      <c r="S46" s="42" t="str">
        <f>IF(ISBLANK(Monitoring_MP!S46),"",Monitoring_MP!S46)</f>
        <v>--------</v>
      </c>
      <c r="T46" s="42" t="str">
        <f>IF(ISBLANK(Monitoring_MP!T46),"",Monitoring_MP!T46)</f>
        <v>--------</v>
      </c>
      <c r="U46" s="42" t="str">
        <f>IF(ISBLANK(Monitoring_MP!U46),"",Monitoring_MP!U46)</f>
        <v>--------</v>
      </c>
      <c r="V46" s="42" t="str">
        <f>IF(ISBLANK(Monitoring_MP!V46),"",Monitoring_MP!V46)</f>
        <v>--------</v>
      </c>
      <c r="W46" s="42" t="str">
        <f>IF(ISBLANK(Monitoring_MP!W46),"",Monitoring_MP!W46)</f>
        <v>--------</v>
      </c>
      <c r="X46" s="42" t="str">
        <f>IF(ISBLANK(Monitoring_MP!X46),"",Monitoring_MP!X46)</f>
        <v>N/A</v>
      </c>
      <c r="Y46" s="42" t="str">
        <f>IF(ISBLANK(Monitoring_MP!Y46),"",Monitoring_MP!Y46)</f>
        <v>N/A</v>
      </c>
      <c r="Z46" s="42" t="str">
        <f>IF(ISBLANK(Monitoring_MP!Z46),"",Monitoring_MP!Z46)</f>
        <v>--------</v>
      </c>
      <c r="AA46" s="83" t="str">
        <f>IF(ISBLANK(Monitoring_MP!AA46),"",Monitoring_MP!AA46)</f>
        <v>--------</v>
      </c>
      <c r="AB46" s="71">
        <f>IF(ISBLANK(Monitoring_MP!AB46),"",Monitoring_MP!AB46)</f>
        <v>1</v>
      </c>
      <c r="AC46" s="42">
        <f>IF(ISBLANK(Monitoring_MP!AC46),"",Monitoring_MP!AC46)</f>
        <v>0</v>
      </c>
      <c r="AD46" s="71">
        <f>IF(ISBLANK(Monitoring_MP!AD46),"",Monitoring_MP!AD46)</f>
        <v>0.5</v>
      </c>
      <c r="AE46" s="71" t="str">
        <f>IF(ISBLANK(Monitoring_MP!AE46),"",Monitoring_MP!AE46)</f>
        <v/>
      </c>
      <c r="AF46" s="71" t="str">
        <f>IF(ISBLANK(Monitoring_MP!AF46),"",Monitoring_MP!AF46)</f>
        <v/>
      </c>
      <c r="AG46" s="71" t="str">
        <f>IF(ISBLANK(Monitoring_MP!AG46),"",Monitoring_MP!AG46)</f>
        <v/>
      </c>
      <c r="AH46" s="71" t="str">
        <f>IF(ISBLANK(Monitoring_MP!AH46),"",Monitoring_MP!AH46)</f>
        <v/>
      </c>
      <c r="AI46" s="42" t="str">
        <f>IF(ISBLANK(Monitoring_MP!AI46),"",Monitoring_MP!AI46)</f>
        <v>N/A</v>
      </c>
      <c r="AJ46" s="43" t="str">
        <f>IF(ISBLANK(Monitoring_MP!AJ46),"",Monitoring_MP!AJ46)</f>
        <v/>
      </c>
      <c r="AK46" s="142">
        <f>IF(ISBLANK(HLOOKUP(AK$1,Monitoring_MP!$AK$1:$EZ$55,Points_MP!$C46,FALSE)),"",IF(HLOOKUP(AK$1,Monitoring_MP!$AK$1:$EZ$55,Points_MP!$C46,FALSE)=$J46,$AB46,IF(HLOOKUP(AK$1,Monitoring_MP!$AK$1:$EZ$55,Points_MP!$C46,FALSE)=$L46,$AC46,IF(HLOOKUP(AK$1,Monitoring_MP!$AK$1:$EZ$55,Points_MP!$C46,FALSE)=$N46,$AD46,IF(HLOOKUP(AK$1,Monitoring_MP!$AK$1:$EZ$55,Points_MP!$C46,FALSE)=$P46,$AE46,IF(HLOOKUP(AK$1,Monitoring_MP!$AK$1:$EZ$55,Points_MP!$C46,FALSE)=$R46,$AF46,IF(HLOOKUP(AK$1,Monitoring_MP!$AK$1:$EZ$55,Points_MP!$C46,FALSE)=$T46,$AG46,IF(HLOOKUP(AK$1,Monitoring_MP!$AK$1:$EZ$55,Points_MP!$C46,FALSE)=$V46,$AH46,IF(HLOOKUP(AK$1,Monitoring_MP!$AK$1:$EZ$55,Points_MP!$C46,FALSE)=$X46,$AI46,"ERROR")))))))))</f>
        <v>0</v>
      </c>
      <c r="AL46" s="142">
        <f>IF(ISBLANK(HLOOKUP(AL$1,Monitoring_MP!$AK$1:$EZ$55,Points_MP!$C46,FALSE)),"",IF(HLOOKUP(AL$1,Monitoring_MP!$AK$1:$EZ$55,Points_MP!$C46,FALSE)=$J46,$AB46,IF(HLOOKUP(AL$1,Monitoring_MP!$AK$1:$EZ$55,Points_MP!$C46,FALSE)=$L46,$AC46,IF(HLOOKUP(AL$1,Monitoring_MP!$AK$1:$EZ$55,Points_MP!$C46,FALSE)=$N46,$AD46,IF(HLOOKUP(AL$1,Monitoring_MP!$AK$1:$EZ$55,Points_MP!$C46,FALSE)=$P46,$AE46,IF(HLOOKUP(AL$1,Monitoring_MP!$AK$1:$EZ$55,Points_MP!$C46,FALSE)=$R46,$AF46,IF(HLOOKUP(AL$1,Monitoring_MP!$AK$1:$EZ$55,Points_MP!$C46,FALSE)=$T46,$AG46,IF(HLOOKUP(AL$1,Monitoring_MP!$AK$1:$EZ$55,Points_MP!$C46,FALSE)=$V46,$AH46,IF(HLOOKUP(AL$1,Monitoring_MP!$AK$1:$EZ$55,Points_MP!$C46,FALSE)=$X46,$AI46,"ERROR")))))))))</f>
        <v>0</v>
      </c>
      <c r="AM46" s="142">
        <f>IF(ISBLANK(HLOOKUP(AM$1,Monitoring_MP!$AK$1:$EZ$55,Points_MP!$C46,FALSE)),"",IF(HLOOKUP(AM$1,Monitoring_MP!$AK$1:$EZ$55,Points_MP!$C46,FALSE)=$J46,$AB46,IF(HLOOKUP(AM$1,Monitoring_MP!$AK$1:$EZ$55,Points_MP!$C46,FALSE)=$L46,$AC46,IF(HLOOKUP(AM$1,Monitoring_MP!$AK$1:$EZ$55,Points_MP!$C46,FALSE)=$N46,$AD46,IF(HLOOKUP(AM$1,Monitoring_MP!$AK$1:$EZ$55,Points_MP!$C46,FALSE)=$P46,$AE46,IF(HLOOKUP(AM$1,Monitoring_MP!$AK$1:$EZ$55,Points_MP!$C46,FALSE)=$R46,$AF46,IF(HLOOKUP(AM$1,Monitoring_MP!$AK$1:$EZ$55,Points_MP!$C46,FALSE)=$T46,$AG46,IF(HLOOKUP(AM$1,Monitoring_MP!$AK$1:$EZ$55,Points_MP!$C46,FALSE)=$V46,$AH46,IF(HLOOKUP(AM$1,Monitoring_MP!$AK$1:$EZ$55,Points_MP!$C46,FALSE)=$X46,$AI46,"ERROR")))))))))</f>
        <v>0</v>
      </c>
      <c r="AN46" s="142">
        <f>IF(ISBLANK(HLOOKUP(AN$1,Monitoring_MP!$AK$1:$EZ$55,Points_MP!$C46,FALSE)),"",IF(HLOOKUP(AN$1,Monitoring_MP!$AK$1:$EZ$55,Points_MP!$C46,FALSE)=$J46,$AB46,IF(HLOOKUP(AN$1,Monitoring_MP!$AK$1:$EZ$55,Points_MP!$C46,FALSE)=$L46,$AC46,IF(HLOOKUP(AN$1,Monitoring_MP!$AK$1:$EZ$55,Points_MP!$C46,FALSE)=$N46,$AD46,IF(HLOOKUP(AN$1,Monitoring_MP!$AK$1:$EZ$55,Points_MP!$C46,FALSE)=$P46,$AE46,IF(HLOOKUP(AN$1,Monitoring_MP!$AK$1:$EZ$55,Points_MP!$C46,FALSE)=$R46,$AF46,IF(HLOOKUP(AN$1,Monitoring_MP!$AK$1:$EZ$55,Points_MP!$C46,FALSE)=$T46,$AG46,IF(HLOOKUP(AN$1,Monitoring_MP!$AK$1:$EZ$55,Points_MP!$C46,FALSE)=$V46,$AH46,IF(HLOOKUP(AN$1,Monitoring_MP!$AK$1:$EZ$55,Points_MP!$C46,FALSE)=$X46,$AI46,"ERROR")))))))))</f>
        <v>0</v>
      </c>
      <c r="AO46" s="142">
        <f>IF(ISBLANK(HLOOKUP(AO$1,Monitoring_MP!$AK$1:$EZ$55,Points_MP!$C46,FALSE)),"",IF(HLOOKUP(AO$1,Monitoring_MP!$AK$1:$EZ$55,Points_MP!$C46,FALSE)=$J46,$AB46,IF(HLOOKUP(AO$1,Monitoring_MP!$AK$1:$EZ$55,Points_MP!$C46,FALSE)=$L46,$AC46,IF(HLOOKUP(AO$1,Monitoring_MP!$AK$1:$EZ$55,Points_MP!$C46,FALSE)=$N46,$AD46,IF(HLOOKUP(AO$1,Monitoring_MP!$AK$1:$EZ$55,Points_MP!$C46,FALSE)=$P46,$AE46,IF(HLOOKUP(AO$1,Monitoring_MP!$AK$1:$EZ$55,Points_MP!$C46,FALSE)=$R46,$AF46,IF(HLOOKUP(AO$1,Monitoring_MP!$AK$1:$EZ$55,Points_MP!$C46,FALSE)=$T46,$AG46,IF(HLOOKUP(AO$1,Monitoring_MP!$AK$1:$EZ$55,Points_MP!$C46,FALSE)=$V46,$AH46,IF(HLOOKUP(AO$1,Monitoring_MP!$AK$1:$EZ$55,Points_MP!$C46,FALSE)=$X46,$AI46,"ERROR")))))))))</f>
        <v>0</v>
      </c>
      <c r="AP46" s="142">
        <f>IF(ISBLANK(HLOOKUP(AP$1,Monitoring_MP!$AK$1:$EZ$55,Points_MP!$C46,FALSE)),"",IF(HLOOKUP(AP$1,Monitoring_MP!$AK$1:$EZ$55,Points_MP!$C46,FALSE)=$J46,$AB46,IF(HLOOKUP(AP$1,Monitoring_MP!$AK$1:$EZ$55,Points_MP!$C46,FALSE)=$L46,$AC46,IF(HLOOKUP(AP$1,Monitoring_MP!$AK$1:$EZ$55,Points_MP!$C46,FALSE)=$N46,$AD46,IF(HLOOKUP(AP$1,Monitoring_MP!$AK$1:$EZ$55,Points_MP!$C46,FALSE)=$P46,$AE46,IF(HLOOKUP(AP$1,Monitoring_MP!$AK$1:$EZ$55,Points_MP!$C46,FALSE)=$R46,$AF46,IF(HLOOKUP(AP$1,Monitoring_MP!$AK$1:$EZ$55,Points_MP!$C46,FALSE)=$T46,$AG46,IF(HLOOKUP(AP$1,Monitoring_MP!$AK$1:$EZ$55,Points_MP!$C46,FALSE)=$V46,$AH46,IF(HLOOKUP(AP$1,Monitoring_MP!$AK$1:$EZ$55,Points_MP!$C46,FALSE)=$X46,$AI46,"ERROR")))))))))</f>
        <v>0</v>
      </c>
      <c r="AQ46" s="142">
        <f>IF(ISBLANK(HLOOKUP(AQ$1,Monitoring_MP!$AK$1:$EZ$55,Points_MP!$C46,FALSE)),"",IF(HLOOKUP(AQ$1,Monitoring_MP!$AK$1:$EZ$55,Points_MP!$C46,FALSE)=$J46,$AB46,IF(HLOOKUP(AQ$1,Monitoring_MP!$AK$1:$EZ$55,Points_MP!$C46,FALSE)=$L46,$AC46,IF(HLOOKUP(AQ$1,Monitoring_MP!$AK$1:$EZ$55,Points_MP!$C46,FALSE)=$N46,$AD46,IF(HLOOKUP(AQ$1,Monitoring_MP!$AK$1:$EZ$55,Points_MP!$C46,FALSE)=$P46,$AE46,IF(HLOOKUP(AQ$1,Monitoring_MP!$AK$1:$EZ$55,Points_MP!$C46,FALSE)=$R46,$AF46,IF(HLOOKUP(AQ$1,Monitoring_MP!$AK$1:$EZ$55,Points_MP!$C46,FALSE)=$T46,$AG46,IF(HLOOKUP(AQ$1,Monitoring_MP!$AK$1:$EZ$55,Points_MP!$C46,FALSE)=$V46,$AH46,IF(HLOOKUP(AQ$1,Monitoring_MP!$AK$1:$EZ$55,Points_MP!$C46,FALSE)=$X46,$AI46,"ERROR")))))))))</f>
        <v>0</v>
      </c>
      <c r="AR46" s="142">
        <f>IF(ISBLANK(HLOOKUP(AR$1,Monitoring_MP!$AK$1:$EZ$55,Points_MP!$C46,FALSE)),"",IF(HLOOKUP(AR$1,Monitoring_MP!$AK$1:$EZ$55,Points_MP!$C46,FALSE)=$J46,$AB46,IF(HLOOKUP(AR$1,Monitoring_MP!$AK$1:$EZ$55,Points_MP!$C46,FALSE)=$L46,$AC46,IF(HLOOKUP(AR$1,Monitoring_MP!$AK$1:$EZ$55,Points_MP!$C46,FALSE)=$N46,$AD46,IF(HLOOKUP(AR$1,Monitoring_MP!$AK$1:$EZ$55,Points_MP!$C46,FALSE)=$P46,$AE46,IF(HLOOKUP(AR$1,Monitoring_MP!$AK$1:$EZ$55,Points_MP!$C46,FALSE)=$R46,$AF46,IF(HLOOKUP(AR$1,Monitoring_MP!$AK$1:$EZ$55,Points_MP!$C46,FALSE)=$T46,$AG46,IF(HLOOKUP(AR$1,Monitoring_MP!$AK$1:$EZ$55,Points_MP!$C46,FALSE)=$V46,$AH46,IF(HLOOKUP(AR$1,Monitoring_MP!$AK$1:$EZ$55,Points_MP!$C46,FALSE)=$X46,$AI46,"ERROR")))))))))</f>
        <v>0</v>
      </c>
      <c r="AS46" s="142">
        <f>IF(ISBLANK(HLOOKUP(AS$1,Monitoring_MP!$AK$1:$EZ$55,Points_MP!$C46,FALSE)),"",IF(HLOOKUP(AS$1,Monitoring_MP!$AK$1:$EZ$55,Points_MP!$C46,FALSE)=$J46,$AB46,IF(HLOOKUP(AS$1,Monitoring_MP!$AK$1:$EZ$55,Points_MP!$C46,FALSE)=$L46,$AC46,IF(HLOOKUP(AS$1,Monitoring_MP!$AK$1:$EZ$55,Points_MP!$C46,FALSE)=$N46,$AD46,IF(HLOOKUP(AS$1,Monitoring_MP!$AK$1:$EZ$55,Points_MP!$C46,FALSE)=$P46,$AE46,IF(HLOOKUP(AS$1,Monitoring_MP!$AK$1:$EZ$55,Points_MP!$C46,FALSE)=$R46,$AF46,IF(HLOOKUP(AS$1,Monitoring_MP!$AK$1:$EZ$55,Points_MP!$C46,FALSE)=$T46,$AG46,IF(HLOOKUP(AS$1,Monitoring_MP!$AK$1:$EZ$55,Points_MP!$C46,FALSE)=$V46,$AH46,IF(HLOOKUP(AS$1,Monitoring_MP!$AK$1:$EZ$55,Points_MP!$C46,FALSE)=$X46,$AI46,"ERROR")))))))))</f>
        <v>0</v>
      </c>
      <c r="AT46" s="142">
        <f>IF(ISBLANK(HLOOKUP(AT$1,Monitoring_MP!$AK$1:$EZ$55,Points_MP!$C46,FALSE)),"",IF(HLOOKUP(AT$1,Monitoring_MP!$AK$1:$EZ$55,Points_MP!$C46,FALSE)=$J46,$AB46,IF(HLOOKUP(AT$1,Monitoring_MP!$AK$1:$EZ$55,Points_MP!$C46,FALSE)=$L46,$AC46,IF(HLOOKUP(AT$1,Monitoring_MP!$AK$1:$EZ$55,Points_MP!$C46,FALSE)=$N46,$AD46,IF(HLOOKUP(AT$1,Monitoring_MP!$AK$1:$EZ$55,Points_MP!$C46,FALSE)=$P46,$AE46,IF(HLOOKUP(AT$1,Monitoring_MP!$AK$1:$EZ$55,Points_MP!$C46,FALSE)=$R46,$AF46,IF(HLOOKUP(AT$1,Monitoring_MP!$AK$1:$EZ$55,Points_MP!$C46,FALSE)=$T46,$AG46,IF(HLOOKUP(AT$1,Monitoring_MP!$AK$1:$EZ$55,Points_MP!$C46,FALSE)=$V46,$AH46,IF(HLOOKUP(AT$1,Monitoring_MP!$AK$1:$EZ$55,Points_MP!$C46,FALSE)=$X46,$AI46,"ERROR")))))))))</f>
        <v>0</v>
      </c>
      <c r="AU46" s="142">
        <f>IF(ISBLANK(HLOOKUP(AU$1,Monitoring_MP!$AK$1:$EZ$55,Points_MP!$C46,FALSE)),"",IF(HLOOKUP(AU$1,Monitoring_MP!$AK$1:$EZ$55,Points_MP!$C46,FALSE)=$J46,$AB46,IF(HLOOKUP(AU$1,Monitoring_MP!$AK$1:$EZ$55,Points_MP!$C46,FALSE)=$L46,$AC46,IF(HLOOKUP(AU$1,Monitoring_MP!$AK$1:$EZ$55,Points_MP!$C46,FALSE)=$N46,$AD46,IF(HLOOKUP(AU$1,Monitoring_MP!$AK$1:$EZ$55,Points_MP!$C46,FALSE)=$P46,$AE46,IF(HLOOKUP(AU$1,Monitoring_MP!$AK$1:$EZ$55,Points_MP!$C46,FALSE)=$R46,$AF46,IF(HLOOKUP(AU$1,Monitoring_MP!$AK$1:$EZ$55,Points_MP!$C46,FALSE)=$T46,$AG46,IF(HLOOKUP(AU$1,Monitoring_MP!$AK$1:$EZ$55,Points_MP!$C46,FALSE)=$V46,$AH46,IF(HLOOKUP(AU$1,Monitoring_MP!$AK$1:$EZ$55,Points_MP!$C46,FALSE)=$X46,$AI46,"ERROR")))))))))</f>
        <v>0</v>
      </c>
      <c r="AV46" s="142">
        <f>IF(ISBLANK(HLOOKUP(AV$1,Monitoring_MP!$AK$1:$EZ$55,Points_MP!$C46,FALSE)),"",IF(HLOOKUP(AV$1,Monitoring_MP!$AK$1:$EZ$55,Points_MP!$C46,FALSE)=$J46,$AB46,IF(HLOOKUP(AV$1,Monitoring_MP!$AK$1:$EZ$55,Points_MP!$C46,FALSE)=$L46,$AC46,IF(HLOOKUP(AV$1,Monitoring_MP!$AK$1:$EZ$55,Points_MP!$C46,FALSE)=$N46,$AD46,IF(HLOOKUP(AV$1,Monitoring_MP!$AK$1:$EZ$55,Points_MP!$C46,FALSE)=$P46,$AE46,IF(HLOOKUP(AV$1,Monitoring_MP!$AK$1:$EZ$55,Points_MP!$C46,FALSE)=$R46,$AF46,IF(HLOOKUP(AV$1,Monitoring_MP!$AK$1:$EZ$55,Points_MP!$C46,FALSE)=$T46,$AG46,IF(HLOOKUP(AV$1,Monitoring_MP!$AK$1:$EZ$55,Points_MP!$C46,FALSE)=$V46,$AH46,IF(HLOOKUP(AV$1,Monitoring_MP!$AK$1:$EZ$55,Points_MP!$C46,FALSE)=$X46,$AI46,"ERROR")))))))))</f>
        <v>0</v>
      </c>
      <c r="AW46" s="142">
        <f>IF(ISBLANK(HLOOKUP(AW$1,Monitoring_MP!$AK$1:$EZ$55,Points_MP!$C46,FALSE)),"",IF(HLOOKUP(AW$1,Monitoring_MP!$AK$1:$EZ$55,Points_MP!$C46,FALSE)=$J46,$AB46,IF(HLOOKUP(AW$1,Monitoring_MP!$AK$1:$EZ$55,Points_MP!$C46,FALSE)=$L46,$AC46,IF(HLOOKUP(AW$1,Monitoring_MP!$AK$1:$EZ$55,Points_MP!$C46,FALSE)=$N46,$AD46,IF(HLOOKUP(AW$1,Monitoring_MP!$AK$1:$EZ$55,Points_MP!$C46,FALSE)=$P46,$AE46,IF(HLOOKUP(AW$1,Monitoring_MP!$AK$1:$EZ$55,Points_MP!$C46,FALSE)=$R46,$AF46,IF(HLOOKUP(AW$1,Monitoring_MP!$AK$1:$EZ$55,Points_MP!$C46,FALSE)=$T46,$AG46,IF(HLOOKUP(AW$1,Monitoring_MP!$AK$1:$EZ$55,Points_MP!$C46,FALSE)=$V46,$AH46,IF(HLOOKUP(AW$1,Monitoring_MP!$AK$1:$EZ$55,Points_MP!$C46,FALSE)=$X46,$AI46,"ERROR")))))))))</f>
        <v>0</v>
      </c>
      <c r="AX46" s="142">
        <f>IF(ISBLANK(HLOOKUP(AX$1,Monitoring_MP!$AK$1:$EZ$55,Points_MP!$C46,FALSE)),"",IF(HLOOKUP(AX$1,Monitoring_MP!$AK$1:$EZ$55,Points_MP!$C46,FALSE)=$J46,$AB46,IF(HLOOKUP(AX$1,Monitoring_MP!$AK$1:$EZ$55,Points_MP!$C46,FALSE)=$L46,$AC46,IF(HLOOKUP(AX$1,Monitoring_MP!$AK$1:$EZ$55,Points_MP!$C46,FALSE)=$N46,$AD46,IF(HLOOKUP(AX$1,Monitoring_MP!$AK$1:$EZ$55,Points_MP!$C46,FALSE)=$P46,$AE46,IF(HLOOKUP(AX$1,Monitoring_MP!$AK$1:$EZ$55,Points_MP!$C46,FALSE)=$R46,$AF46,IF(HLOOKUP(AX$1,Monitoring_MP!$AK$1:$EZ$55,Points_MP!$C46,FALSE)=$T46,$AG46,IF(HLOOKUP(AX$1,Monitoring_MP!$AK$1:$EZ$55,Points_MP!$C46,FALSE)=$V46,$AH46,IF(HLOOKUP(AX$1,Monitoring_MP!$AK$1:$EZ$55,Points_MP!$C46,FALSE)=$X46,$AI46,"ERROR")))))))))</f>
        <v>0</v>
      </c>
      <c r="AY46" s="142">
        <f>IF(ISBLANK(HLOOKUP(AY$1,Monitoring_MP!$AK$1:$EZ$55,Points_MP!$C46,FALSE)),"",IF(HLOOKUP(AY$1,Monitoring_MP!$AK$1:$EZ$55,Points_MP!$C46,FALSE)=$J46,$AB46,IF(HLOOKUP(AY$1,Monitoring_MP!$AK$1:$EZ$55,Points_MP!$C46,FALSE)=$L46,$AC46,IF(HLOOKUP(AY$1,Monitoring_MP!$AK$1:$EZ$55,Points_MP!$C46,FALSE)=$N46,$AD46,IF(HLOOKUP(AY$1,Monitoring_MP!$AK$1:$EZ$55,Points_MP!$C46,FALSE)=$P46,$AE46,IF(HLOOKUP(AY$1,Monitoring_MP!$AK$1:$EZ$55,Points_MP!$C46,FALSE)=$R46,$AF46,IF(HLOOKUP(AY$1,Monitoring_MP!$AK$1:$EZ$55,Points_MP!$C46,FALSE)=$T46,$AG46,IF(HLOOKUP(AY$1,Monitoring_MP!$AK$1:$EZ$55,Points_MP!$C46,FALSE)=$V46,$AH46,IF(HLOOKUP(AY$1,Monitoring_MP!$AK$1:$EZ$55,Points_MP!$C46,FALSE)=$X46,$AI46,"ERROR")))))))))</f>
        <v>0</v>
      </c>
      <c r="AZ46" s="142">
        <f>IF(ISBLANK(HLOOKUP(AZ$1,Monitoring_MP!$AK$1:$EZ$55,Points_MP!$C46,FALSE)),"",IF(HLOOKUP(AZ$1,Monitoring_MP!$AK$1:$EZ$55,Points_MP!$C46,FALSE)=$J46,$AB46,IF(HLOOKUP(AZ$1,Monitoring_MP!$AK$1:$EZ$55,Points_MP!$C46,FALSE)=$L46,$AC46,IF(HLOOKUP(AZ$1,Monitoring_MP!$AK$1:$EZ$55,Points_MP!$C46,FALSE)=$N46,$AD46,IF(HLOOKUP(AZ$1,Monitoring_MP!$AK$1:$EZ$55,Points_MP!$C46,FALSE)=$P46,$AE46,IF(HLOOKUP(AZ$1,Monitoring_MP!$AK$1:$EZ$55,Points_MP!$C46,FALSE)=$R46,$AF46,IF(HLOOKUP(AZ$1,Monitoring_MP!$AK$1:$EZ$55,Points_MP!$C46,FALSE)=$T46,$AG46,IF(HLOOKUP(AZ$1,Monitoring_MP!$AK$1:$EZ$55,Points_MP!$C46,FALSE)=$V46,$AH46,IF(HLOOKUP(AZ$1,Monitoring_MP!$AK$1:$EZ$55,Points_MP!$C46,FALSE)=$X46,$AI46,"ERROR")))))))))</f>
        <v>0</v>
      </c>
      <c r="BA46" s="142">
        <f>IF(ISBLANK(HLOOKUP(BA$1,Monitoring_MP!$AK$1:$EZ$55,Points_MP!$C46,FALSE)),"",IF(HLOOKUP(BA$1,Monitoring_MP!$AK$1:$EZ$55,Points_MP!$C46,FALSE)=$J46,$AB46,IF(HLOOKUP(BA$1,Monitoring_MP!$AK$1:$EZ$55,Points_MP!$C46,FALSE)=$L46,$AC46,IF(HLOOKUP(BA$1,Monitoring_MP!$AK$1:$EZ$55,Points_MP!$C46,FALSE)=$N46,$AD46,IF(HLOOKUP(BA$1,Monitoring_MP!$AK$1:$EZ$55,Points_MP!$C46,FALSE)=$P46,$AE46,IF(HLOOKUP(BA$1,Monitoring_MP!$AK$1:$EZ$55,Points_MP!$C46,FALSE)=$R46,$AF46,IF(HLOOKUP(BA$1,Monitoring_MP!$AK$1:$EZ$55,Points_MP!$C46,FALSE)=$T46,$AG46,IF(HLOOKUP(BA$1,Monitoring_MP!$AK$1:$EZ$55,Points_MP!$C46,FALSE)=$V46,$AH46,IF(HLOOKUP(BA$1,Monitoring_MP!$AK$1:$EZ$55,Points_MP!$C46,FALSE)=$X46,$AI46,"ERROR")))))))))</f>
        <v>0</v>
      </c>
      <c r="BB46" s="142">
        <f>IF(ISBLANK(HLOOKUP(BB$1,Monitoring_MP!$AK$1:$EZ$55,Points_MP!$C46,FALSE)),"",IF(HLOOKUP(BB$1,Monitoring_MP!$AK$1:$EZ$55,Points_MP!$C46,FALSE)=$J46,$AB46,IF(HLOOKUP(BB$1,Monitoring_MP!$AK$1:$EZ$55,Points_MP!$C46,FALSE)=$L46,$AC46,IF(HLOOKUP(BB$1,Monitoring_MP!$AK$1:$EZ$55,Points_MP!$C46,FALSE)=$N46,$AD46,IF(HLOOKUP(BB$1,Monitoring_MP!$AK$1:$EZ$55,Points_MP!$C46,FALSE)=$P46,$AE46,IF(HLOOKUP(BB$1,Monitoring_MP!$AK$1:$EZ$55,Points_MP!$C46,FALSE)=$R46,$AF46,IF(HLOOKUP(BB$1,Monitoring_MP!$AK$1:$EZ$55,Points_MP!$C46,FALSE)=$T46,$AG46,IF(HLOOKUP(BB$1,Monitoring_MP!$AK$1:$EZ$55,Points_MP!$C46,FALSE)=$V46,$AH46,IF(HLOOKUP(BB$1,Monitoring_MP!$AK$1:$EZ$55,Points_MP!$C46,FALSE)=$X46,$AI46,"ERROR")))))))))</f>
        <v>0</v>
      </c>
      <c r="BC46" s="142">
        <f>IF(ISBLANK(HLOOKUP(BC$1,Monitoring_MP!$AK$1:$EZ$55,Points_MP!$C46,FALSE)),"",IF(HLOOKUP(BC$1,Monitoring_MP!$AK$1:$EZ$55,Points_MP!$C46,FALSE)=$J46,$AB46,IF(HLOOKUP(BC$1,Monitoring_MP!$AK$1:$EZ$55,Points_MP!$C46,FALSE)=$L46,$AC46,IF(HLOOKUP(BC$1,Monitoring_MP!$AK$1:$EZ$55,Points_MP!$C46,FALSE)=$N46,$AD46,IF(HLOOKUP(BC$1,Monitoring_MP!$AK$1:$EZ$55,Points_MP!$C46,FALSE)=$P46,$AE46,IF(HLOOKUP(BC$1,Monitoring_MP!$AK$1:$EZ$55,Points_MP!$C46,FALSE)=$R46,$AF46,IF(HLOOKUP(BC$1,Monitoring_MP!$AK$1:$EZ$55,Points_MP!$C46,FALSE)=$T46,$AG46,IF(HLOOKUP(BC$1,Monitoring_MP!$AK$1:$EZ$55,Points_MP!$C46,FALSE)=$V46,$AH46,IF(HLOOKUP(BC$1,Monitoring_MP!$AK$1:$EZ$55,Points_MP!$C46,FALSE)=$X46,$AI46,"ERROR")))))))))</f>
        <v>0</v>
      </c>
      <c r="BD46" s="142">
        <f>IF(ISBLANK(HLOOKUP(BD$1,Monitoring_MP!$AK$1:$EZ$55,Points_MP!$C46,FALSE)),"",IF(HLOOKUP(BD$1,Monitoring_MP!$AK$1:$EZ$55,Points_MP!$C46,FALSE)=$J46,$AB46,IF(HLOOKUP(BD$1,Monitoring_MP!$AK$1:$EZ$55,Points_MP!$C46,FALSE)=$L46,$AC46,IF(HLOOKUP(BD$1,Monitoring_MP!$AK$1:$EZ$55,Points_MP!$C46,FALSE)=$N46,$AD46,IF(HLOOKUP(BD$1,Monitoring_MP!$AK$1:$EZ$55,Points_MP!$C46,FALSE)=$P46,$AE46,IF(HLOOKUP(BD$1,Monitoring_MP!$AK$1:$EZ$55,Points_MP!$C46,FALSE)=$R46,$AF46,IF(HLOOKUP(BD$1,Monitoring_MP!$AK$1:$EZ$55,Points_MP!$C46,FALSE)=$T46,$AG46,IF(HLOOKUP(BD$1,Monitoring_MP!$AK$1:$EZ$55,Points_MP!$C46,FALSE)=$V46,$AH46,IF(HLOOKUP(BD$1,Monitoring_MP!$AK$1:$EZ$55,Points_MP!$C46,FALSE)=$X46,$AI46,"ERROR")))))))))</f>
        <v>0</v>
      </c>
      <c r="BE46" s="142">
        <f>IF(ISBLANK(HLOOKUP(BE$1,Monitoring_MP!$AK$1:$EZ$55,Points_MP!$C46,FALSE)),"",IF(HLOOKUP(BE$1,Monitoring_MP!$AK$1:$EZ$55,Points_MP!$C46,FALSE)=$J46,$AB46,IF(HLOOKUP(BE$1,Monitoring_MP!$AK$1:$EZ$55,Points_MP!$C46,FALSE)=$L46,$AC46,IF(HLOOKUP(BE$1,Monitoring_MP!$AK$1:$EZ$55,Points_MP!$C46,FALSE)=$N46,$AD46,IF(HLOOKUP(BE$1,Monitoring_MP!$AK$1:$EZ$55,Points_MP!$C46,FALSE)=$P46,$AE46,IF(HLOOKUP(BE$1,Monitoring_MP!$AK$1:$EZ$55,Points_MP!$C46,FALSE)=$R46,$AF46,IF(HLOOKUP(BE$1,Monitoring_MP!$AK$1:$EZ$55,Points_MP!$C46,FALSE)=$T46,$AG46,IF(HLOOKUP(BE$1,Monitoring_MP!$AK$1:$EZ$55,Points_MP!$C46,FALSE)=$V46,$AH46,IF(HLOOKUP(BE$1,Monitoring_MP!$AK$1:$EZ$55,Points_MP!$C46,FALSE)=$X46,$AI46,"ERROR")))))))))</f>
        <v>0</v>
      </c>
      <c r="BF46" s="142">
        <f>IF(ISBLANK(HLOOKUP(BF$1,Monitoring_MP!$AK$1:$EZ$55,Points_MP!$C46,FALSE)),"",IF(HLOOKUP(BF$1,Monitoring_MP!$AK$1:$EZ$55,Points_MP!$C46,FALSE)=$J46,$AB46,IF(HLOOKUP(BF$1,Monitoring_MP!$AK$1:$EZ$55,Points_MP!$C46,FALSE)=$L46,$AC46,IF(HLOOKUP(BF$1,Monitoring_MP!$AK$1:$EZ$55,Points_MP!$C46,FALSE)=$N46,$AD46,IF(HLOOKUP(BF$1,Monitoring_MP!$AK$1:$EZ$55,Points_MP!$C46,FALSE)=$P46,$AE46,IF(HLOOKUP(BF$1,Monitoring_MP!$AK$1:$EZ$55,Points_MP!$C46,FALSE)=$R46,$AF46,IF(HLOOKUP(BF$1,Monitoring_MP!$AK$1:$EZ$55,Points_MP!$C46,FALSE)=$T46,$AG46,IF(HLOOKUP(BF$1,Monitoring_MP!$AK$1:$EZ$55,Points_MP!$C46,FALSE)=$V46,$AH46,IF(HLOOKUP(BF$1,Monitoring_MP!$AK$1:$EZ$55,Points_MP!$C46,FALSE)=$X46,$AI46,"ERROR")))))))))</f>
        <v>0</v>
      </c>
      <c r="BG46" s="142">
        <f>IF(ISBLANK(HLOOKUP(BG$1,Monitoring_MP!$AK$1:$EZ$55,Points_MP!$C46,FALSE)),"",IF(HLOOKUP(BG$1,Monitoring_MP!$AK$1:$EZ$55,Points_MP!$C46,FALSE)=$J46,$AB46,IF(HLOOKUP(BG$1,Monitoring_MP!$AK$1:$EZ$55,Points_MP!$C46,FALSE)=$L46,$AC46,IF(HLOOKUP(BG$1,Monitoring_MP!$AK$1:$EZ$55,Points_MP!$C46,FALSE)=$N46,$AD46,IF(HLOOKUP(BG$1,Monitoring_MP!$AK$1:$EZ$55,Points_MP!$C46,FALSE)=$P46,$AE46,IF(HLOOKUP(BG$1,Monitoring_MP!$AK$1:$EZ$55,Points_MP!$C46,FALSE)=$R46,$AF46,IF(HLOOKUP(BG$1,Monitoring_MP!$AK$1:$EZ$55,Points_MP!$C46,FALSE)=$T46,$AG46,IF(HLOOKUP(BG$1,Monitoring_MP!$AK$1:$EZ$55,Points_MP!$C46,FALSE)=$V46,$AH46,IF(HLOOKUP(BG$1,Monitoring_MP!$AK$1:$EZ$55,Points_MP!$C46,FALSE)=$X46,$AI46,"ERROR")))))))))</f>
        <v>0</v>
      </c>
      <c r="BH46" s="142">
        <f>IF(ISBLANK(HLOOKUP(BH$1,Monitoring_MP!$AK$1:$EZ$55,Points_MP!$C46,FALSE)),"",IF(HLOOKUP(BH$1,Monitoring_MP!$AK$1:$EZ$55,Points_MP!$C46,FALSE)=$J46,$AB46,IF(HLOOKUP(BH$1,Monitoring_MP!$AK$1:$EZ$55,Points_MP!$C46,FALSE)=$L46,$AC46,IF(HLOOKUP(BH$1,Monitoring_MP!$AK$1:$EZ$55,Points_MP!$C46,FALSE)=$N46,$AD46,IF(HLOOKUP(BH$1,Monitoring_MP!$AK$1:$EZ$55,Points_MP!$C46,FALSE)=$P46,$AE46,IF(HLOOKUP(BH$1,Monitoring_MP!$AK$1:$EZ$55,Points_MP!$C46,FALSE)=$R46,$AF46,IF(HLOOKUP(BH$1,Monitoring_MP!$AK$1:$EZ$55,Points_MP!$C46,FALSE)=$T46,$AG46,IF(HLOOKUP(BH$1,Monitoring_MP!$AK$1:$EZ$55,Points_MP!$C46,FALSE)=$V46,$AH46,IF(HLOOKUP(BH$1,Monitoring_MP!$AK$1:$EZ$55,Points_MP!$C46,FALSE)=$X46,$AI46,"ERROR")))))))))</f>
        <v>0</v>
      </c>
      <c r="BI46" s="142">
        <f>IF(ISBLANK(HLOOKUP(BI$1,Monitoring_MP!$AK$1:$EZ$55,Points_MP!$C46,FALSE)),"",IF(HLOOKUP(BI$1,Monitoring_MP!$AK$1:$EZ$55,Points_MP!$C46,FALSE)=$J46,$AB46,IF(HLOOKUP(BI$1,Monitoring_MP!$AK$1:$EZ$55,Points_MP!$C46,FALSE)=$L46,$AC46,IF(HLOOKUP(BI$1,Monitoring_MP!$AK$1:$EZ$55,Points_MP!$C46,FALSE)=$N46,$AD46,IF(HLOOKUP(BI$1,Monitoring_MP!$AK$1:$EZ$55,Points_MP!$C46,FALSE)=$P46,$AE46,IF(HLOOKUP(BI$1,Monitoring_MP!$AK$1:$EZ$55,Points_MP!$C46,FALSE)=$R46,$AF46,IF(HLOOKUP(BI$1,Monitoring_MP!$AK$1:$EZ$55,Points_MP!$C46,FALSE)=$T46,$AG46,IF(HLOOKUP(BI$1,Monitoring_MP!$AK$1:$EZ$55,Points_MP!$C46,FALSE)=$V46,$AH46,IF(HLOOKUP(BI$1,Monitoring_MP!$AK$1:$EZ$55,Points_MP!$C46,FALSE)=$X46,$AI46,"ERROR")))))))))</f>
        <v>0</v>
      </c>
      <c r="BJ46" s="142">
        <f>IF(ISBLANK(HLOOKUP(BJ$1,Monitoring_MP!$AK$1:$EZ$55,Points_MP!$C46,FALSE)),"",IF(HLOOKUP(BJ$1,Monitoring_MP!$AK$1:$EZ$55,Points_MP!$C46,FALSE)=$J46,$AB46,IF(HLOOKUP(BJ$1,Monitoring_MP!$AK$1:$EZ$55,Points_MP!$C46,FALSE)=$L46,$AC46,IF(HLOOKUP(BJ$1,Monitoring_MP!$AK$1:$EZ$55,Points_MP!$C46,FALSE)=$N46,$AD46,IF(HLOOKUP(BJ$1,Monitoring_MP!$AK$1:$EZ$55,Points_MP!$C46,FALSE)=$P46,$AE46,IF(HLOOKUP(BJ$1,Monitoring_MP!$AK$1:$EZ$55,Points_MP!$C46,FALSE)=$R46,$AF46,IF(HLOOKUP(BJ$1,Monitoring_MP!$AK$1:$EZ$55,Points_MP!$C46,FALSE)=$T46,$AG46,IF(HLOOKUP(BJ$1,Monitoring_MP!$AK$1:$EZ$55,Points_MP!$C46,FALSE)=$V46,$AH46,IF(HLOOKUP(BJ$1,Monitoring_MP!$AK$1:$EZ$55,Points_MP!$C46,FALSE)=$X46,$AI46,"ERROR")))))))))</f>
        <v>0</v>
      </c>
      <c r="BK46" s="142">
        <f>IF(ISBLANK(HLOOKUP(BK$1,Monitoring_MP!$AK$1:$EZ$55,Points_MP!$C46,FALSE)),"",IF(HLOOKUP(BK$1,Monitoring_MP!$AK$1:$EZ$55,Points_MP!$C46,FALSE)=$J46,$AB46,IF(HLOOKUP(BK$1,Monitoring_MP!$AK$1:$EZ$55,Points_MP!$C46,FALSE)=$L46,$AC46,IF(HLOOKUP(BK$1,Monitoring_MP!$AK$1:$EZ$55,Points_MP!$C46,FALSE)=$N46,$AD46,IF(HLOOKUP(BK$1,Monitoring_MP!$AK$1:$EZ$55,Points_MP!$C46,FALSE)=$P46,$AE46,IF(HLOOKUP(BK$1,Monitoring_MP!$AK$1:$EZ$55,Points_MP!$C46,FALSE)=$R46,$AF46,IF(HLOOKUP(BK$1,Monitoring_MP!$AK$1:$EZ$55,Points_MP!$C46,FALSE)=$T46,$AG46,IF(HLOOKUP(BK$1,Monitoring_MP!$AK$1:$EZ$55,Points_MP!$C46,FALSE)=$V46,$AH46,IF(HLOOKUP(BK$1,Monitoring_MP!$AK$1:$EZ$55,Points_MP!$C46,FALSE)=$X46,$AI46,"ERROR")))))))))</f>
        <v>0</v>
      </c>
      <c r="BL46" s="142">
        <f>IF(ISBLANK(HLOOKUP(BL$1,Monitoring_MP!$AK$1:$EZ$55,Points_MP!$C46,FALSE)),"",IF(HLOOKUP(BL$1,Monitoring_MP!$AK$1:$EZ$55,Points_MP!$C46,FALSE)=$J46,$AB46,IF(HLOOKUP(BL$1,Monitoring_MP!$AK$1:$EZ$55,Points_MP!$C46,FALSE)=$L46,$AC46,IF(HLOOKUP(BL$1,Monitoring_MP!$AK$1:$EZ$55,Points_MP!$C46,FALSE)=$N46,$AD46,IF(HLOOKUP(BL$1,Monitoring_MP!$AK$1:$EZ$55,Points_MP!$C46,FALSE)=$P46,$AE46,IF(HLOOKUP(BL$1,Monitoring_MP!$AK$1:$EZ$55,Points_MP!$C46,FALSE)=$R46,$AF46,IF(HLOOKUP(BL$1,Monitoring_MP!$AK$1:$EZ$55,Points_MP!$C46,FALSE)=$T46,$AG46,IF(HLOOKUP(BL$1,Monitoring_MP!$AK$1:$EZ$55,Points_MP!$C46,FALSE)=$V46,$AH46,IF(HLOOKUP(BL$1,Monitoring_MP!$AK$1:$EZ$55,Points_MP!$C46,FALSE)=$X46,$AI46,"ERROR")))))))))</f>
        <v>0</v>
      </c>
      <c r="BM46" s="142">
        <f>IF(ISBLANK(HLOOKUP(BM$1,Monitoring_MP!$AK$1:$EZ$55,Points_MP!$C46,FALSE)),"",IF(HLOOKUP(BM$1,Monitoring_MP!$AK$1:$EZ$55,Points_MP!$C46,FALSE)=$J46,$AB46,IF(HLOOKUP(BM$1,Monitoring_MP!$AK$1:$EZ$55,Points_MP!$C46,FALSE)=$L46,$AC46,IF(HLOOKUP(BM$1,Monitoring_MP!$AK$1:$EZ$55,Points_MP!$C46,FALSE)=$N46,$AD46,IF(HLOOKUP(BM$1,Monitoring_MP!$AK$1:$EZ$55,Points_MP!$C46,FALSE)=$P46,$AE46,IF(HLOOKUP(BM$1,Monitoring_MP!$AK$1:$EZ$55,Points_MP!$C46,FALSE)=$R46,$AF46,IF(HLOOKUP(BM$1,Monitoring_MP!$AK$1:$EZ$55,Points_MP!$C46,FALSE)=$T46,$AG46,IF(HLOOKUP(BM$1,Monitoring_MP!$AK$1:$EZ$55,Points_MP!$C46,FALSE)=$V46,$AH46,IF(HLOOKUP(BM$1,Monitoring_MP!$AK$1:$EZ$55,Points_MP!$C46,FALSE)=$X46,$AI46,"ERROR")))))))))</f>
        <v>0</v>
      </c>
      <c r="BN46" s="142">
        <f>IF(ISBLANK(HLOOKUP(BN$1,Monitoring_MP!$AK$1:$EZ$55,Points_MP!$C46,FALSE)),"",IF(HLOOKUP(BN$1,Monitoring_MP!$AK$1:$EZ$55,Points_MP!$C46,FALSE)=$J46,$AB46,IF(HLOOKUP(BN$1,Monitoring_MP!$AK$1:$EZ$55,Points_MP!$C46,FALSE)=$L46,$AC46,IF(HLOOKUP(BN$1,Monitoring_MP!$AK$1:$EZ$55,Points_MP!$C46,FALSE)=$N46,$AD46,IF(HLOOKUP(BN$1,Monitoring_MP!$AK$1:$EZ$55,Points_MP!$C46,FALSE)=$P46,$AE46,IF(HLOOKUP(BN$1,Monitoring_MP!$AK$1:$EZ$55,Points_MP!$C46,FALSE)=$R46,$AF46,IF(HLOOKUP(BN$1,Monitoring_MP!$AK$1:$EZ$55,Points_MP!$C46,FALSE)=$T46,$AG46,IF(HLOOKUP(BN$1,Monitoring_MP!$AK$1:$EZ$55,Points_MP!$C46,FALSE)=$V46,$AH46,IF(HLOOKUP(BN$1,Monitoring_MP!$AK$1:$EZ$55,Points_MP!$C46,FALSE)=$X46,$AI46,"ERROR")))))))))</f>
        <v>0</v>
      </c>
      <c r="BO46" s="142">
        <f>IF(ISBLANK(HLOOKUP(BO$1,Monitoring_MP!$AK$1:$EZ$55,Points_MP!$C46,FALSE)),"",IF(HLOOKUP(BO$1,Monitoring_MP!$AK$1:$EZ$55,Points_MP!$C46,FALSE)=$J46,$AB46,IF(HLOOKUP(BO$1,Monitoring_MP!$AK$1:$EZ$55,Points_MP!$C46,FALSE)=$L46,$AC46,IF(HLOOKUP(BO$1,Monitoring_MP!$AK$1:$EZ$55,Points_MP!$C46,FALSE)=$N46,$AD46,IF(HLOOKUP(BO$1,Monitoring_MP!$AK$1:$EZ$55,Points_MP!$C46,FALSE)=$P46,$AE46,IF(HLOOKUP(BO$1,Monitoring_MP!$AK$1:$EZ$55,Points_MP!$C46,FALSE)=$R46,$AF46,IF(HLOOKUP(BO$1,Monitoring_MP!$AK$1:$EZ$55,Points_MP!$C46,FALSE)=$T46,$AG46,IF(HLOOKUP(BO$1,Monitoring_MP!$AK$1:$EZ$55,Points_MP!$C46,FALSE)=$V46,$AH46,IF(HLOOKUP(BO$1,Monitoring_MP!$AK$1:$EZ$55,Points_MP!$C46,FALSE)=$X46,$AI46,"ERROR")))))))))</f>
        <v>0</v>
      </c>
      <c r="BP46" s="142">
        <f>IF(ISBLANK(HLOOKUP(BP$1,Monitoring_MP!$AK$1:$EZ$55,Points_MP!$C46,FALSE)),"",IF(HLOOKUP(BP$1,Monitoring_MP!$AK$1:$EZ$55,Points_MP!$C46,FALSE)=$J46,$AB46,IF(HLOOKUP(BP$1,Monitoring_MP!$AK$1:$EZ$55,Points_MP!$C46,FALSE)=$L46,$AC46,IF(HLOOKUP(BP$1,Monitoring_MP!$AK$1:$EZ$55,Points_MP!$C46,FALSE)=$N46,$AD46,IF(HLOOKUP(BP$1,Monitoring_MP!$AK$1:$EZ$55,Points_MP!$C46,FALSE)=$P46,$AE46,IF(HLOOKUP(BP$1,Monitoring_MP!$AK$1:$EZ$55,Points_MP!$C46,FALSE)=$R46,$AF46,IF(HLOOKUP(BP$1,Monitoring_MP!$AK$1:$EZ$55,Points_MP!$C46,FALSE)=$T46,$AG46,IF(HLOOKUP(BP$1,Monitoring_MP!$AK$1:$EZ$55,Points_MP!$C46,FALSE)=$V46,$AH46,IF(HLOOKUP(BP$1,Monitoring_MP!$AK$1:$EZ$55,Points_MP!$C46,FALSE)=$X46,$AI46,"ERROR")))))))))</f>
        <v>0</v>
      </c>
      <c r="BQ46" s="142">
        <f>IF(ISBLANK(HLOOKUP(BQ$1,Monitoring_MP!$AK$1:$EZ$55,Points_MP!$C46,FALSE)),"",IF(HLOOKUP(BQ$1,Monitoring_MP!$AK$1:$EZ$55,Points_MP!$C46,FALSE)=$J46,$AB46,IF(HLOOKUP(BQ$1,Monitoring_MP!$AK$1:$EZ$55,Points_MP!$C46,FALSE)=$L46,$AC46,IF(HLOOKUP(BQ$1,Monitoring_MP!$AK$1:$EZ$55,Points_MP!$C46,FALSE)=$N46,$AD46,IF(HLOOKUP(BQ$1,Monitoring_MP!$AK$1:$EZ$55,Points_MP!$C46,FALSE)=$P46,$AE46,IF(HLOOKUP(BQ$1,Monitoring_MP!$AK$1:$EZ$55,Points_MP!$C46,FALSE)=$R46,$AF46,IF(HLOOKUP(BQ$1,Monitoring_MP!$AK$1:$EZ$55,Points_MP!$C46,FALSE)=$T46,$AG46,IF(HLOOKUP(BQ$1,Monitoring_MP!$AK$1:$EZ$55,Points_MP!$C46,FALSE)=$V46,$AH46,IF(HLOOKUP(BQ$1,Monitoring_MP!$AK$1:$EZ$55,Points_MP!$C46,FALSE)=$X46,$AI46,"ERROR")))))))))</f>
        <v>0</v>
      </c>
      <c r="BR46" s="142">
        <f>IF(ISBLANK(HLOOKUP(BR$1,Monitoring_MP!$AK$1:$EZ$55,Points_MP!$C46,FALSE)),"",IF(HLOOKUP(BR$1,Monitoring_MP!$AK$1:$EZ$55,Points_MP!$C46,FALSE)=$J46,$AB46,IF(HLOOKUP(BR$1,Monitoring_MP!$AK$1:$EZ$55,Points_MP!$C46,FALSE)=$L46,$AC46,IF(HLOOKUP(BR$1,Monitoring_MP!$AK$1:$EZ$55,Points_MP!$C46,FALSE)=$N46,$AD46,IF(HLOOKUP(BR$1,Monitoring_MP!$AK$1:$EZ$55,Points_MP!$C46,FALSE)=$P46,$AE46,IF(HLOOKUP(BR$1,Monitoring_MP!$AK$1:$EZ$55,Points_MP!$C46,FALSE)=$R46,$AF46,IF(HLOOKUP(BR$1,Monitoring_MP!$AK$1:$EZ$55,Points_MP!$C46,FALSE)=$T46,$AG46,IF(HLOOKUP(BR$1,Monitoring_MP!$AK$1:$EZ$55,Points_MP!$C46,FALSE)=$V46,$AH46,IF(HLOOKUP(BR$1,Monitoring_MP!$AK$1:$EZ$55,Points_MP!$C46,FALSE)=$X46,$AI46,"ERROR")))))))))</f>
        <v>0</v>
      </c>
      <c r="BS46" s="142">
        <f>IF(ISBLANK(HLOOKUP(BS$1,Monitoring_MP!$AK$1:$EZ$55,Points_MP!$C46,FALSE)),"",IF(HLOOKUP(BS$1,Monitoring_MP!$AK$1:$EZ$55,Points_MP!$C46,FALSE)=$J46,$AB46,IF(HLOOKUP(BS$1,Monitoring_MP!$AK$1:$EZ$55,Points_MP!$C46,FALSE)=$L46,$AC46,IF(HLOOKUP(BS$1,Monitoring_MP!$AK$1:$EZ$55,Points_MP!$C46,FALSE)=$N46,$AD46,IF(HLOOKUP(BS$1,Monitoring_MP!$AK$1:$EZ$55,Points_MP!$C46,FALSE)=$P46,$AE46,IF(HLOOKUP(BS$1,Monitoring_MP!$AK$1:$EZ$55,Points_MP!$C46,FALSE)=$R46,$AF46,IF(HLOOKUP(BS$1,Monitoring_MP!$AK$1:$EZ$55,Points_MP!$C46,FALSE)=$T46,$AG46,IF(HLOOKUP(BS$1,Monitoring_MP!$AK$1:$EZ$55,Points_MP!$C46,FALSE)=$V46,$AH46,IF(HLOOKUP(BS$1,Monitoring_MP!$AK$1:$EZ$55,Points_MP!$C46,FALSE)=$X46,$AI46,"ERROR")))))))))</f>
        <v>0</v>
      </c>
      <c r="BT46" s="142">
        <f>IF(ISBLANK(HLOOKUP(BT$1,Monitoring_MP!$AK$1:$EZ$55,Points_MP!$C46,FALSE)),"",IF(HLOOKUP(BT$1,Monitoring_MP!$AK$1:$EZ$55,Points_MP!$C46,FALSE)=$J46,$AB46,IF(HLOOKUP(BT$1,Monitoring_MP!$AK$1:$EZ$55,Points_MP!$C46,FALSE)=$L46,$AC46,IF(HLOOKUP(BT$1,Monitoring_MP!$AK$1:$EZ$55,Points_MP!$C46,FALSE)=$N46,$AD46,IF(HLOOKUP(BT$1,Monitoring_MP!$AK$1:$EZ$55,Points_MP!$C46,FALSE)=$P46,$AE46,IF(HLOOKUP(BT$1,Monitoring_MP!$AK$1:$EZ$55,Points_MP!$C46,FALSE)=$R46,$AF46,IF(HLOOKUP(BT$1,Monitoring_MP!$AK$1:$EZ$55,Points_MP!$C46,FALSE)=$T46,$AG46,IF(HLOOKUP(BT$1,Monitoring_MP!$AK$1:$EZ$55,Points_MP!$C46,FALSE)=$V46,$AH46,IF(HLOOKUP(BT$1,Monitoring_MP!$AK$1:$EZ$55,Points_MP!$C46,FALSE)=$X46,$AI46,"ERROR")))))))))</f>
        <v>0</v>
      </c>
      <c r="BU46" s="142">
        <f>IF(ISBLANK(HLOOKUP(BU$1,Monitoring_MP!$AK$1:$EZ$55,Points_MP!$C46,FALSE)),"",IF(HLOOKUP(BU$1,Monitoring_MP!$AK$1:$EZ$55,Points_MP!$C46,FALSE)=$J46,$AB46,IF(HLOOKUP(BU$1,Monitoring_MP!$AK$1:$EZ$55,Points_MP!$C46,FALSE)=$L46,$AC46,IF(HLOOKUP(BU$1,Monitoring_MP!$AK$1:$EZ$55,Points_MP!$C46,FALSE)=$N46,$AD46,IF(HLOOKUP(BU$1,Monitoring_MP!$AK$1:$EZ$55,Points_MP!$C46,FALSE)=$P46,$AE46,IF(HLOOKUP(BU$1,Monitoring_MP!$AK$1:$EZ$55,Points_MP!$C46,FALSE)=$R46,$AF46,IF(HLOOKUP(BU$1,Monitoring_MP!$AK$1:$EZ$55,Points_MP!$C46,FALSE)=$T46,$AG46,IF(HLOOKUP(BU$1,Monitoring_MP!$AK$1:$EZ$55,Points_MP!$C46,FALSE)=$V46,$AH46,IF(HLOOKUP(BU$1,Monitoring_MP!$AK$1:$EZ$55,Points_MP!$C46,FALSE)=$X46,$AI46,"ERROR")))))))))</f>
        <v>0</v>
      </c>
      <c r="BV46" s="142">
        <f>IF(ISBLANK(HLOOKUP(BV$1,Monitoring_MP!$AK$1:$EZ$55,Points_MP!$C46,FALSE)),"",IF(HLOOKUP(BV$1,Monitoring_MP!$AK$1:$EZ$55,Points_MP!$C46,FALSE)=$J46,$AB46,IF(HLOOKUP(BV$1,Monitoring_MP!$AK$1:$EZ$55,Points_MP!$C46,FALSE)=$L46,$AC46,IF(HLOOKUP(BV$1,Monitoring_MP!$AK$1:$EZ$55,Points_MP!$C46,FALSE)=$N46,$AD46,IF(HLOOKUP(BV$1,Monitoring_MP!$AK$1:$EZ$55,Points_MP!$C46,FALSE)=$P46,$AE46,IF(HLOOKUP(BV$1,Monitoring_MP!$AK$1:$EZ$55,Points_MP!$C46,FALSE)=$R46,$AF46,IF(HLOOKUP(BV$1,Monitoring_MP!$AK$1:$EZ$55,Points_MP!$C46,FALSE)=$T46,$AG46,IF(HLOOKUP(BV$1,Monitoring_MP!$AK$1:$EZ$55,Points_MP!$C46,FALSE)=$V46,$AH46,IF(HLOOKUP(BV$1,Monitoring_MP!$AK$1:$EZ$55,Points_MP!$C46,FALSE)=$X46,$AI46,"ERROR")))))))))</f>
        <v>0</v>
      </c>
      <c r="BW46" s="142">
        <f>IF(ISBLANK(HLOOKUP(BW$1,Monitoring_MP!$AK$1:$EZ$55,Points_MP!$C46,FALSE)),"",IF(HLOOKUP(BW$1,Monitoring_MP!$AK$1:$EZ$55,Points_MP!$C46,FALSE)=$J46,$AB46,IF(HLOOKUP(BW$1,Monitoring_MP!$AK$1:$EZ$55,Points_MP!$C46,FALSE)=$L46,$AC46,IF(HLOOKUP(BW$1,Monitoring_MP!$AK$1:$EZ$55,Points_MP!$C46,FALSE)=$N46,$AD46,IF(HLOOKUP(BW$1,Monitoring_MP!$AK$1:$EZ$55,Points_MP!$C46,FALSE)=$P46,$AE46,IF(HLOOKUP(BW$1,Monitoring_MP!$AK$1:$EZ$55,Points_MP!$C46,FALSE)=$R46,$AF46,IF(HLOOKUP(BW$1,Monitoring_MP!$AK$1:$EZ$55,Points_MP!$C46,FALSE)=$T46,$AG46,IF(HLOOKUP(BW$1,Monitoring_MP!$AK$1:$EZ$55,Points_MP!$C46,FALSE)=$V46,$AH46,IF(HLOOKUP(BW$1,Monitoring_MP!$AK$1:$EZ$55,Points_MP!$C46,FALSE)=$X46,$AI46,"ERROR")))))))))</f>
        <v>0</v>
      </c>
      <c r="BX46" s="142">
        <f>IF(ISBLANK(HLOOKUP(BX$1,Monitoring_MP!$AK$1:$EZ$55,Points_MP!$C46,FALSE)),"",IF(HLOOKUP(BX$1,Monitoring_MP!$AK$1:$EZ$55,Points_MP!$C46,FALSE)=$J46,$AB46,IF(HLOOKUP(BX$1,Monitoring_MP!$AK$1:$EZ$55,Points_MP!$C46,FALSE)=$L46,$AC46,IF(HLOOKUP(BX$1,Monitoring_MP!$AK$1:$EZ$55,Points_MP!$C46,FALSE)=$N46,$AD46,IF(HLOOKUP(BX$1,Monitoring_MP!$AK$1:$EZ$55,Points_MP!$C46,FALSE)=$P46,$AE46,IF(HLOOKUP(BX$1,Monitoring_MP!$AK$1:$EZ$55,Points_MP!$C46,FALSE)=$R46,$AF46,IF(HLOOKUP(BX$1,Monitoring_MP!$AK$1:$EZ$55,Points_MP!$C46,FALSE)=$T46,$AG46,IF(HLOOKUP(BX$1,Monitoring_MP!$AK$1:$EZ$55,Points_MP!$C46,FALSE)=$V46,$AH46,IF(HLOOKUP(BX$1,Monitoring_MP!$AK$1:$EZ$55,Points_MP!$C46,FALSE)=$X46,$AI46,"ERROR")))))))))</f>
        <v>0</v>
      </c>
      <c r="BY46" s="142">
        <f>IF(ISBLANK(HLOOKUP(BY$1,Monitoring_MP!$AK$1:$EZ$55,Points_MP!$C46,FALSE)),"",IF(HLOOKUP(BY$1,Monitoring_MP!$AK$1:$EZ$55,Points_MP!$C46,FALSE)=$J46,$AB46,IF(HLOOKUP(BY$1,Monitoring_MP!$AK$1:$EZ$55,Points_MP!$C46,FALSE)=$L46,$AC46,IF(HLOOKUP(BY$1,Monitoring_MP!$AK$1:$EZ$55,Points_MP!$C46,FALSE)=$N46,$AD46,IF(HLOOKUP(BY$1,Monitoring_MP!$AK$1:$EZ$55,Points_MP!$C46,FALSE)=$P46,$AE46,IF(HLOOKUP(BY$1,Monitoring_MP!$AK$1:$EZ$55,Points_MP!$C46,FALSE)=$R46,$AF46,IF(HLOOKUP(BY$1,Monitoring_MP!$AK$1:$EZ$55,Points_MP!$C46,FALSE)=$T46,$AG46,IF(HLOOKUP(BY$1,Monitoring_MP!$AK$1:$EZ$55,Points_MP!$C46,FALSE)=$V46,$AH46,IF(HLOOKUP(BY$1,Monitoring_MP!$AK$1:$EZ$55,Points_MP!$C46,FALSE)=$X46,$AI46,"ERROR")))))))))</f>
        <v>0</v>
      </c>
      <c r="BZ46" s="142">
        <f>IF(ISBLANK(HLOOKUP(BZ$1,Monitoring_MP!$AK$1:$EZ$55,Points_MP!$C46,FALSE)),"",IF(HLOOKUP(BZ$1,Monitoring_MP!$AK$1:$EZ$55,Points_MP!$C46,FALSE)=$J46,$AB46,IF(HLOOKUP(BZ$1,Monitoring_MP!$AK$1:$EZ$55,Points_MP!$C46,FALSE)=$L46,$AC46,IF(HLOOKUP(BZ$1,Monitoring_MP!$AK$1:$EZ$55,Points_MP!$C46,FALSE)=$N46,$AD46,IF(HLOOKUP(BZ$1,Monitoring_MP!$AK$1:$EZ$55,Points_MP!$C46,FALSE)=$P46,$AE46,IF(HLOOKUP(BZ$1,Monitoring_MP!$AK$1:$EZ$55,Points_MP!$C46,FALSE)=$R46,$AF46,IF(HLOOKUP(BZ$1,Monitoring_MP!$AK$1:$EZ$55,Points_MP!$C46,FALSE)=$T46,$AG46,IF(HLOOKUP(BZ$1,Monitoring_MP!$AK$1:$EZ$55,Points_MP!$C46,FALSE)=$V46,$AH46,IF(HLOOKUP(BZ$1,Monitoring_MP!$AK$1:$EZ$55,Points_MP!$C46,FALSE)=$X46,$AI46,"ERROR")))))))))</f>
        <v>0</v>
      </c>
      <c r="CA46" s="142">
        <f>IF(ISBLANK(HLOOKUP(CA$1,Monitoring_MP!$AK$1:$EZ$55,Points_MP!$C46,FALSE)),"",IF(HLOOKUP(CA$1,Monitoring_MP!$AK$1:$EZ$55,Points_MP!$C46,FALSE)=$J46,$AB46,IF(HLOOKUP(CA$1,Monitoring_MP!$AK$1:$EZ$55,Points_MP!$C46,FALSE)=$L46,$AC46,IF(HLOOKUP(CA$1,Monitoring_MP!$AK$1:$EZ$55,Points_MP!$C46,FALSE)=$N46,$AD46,IF(HLOOKUP(CA$1,Monitoring_MP!$AK$1:$EZ$55,Points_MP!$C46,FALSE)=$P46,$AE46,IF(HLOOKUP(CA$1,Monitoring_MP!$AK$1:$EZ$55,Points_MP!$C46,FALSE)=$R46,$AF46,IF(HLOOKUP(CA$1,Monitoring_MP!$AK$1:$EZ$55,Points_MP!$C46,FALSE)=$T46,$AG46,IF(HLOOKUP(CA$1,Monitoring_MP!$AK$1:$EZ$55,Points_MP!$C46,FALSE)=$V46,$AH46,IF(HLOOKUP(CA$1,Monitoring_MP!$AK$1:$EZ$55,Points_MP!$C46,FALSE)=$X46,$AI46,"ERROR")))))))))</f>
        <v>0</v>
      </c>
      <c r="CB46" s="142">
        <f>IF(ISBLANK(HLOOKUP(CB$1,Monitoring_MP!$AK$1:$EZ$55,Points_MP!$C46,FALSE)),"",IF(HLOOKUP(CB$1,Monitoring_MP!$AK$1:$EZ$55,Points_MP!$C46,FALSE)=$J46,$AB46,IF(HLOOKUP(CB$1,Monitoring_MP!$AK$1:$EZ$55,Points_MP!$C46,FALSE)=$L46,$AC46,IF(HLOOKUP(CB$1,Monitoring_MP!$AK$1:$EZ$55,Points_MP!$C46,FALSE)=$N46,$AD46,IF(HLOOKUP(CB$1,Monitoring_MP!$AK$1:$EZ$55,Points_MP!$C46,FALSE)=$P46,$AE46,IF(HLOOKUP(CB$1,Monitoring_MP!$AK$1:$EZ$55,Points_MP!$C46,FALSE)=$R46,$AF46,IF(HLOOKUP(CB$1,Monitoring_MP!$AK$1:$EZ$55,Points_MP!$C46,FALSE)=$T46,$AG46,IF(HLOOKUP(CB$1,Monitoring_MP!$AK$1:$EZ$55,Points_MP!$C46,FALSE)=$V46,$AH46,IF(HLOOKUP(CB$1,Monitoring_MP!$AK$1:$EZ$55,Points_MP!$C46,FALSE)=$X46,$AI46,"ERROR")))))))))</f>
        <v>0</v>
      </c>
      <c r="CC46" s="142">
        <f>IF(ISBLANK(HLOOKUP(CC$1,Monitoring_MP!$AK$1:$EZ$55,Points_MP!$C46,FALSE)),"",IF(HLOOKUP(CC$1,Monitoring_MP!$AK$1:$EZ$55,Points_MP!$C46,FALSE)=$J46,$AB46,IF(HLOOKUP(CC$1,Monitoring_MP!$AK$1:$EZ$55,Points_MP!$C46,FALSE)=$L46,$AC46,IF(HLOOKUP(CC$1,Monitoring_MP!$AK$1:$EZ$55,Points_MP!$C46,FALSE)=$N46,$AD46,IF(HLOOKUP(CC$1,Monitoring_MP!$AK$1:$EZ$55,Points_MP!$C46,FALSE)=$P46,$AE46,IF(HLOOKUP(CC$1,Monitoring_MP!$AK$1:$EZ$55,Points_MP!$C46,FALSE)=$R46,$AF46,IF(HLOOKUP(CC$1,Monitoring_MP!$AK$1:$EZ$55,Points_MP!$C46,FALSE)=$T46,$AG46,IF(HLOOKUP(CC$1,Monitoring_MP!$AK$1:$EZ$55,Points_MP!$C46,FALSE)=$V46,$AH46,IF(HLOOKUP(CC$1,Monitoring_MP!$AK$1:$EZ$55,Points_MP!$C46,FALSE)=$X46,$AI46,"ERROR")))))))))</f>
        <v>0</v>
      </c>
      <c r="CD46" s="142">
        <f>IF(ISBLANK(HLOOKUP(CD$1,Monitoring_MP!$AK$1:$EZ$55,Points_MP!$C46,FALSE)),"",IF(HLOOKUP(CD$1,Monitoring_MP!$AK$1:$EZ$55,Points_MP!$C46,FALSE)=$J46,$AB46,IF(HLOOKUP(CD$1,Monitoring_MP!$AK$1:$EZ$55,Points_MP!$C46,FALSE)=$L46,$AC46,IF(HLOOKUP(CD$1,Monitoring_MP!$AK$1:$EZ$55,Points_MP!$C46,FALSE)=$N46,$AD46,IF(HLOOKUP(CD$1,Monitoring_MP!$AK$1:$EZ$55,Points_MP!$C46,FALSE)=$P46,$AE46,IF(HLOOKUP(CD$1,Monitoring_MP!$AK$1:$EZ$55,Points_MP!$C46,FALSE)=$R46,$AF46,IF(HLOOKUP(CD$1,Monitoring_MP!$AK$1:$EZ$55,Points_MP!$C46,FALSE)=$T46,$AG46,IF(HLOOKUP(CD$1,Monitoring_MP!$AK$1:$EZ$55,Points_MP!$C46,FALSE)=$V46,$AH46,IF(HLOOKUP(CD$1,Monitoring_MP!$AK$1:$EZ$55,Points_MP!$C46,FALSE)=$X46,$AI46,"ERROR")))))))))</f>
        <v>0</v>
      </c>
      <c r="CE46" s="142">
        <f>IF(ISBLANK(HLOOKUP(CE$1,Monitoring_MP!$AK$1:$EZ$55,Points_MP!$C46,FALSE)),"",IF(HLOOKUP(CE$1,Monitoring_MP!$AK$1:$EZ$55,Points_MP!$C46,FALSE)=$J46,$AB46,IF(HLOOKUP(CE$1,Monitoring_MP!$AK$1:$EZ$55,Points_MP!$C46,FALSE)=$L46,$AC46,IF(HLOOKUP(CE$1,Monitoring_MP!$AK$1:$EZ$55,Points_MP!$C46,FALSE)=$N46,$AD46,IF(HLOOKUP(CE$1,Monitoring_MP!$AK$1:$EZ$55,Points_MP!$C46,FALSE)=$P46,$AE46,IF(HLOOKUP(CE$1,Monitoring_MP!$AK$1:$EZ$55,Points_MP!$C46,FALSE)=$R46,$AF46,IF(HLOOKUP(CE$1,Monitoring_MP!$AK$1:$EZ$55,Points_MP!$C46,FALSE)=$T46,$AG46,IF(HLOOKUP(CE$1,Monitoring_MP!$AK$1:$EZ$55,Points_MP!$C46,FALSE)=$V46,$AH46,IF(HLOOKUP(CE$1,Monitoring_MP!$AK$1:$EZ$55,Points_MP!$C46,FALSE)=$X46,$AI46,"ERROR")))))))))</f>
        <v>0</v>
      </c>
      <c r="CF46" s="142">
        <f>IF(ISBLANK(HLOOKUP(CF$1,Monitoring_MP!$AK$1:$EZ$55,Points_MP!$C46,FALSE)),"",IF(HLOOKUP(CF$1,Monitoring_MP!$AK$1:$EZ$55,Points_MP!$C46,FALSE)=$J46,$AB46,IF(HLOOKUP(CF$1,Monitoring_MP!$AK$1:$EZ$55,Points_MP!$C46,FALSE)=$L46,$AC46,IF(HLOOKUP(CF$1,Monitoring_MP!$AK$1:$EZ$55,Points_MP!$C46,FALSE)=$N46,$AD46,IF(HLOOKUP(CF$1,Monitoring_MP!$AK$1:$EZ$55,Points_MP!$C46,FALSE)=$P46,$AE46,IF(HLOOKUP(CF$1,Monitoring_MP!$AK$1:$EZ$55,Points_MP!$C46,FALSE)=$R46,$AF46,IF(HLOOKUP(CF$1,Monitoring_MP!$AK$1:$EZ$55,Points_MP!$C46,FALSE)=$T46,$AG46,IF(HLOOKUP(CF$1,Monitoring_MP!$AK$1:$EZ$55,Points_MP!$C46,FALSE)=$V46,$AH46,IF(HLOOKUP(CF$1,Monitoring_MP!$AK$1:$EZ$55,Points_MP!$C46,FALSE)=$X46,$AI46,"ERROR")))))))))</f>
        <v>0</v>
      </c>
      <c r="CG46" s="142">
        <f>IF(ISBLANK(HLOOKUP(CG$1,Monitoring_MP!$AK$1:$EZ$55,Points_MP!$C46,FALSE)),"",IF(HLOOKUP(CG$1,Monitoring_MP!$AK$1:$EZ$55,Points_MP!$C46,FALSE)=$J46,$AB46,IF(HLOOKUP(CG$1,Monitoring_MP!$AK$1:$EZ$55,Points_MP!$C46,FALSE)=$L46,$AC46,IF(HLOOKUP(CG$1,Monitoring_MP!$AK$1:$EZ$55,Points_MP!$C46,FALSE)=$N46,$AD46,IF(HLOOKUP(CG$1,Monitoring_MP!$AK$1:$EZ$55,Points_MP!$C46,FALSE)=$P46,$AE46,IF(HLOOKUP(CG$1,Monitoring_MP!$AK$1:$EZ$55,Points_MP!$C46,FALSE)=$R46,$AF46,IF(HLOOKUP(CG$1,Monitoring_MP!$AK$1:$EZ$55,Points_MP!$C46,FALSE)=$T46,$AG46,IF(HLOOKUP(CG$1,Monitoring_MP!$AK$1:$EZ$55,Points_MP!$C46,FALSE)=$V46,$AH46,IF(HLOOKUP(CG$1,Monitoring_MP!$AK$1:$EZ$55,Points_MP!$C46,FALSE)=$X46,$AI46,"ERROR")))))))))</f>
        <v>0</v>
      </c>
      <c r="CH46" s="142">
        <f>IF(ISBLANK(HLOOKUP(CH$1,Monitoring_MP!$AK$1:$EZ$55,Points_MP!$C46,FALSE)),"",IF(HLOOKUP(CH$1,Monitoring_MP!$AK$1:$EZ$55,Points_MP!$C46,FALSE)=$J46,$AB46,IF(HLOOKUP(CH$1,Monitoring_MP!$AK$1:$EZ$55,Points_MP!$C46,FALSE)=$L46,$AC46,IF(HLOOKUP(CH$1,Monitoring_MP!$AK$1:$EZ$55,Points_MP!$C46,FALSE)=$N46,$AD46,IF(HLOOKUP(CH$1,Monitoring_MP!$AK$1:$EZ$55,Points_MP!$C46,FALSE)=$P46,$AE46,IF(HLOOKUP(CH$1,Monitoring_MP!$AK$1:$EZ$55,Points_MP!$C46,FALSE)=$R46,$AF46,IF(HLOOKUP(CH$1,Monitoring_MP!$AK$1:$EZ$55,Points_MP!$C46,FALSE)=$T46,$AG46,IF(HLOOKUP(CH$1,Monitoring_MP!$AK$1:$EZ$55,Points_MP!$C46,FALSE)=$V46,$AH46,IF(HLOOKUP(CH$1,Monitoring_MP!$AK$1:$EZ$55,Points_MP!$C46,FALSE)=$X46,$AI46,"ERROR")))))))))</f>
        <v>0</v>
      </c>
      <c r="CI46" s="142">
        <f>IF(ISBLANK(HLOOKUP(CI$1,Monitoring_MP!$AK$1:$EZ$55,Points_MP!$C46,FALSE)),"",IF(HLOOKUP(CI$1,Monitoring_MP!$AK$1:$EZ$55,Points_MP!$C46,FALSE)=$J46,$AB46,IF(HLOOKUP(CI$1,Monitoring_MP!$AK$1:$EZ$55,Points_MP!$C46,FALSE)=$L46,$AC46,IF(HLOOKUP(CI$1,Monitoring_MP!$AK$1:$EZ$55,Points_MP!$C46,FALSE)=$N46,$AD46,IF(HLOOKUP(CI$1,Monitoring_MP!$AK$1:$EZ$55,Points_MP!$C46,FALSE)=$P46,$AE46,IF(HLOOKUP(CI$1,Monitoring_MP!$AK$1:$EZ$55,Points_MP!$C46,FALSE)=$R46,$AF46,IF(HLOOKUP(CI$1,Monitoring_MP!$AK$1:$EZ$55,Points_MP!$C46,FALSE)=$T46,$AG46,IF(HLOOKUP(CI$1,Monitoring_MP!$AK$1:$EZ$55,Points_MP!$C46,FALSE)=$V46,$AH46,IF(HLOOKUP(CI$1,Monitoring_MP!$AK$1:$EZ$55,Points_MP!$C46,FALSE)=$X46,$AI46,"ERROR")))))))))</f>
        <v>0</v>
      </c>
      <c r="CJ46" s="142">
        <f>IF(ISBLANK(HLOOKUP(CJ$1,Monitoring_MP!$AK$1:$EZ$55,Points_MP!$C46,FALSE)),"",IF(HLOOKUP(CJ$1,Monitoring_MP!$AK$1:$EZ$55,Points_MP!$C46,FALSE)=$J46,$AB46,IF(HLOOKUP(CJ$1,Monitoring_MP!$AK$1:$EZ$55,Points_MP!$C46,FALSE)=$L46,$AC46,IF(HLOOKUP(CJ$1,Monitoring_MP!$AK$1:$EZ$55,Points_MP!$C46,FALSE)=$N46,$AD46,IF(HLOOKUP(CJ$1,Monitoring_MP!$AK$1:$EZ$55,Points_MP!$C46,FALSE)=$P46,$AE46,IF(HLOOKUP(CJ$1,Monitoring_MP!$AK$1:$EZ$55,Points_MP!$C46,FALSE)=$R46,$AF46,IF(HLOOKUP(CJ$1,Monitoring_MP!$AK$1:$EZ$55,Points_MP!$C46,FALSE)=$T46,$AG46,IF(HLOOKUP(CJ$1,Monitoring_MP!$AK$1:$EZ$55,Points_MP!$C46,FALSE)=$V46,$AH46,IF(HLOOKUP(CJ$1,Monitoring_MP!$AK$1:$EZ$55,Points_MP!$C46,FALSE)=$X46,$AI46,"ERROR")))))))))</f>
        <v>0</v>
      </c>
      <c r="CK46" s="142">
        <f>IF(ISBLANK(HLOOKUP(CK$1,Monitoring_MP!$AK$1:$EZ$55,Points_MP!$C46,FALSE)),"",IF(HLOOKUP(CK$1,Monitoring_MP!$AK$1:$EZ$55,Points_MP!$C46,FALSE)=$J46,$AB46,IF(HLOOKUP(CK$1,Monitoring_MP!$AK$1:$EZ$55,Points_MP!$C46,FALSE)=$L46,$AC46,IF(HLOOKUP(CK$1,Monitoring_MP!$AK$1:$EZ$55,Points_MP!$C46,FALSE)=$N46,$AD46,IF(HLOOKUP(CK$1,Monitoring_MP!$AK$1:$EZ$55,Points_MP!$C46,FALSE)=$P46,$AE46,IF(HLOOKUP(CK$1,Monitoring_MP!$AK$1:$EZ$55,Points_MP!$C46,FALSE)=$R46,$AF46,IF(HLOOKUP(CK$1,Monitoring_MP!$AK$1:$EZ$55,Points_MP!$C46,FALSE)=$T46,$AG46,IF(HLOOKUP(CK$1,Monitoring_MP!$AK$1:$EZ$55,Points_MP!$C46,FALSE)=$V46,$AH46,IF(HLOOKUP(CK$1,Monitoring_MP!$AK$1:$EZ$55,Points_MP!$C46,FALSE)=$X46,$AI46,"ERROR")))))))))</f>
        <v>0</v>
      </c>
      <c r="CL46" s="142">
        <f>IF(ISBLANK(HLOOKUP(CL$1,Monitoring_MP!$AK$1:$EZ$55,Points_MP!$C46,FALSE)),"",IF(HLOOKUP(CL$1,Monitoring_MP!$AK$1:$EZ$55,Points_MP!$C46,FALSE)=$J46,$AB46,IF(HLOOKUP(CL$1,Monitoring_MP!$AK$1:$EZ$55,Points_MP!$C46,FALSE)=$L46,$AC46,IF(HLOOKUP(CL$1,Monitoring_MP!$AK$1:$EZ$55,Points_MP!$C46,FALSE)=$N46,$AD46,IF(HLOOKUP(CL$1,Monitoring_MP!$AK$1:$EZ$55,Points_MP!$C46,FALSE)=$P46,$AE46,IF(HLOOKUP(CL$1,Monitoring_MP!$AK$1:$EZ$55,Points_MP!$C46,FALSE)=$R46,$AF46,IF(HLOOKUP(CL$1,Monitoring_MP!$AK$1:$EZ$55,Points_MP!$C46,FALSE)=$T46,$AG46,IF(HLOOKUP(CL$1,Monitoring_MP!$AK$1:$EZ$55,Points_MP!$C46,FALSE)=$V46,$AH46,IF(HLOOKUP(CL$1,Monitoring_MP!$AK$1:$EZ$55,Points_MP!$C46,FALSE)=$X46,$AI46,"ERROR")))))))))</f>
        <v>0</v>
      </c>
      <c r="CM46" s="142">
        <f>IF(ISBLANK(HLOOKUP(CM$1,Monitoring_MP!$AK$1:$EZ$55,Points_MP!$C46,FALSE)),"",IF(HLOOKUP(CM$1,Monitoring_MP!$AK$1:$EZ$55,Points_MP!$C46,FALSE)=$J46,$AB46,IF(HLOOKUP(CM$1,Monitoring_MP!$AK$1:$EZ$55,Points_MP!$C46,FALSE)=$L46,$AC46,IF(HLOOKUP(CM$1,Monitoring_MP!$AK$1:$EZ$55,Points_MP!$C46,FALSE)=$N46,$AD46,IF(HLOOKUP(CM$1,Monitoring_MP!$AK$1:$EZ$55,Points_MP!$C46,FALSE)=$P46,$AE46,IF(HLOOKUP(CM$1,Monitoring_MP!$AK$1:$EZ$55,Points_MP!$C46,FALSE)=$R46,$AF46,IF(HLOOKUP(CM$1,Monitoring_MP!$AK$1:$EZ$55,Points_MP!$C46,FALSE)=$T46,$AG46,IF(HLOOKUP(CM$1,Monitoring_MP!$AK$1:$EZ$55,Points_MP!$C46,FALSE)=$V46,$AH46,IF(HLOOKUP(CM$1,Monitoring_MP!$AK$1:$EZ$55,Points_MP!$C46,FALSE)=$X46,$AI46,"ERROR")))))))))</f>
        <v>0</v>
      </c>
      <c r="CN46" s="142">
        <f>IF(ISBLANK(HLOOKUP(CN$1,Monitoring_MP!$AK$1:$EZ$55,Points_MP!$C46,FALSE)),"",IF(HLOOKUP(CN$1,Monitoring_MP!$AK$1:$EZ$55,Points_MP!$C46,FALSE)=$J46,$AB46,IF(HLOOKUP(CN$1,Monitoring_MP!$AK$1:$EZ$55,Points_MP!$C46,FALSE)=$L46,$AC46,IF(HLOOKUP(CN$1,Monitoring_MP!$AK$1:$EZ$55,Points_MP!$C46,FALSE)=$N46,$AD46,IF(HLOOKUP(CN$1,Monitoring_MP!$AK$1:$EZ$55,Points_MP!$C46,FALSE)=$P46,$AE46,IF(HLOOKUP(CN$1,Monitoring_MP!$AK$1:$EZ$55,Points_MP!$C46,FALSE)=$R46,$AF46,IF(HLOOKUP(CN$1,Monitoring_MP!$AK$1:$EZ$55,Points_MP!$C46,FALSE)=$T46,$AG46,IF(HLOOKUP(CN$1,Monitoring_MP!$AK$1:$EZ$55,Points_MP!$C46,FALSE)=$V46,$AH46,IF(HLOOKUP(CN$1,Monitoring_MP!$AK$1:$EZ$55,Points_MP!$C46,FALSE)=$X46,$AI46,"ERROR")))))))))</f>
        <v>0</v>
      </c>
      <c r="CO46" s="142">
        <f>IF(ISBLANK(HLOOKUP(CO$1,Monitoring_MP!$AK$1:$EZ$55,Points_MP!$C46,FALSE)),"",IF(HLOOKUP(CO$1,Monitoring_MP!$AK$1:$EZ$55,Points_MP!$C46,FALSE)=$J46,$AB46,IF(HLOOKUP(CO$1,Monitoring_MP!$AK$1:$EZ$55,Points_MP!$C46,FALSE)=$L46,$AC46,IF(HLOOKUP(CO$1,Monitoring_MP!$AK$1:$EZ$55,Points_MP!$C46,FALSE)=$N46,$AD46,IF(HLOOKUP(CO$1,Monitoring_MP!$AK$1:$EZ$55,Points_MP!$C46,FALSE)=$P46,$AE46,IF(HLOOKUP(CO$1,Monitoring_MP!$AK$1:$EZ$55,Points_MP!$C46,FALSE)=$R46,$AF46,IF(HLOOKUP(CO$1,Monitoring_MP!$AK$1:$EZ$55,Points_MP!$C46,FALSE)=$T46,$AG46,IF(HLOOKUP(CO$1,Monitoring_MP!$AK$1:$EZ$55,Points_MP!$C46,FALSE)=$V46,$AH46,IF(HLOOKUP(CO$1,Monitoring_MP!$AK$1:$EZ$55,Points_MP!$C46,FALSE)=$X46,$AI46,"ERROR")))))))))</f>
        <v>0</v>
      </c>
      <c r="CP46" s="142">
        <f>IF(ISBLANK(HLOOKUP(CP$1,Monitoring_MP!$AK$1:$EZ$55,Points_MP!$C46,FALSE)),"",IF(HLOOKUP(CP$1,Monitoring_MP!$AK$1:$EZ$55,Points_MP!$C46,FALSE)=$J46,$AB46,IF(HLOOKUP(CP$1,Monitoring_MP!$AK$1:$EZ$55,Points_MP!$C46,FALSE)=$L46,$AC46,IF(HLOOKUP(CP$1,Monitoring_MP!$AK$1:$EZ$55,Points_MP!$C46,FALSE)=$N46,$AD46,IF(HLOOKUP(CP$1,Monitoring_MP!$AK$1:$EZ$55,Points_MP!$C46,FALSE)=$P46,$AE46,IF(HLOOKUP(CP$1,Monitoring_MP!$AK$1:$EZ$55,Points_MP!$C46,FALSE)=$R46,$AF46,IF(HLOOKUP(CP$1,Monitoring_MP!$AK$1:$EZ$55,Points_MP!$C46,FALSE)=$T46,$AG46,IF(HLOOKUP(CP$1,Monitoring_MP!$AK$1:$EZ$55,Points_MP!$C46,FALSE)=$V46,$AH46,IF(HLOOKUP(CP$1,Monitoring_MP!$AK$1:$EZ$55,Points_MP!$C46,FALSE)=$X46,$AI46,"ERROR")))))))))</f>
        <v>0</v>
      </c>
      <c r="CQ46" s="142">
        <f>IF(ISBLANK(HLOOKUP(CQ$1,Monitoring_MP!$AK$1:$EZ$55,Points_MP!$C46,FALSE)),"",IF(HLOOKUP(CQ$1,Monitoring_MP!$AK$1:$EZ$55,Points_MP!$C46,FALSE)=$J46,$AB46,IF(HLOOKUP(CQ$1,Monitoring_MP!$AK$1:$EZ$55,Points_MP!$C46,FALSE)=$L46,$AC46,IF(HLOOKUP(CQ$1,Monitoring_MP!$AK$1:$EZ$55,Points_MP!$C46,FALSE)=$N46,$AD46,IF(HLOOKUP(CQ$1,Monitoring_MP!$AK$1:$EZ$55,Points_MP!$C46,FALSE)=$P46,$AE46,IF(HLOOKUP(CQ$1,Monitoring_MP!$AK$1:$EZ$55,Points_MP!$C46,FALSE)=$R46,$AF46,IF(HLOOKUP(CQ$1,Monitoring_MP!$AK$1:$EZ$55,Points_MP!$C46,FALSE)=$T46,$AG46,IF(HLOOKUP(CQ$1,Monitoring_MP!$AK$1:$EZ$55,Points_MP!$C46,FALSE)=$V46,$AH46,IF(HLOOKUP(CQ$1,Monitoring_MP!$AK$1:$EZ$55,Points_MP!$C46,FALSE)=$X46,$AI46,"ERROR")))))))))</f>
        <v>0</v>
      </c>
      <c r="CR46" s="142">
        <f>IF(ISBLANK(HLOOKUP(CR$1,Monitoring_MP!$AK$1:$EZ$55,Points_MP!$C46,FALSE)),"",IF(HLOOKUP(CR$1,Monitoring_MP!$AK$1:$EZ$55,Points_MP!$C46,FALSE)=$J46,$AB46,IF(HLOOKUP(CR$1,Monitoring_MP!$AK$1:$EZ$55,Points_MP!$C46,FALSE)=$L46,$AC46,IF(HLOOKUP(CR$1,Monitoring_MP!$AK$1:$EZ$55,Points_MP!$C46,FALSE)=$N46,$AD46,IF(HLOOKUP(CR$1,Monitoring_MP!$AK$1:$EZ$55,Points_MP!$C46,FALSE)=$P46,$AE46,IF(HLOOKUP(CR$1,Monitoring_MP!$AK$1:$EZ$55,Points_MP!$C46,FALSE)=$R46,$AF46,IF(HLOOKUP(CR$1,Monitoring_MP!$AK$1:$EZ$55,Points_MP!$C46,FALSE)=$T46,$AG46,IF(HLOOKUP(CR$1,Monitoring_MP!$AK$1:$EZ$55,Points_MP!$C46,FALSE)=$V46,$AH46,IF(HLOOKUP(CR$1,Monitoring_MP!$AK$1:$EZ$55,Points_MP!$C46,FALSE)=$X46,$AI46,"ERROR")))))))))</f>
        <v>0</v>
      </c>
    </row>
    <row r="47" spans="1:96" ht="15" customHeight="1" x14ac:dyDescent="0.35">
      <c r="A47" s="41" t="str">
        <f>IF(ISBLANK(Monitoring_MP!A47),"",Monitoring_MP!A47)</f>
        <v>Q45</v>
      </c>
      <c r="B47" s="41" t="str">
        <f>IF(ISBLANK(Monitoring_MP!B47),"",Monitoring_MP!B47)</f>
        <v>C20045</v>
      </c>
      <c r="C47" s="41">
        <f>IF(ISBLANK(Monitoring_MP!C47),"",Monitoring_MP!C47)</f>
        <v>47</v>
      </c>
      <c r="D47" s="43" t="str">
        <f>IF(ISBLANK(Monitoring_MP!D47),"",Monitoring_MP!D47)</f>
        <v>Are unitatea administrativ-teritorială elaborat și publicat un Cod de etică pentru aleșii locali ?</v>
      </c>
      <c r="E47" s="43" t="str">
        <f>IF(ISBLANK(Monitoring_MP!E47),"",Monitoring_MP!E47)</f>
        <v>Has the municipality developed and approved a code of conduct for the elected persons?</v>
      </c>
      <c r="F47" s="43" t="str">
        <f>IF(ISBLANK(Monitoring_MP!F47),"",Monitoring_MP!F47)</f>
        <v>et</v>
      </c>
      <c r="G47" s="42" t="str">
        <f>IF(ISBLANK(Monitoring_MP!G47),"",Monitoring_MP!G47)</f>
        <v>et3</v>
      </c>
      <c r="H47" s="60" t="str">
        <f>IF(ISBLANK(Monitoring_MP!H47),"",Monitoring_MP!H47)</f>
        <v>et3k</v>
      </c>
      <c r="I47" s="42">
        <f>IF(ISBLANK(Monitoring_MP!I47),"",Monitoring_MP!I47)</f>
        <v>1</v>
      </c>
      <c r="J47" s="42" t="str">
        <f>IF(ISBLANK(Monitoring_MP!J47),"",Monitoring_MP!J47)</f>
        <v>da</v>
      </c>
      <c r="K47" s="42" t="str">
        <f>IF(ISBLANK(Monitoring_MP!K47),"",Monitoring_MP!K47)</f>
        <v>yes</v>
      </c>
      <c r="L47" s="42" t="str">
        <f>IF(ISBLANK(Monitoring_MP!L47),"",Monitoring_MP!L47)</f>
        <v>nu</v>
      </c>
      <c r="M47" s="42" t="str">
        <f>IF(ISBLANK(Monitoring_MP!M47),"",Monitoring_MP!M47)</f>
        <v>no</v>
      </c>
      <c r="N47" s="42" t="str">
        <f>IF(ISBLANK(Monitoring_MP!N47),"",Monitoring_MP!N47)</f>
        <v>partial/panou informativ</v>
      </c>
      <c r="O47" s="42" t="str">
        <f>IF(ISBLANK(Monitoring_MP!O47),"",Monitoring_MP!O47)</f>
        <v>partially/bilboard</v>
      </c>
      <c r="P47" s="42" t="str">
        <f>IF(ISBLANK(Monitoring_MP!P47),"",Monitoring_MP!P47)</f>
        <v>--------</v>
      </c>
      <c r="Q47" s="42" t="str">
        <f>IF(ISBLANK(Monitoring_MP!Q47),"",Monitoring_MP!Q47)</f>
        <v>--------</v>
      </c>
      <c r="R47" s="42" t="str">
        <f>IF(ISBLANK(Monitoring_MP!R47),"",Monitoring_MP!R47)</f>
        <v>--------</v>
      </c>
      <c r="S47" s="42" t="str">
        <f>IF(ISBLANK(Monitoring_MP!S47),"",Monitoring_MP!S47)</f>
        <v>--------</v>
      </c>
      <c r="T47" s="42" t="str">
        <f>IF(ISBLANK(Monitoring_MP!T47),"",Monitoring_MP!T47)</f>
        <v>--------</v>
      </c>
      <c r="U47" s="42" t="str">
        <f>IF(ISBLANK(Monitoring_MP!U47),"",Monitoring_MP!U47)</f>
        <v>--------</v>
      </c>
      <c r="V47" s="42" t="str">
        <f>IF(ISBLANK(Monitoring_MP!V47),"",Monitoring_MP!V47)</f>
        <v>--------</v>
      </c>
      <c r="W47" s="42" t="str">
        <f>IF(ISBLANK(Monitoring_MP!W47),"",Monitoring_MP!W47)</f>
        <v>--------</v>
      </c>
      <c r="X47" s="42" t="str">
        <f>IF(ISBLANK(Monitoring_MP!X47),"",Monitoring_MP!X47)</f>
        <v>N/A</v>
      </c>
      <c r="Y47" s="42" t="str">
        <f>IF(ISBLANK(Monitoring_MP!Y47),"",Monitoring_MP!Y47)</f>
        <v>N/A</v>
      </c>
      <c r="Z47" s="42" t="str">
        <f>IF(ISBLANK(Monitoring_MP!Z47),"",Monitoring_MP!Z47)</f>
        <v>--------</v>
      </c>
      <c r="AA47" s="83" t="str">
        <f>IF(ISBLANK(Monitoring_MP!AA47),"",Monitoring_MP!AA47)</f>
        <v>--------</v>
      </c>
      <c r="AB47" s="71">
        <f>IF(ISBLANK(Monitoring_MP!AB47),"",Monitoring_MP!AB47)</f>
        <v>1</v>
      </c>
      <c r="AC47" s="42">
        <f>IF(ISBLANK(Monitoring_MP!AC47),"",Monitoring_MP!AC47)</f>
        <v>0</v>
      </c>
      <c r="AD47" s="71">
        <f>IF(ISBLANK(Monitoring_MP!AD47),"",Monitoring_MP!AD47)</f>
        <v>0.5</v>
      </c>
      <c r="AE47" s="71" t="str">
        <f>IF(ISBLANK(Monitoring_MP!AE47),"",Monitoring_MP!AE47)</f>
        <v/>
      </c>
      <c r="AF47" s="71" t="str">
        <f>IF(ISBLANK(Monitoring_MP!AF47),"",Monitoring_MP!AF47)</f>
        <v/>
      </c>
      <c r="AG47" s="71" t="str">
        <f>IF(ISBLANK(Monitoring_MP!AG47),"",Monitoring_MP!AG47)</f>
        <v/>
      </c>
      <c r="AH47" s="71" t="str">
        <f>IF(ISBLANK(Monitoring_MP!AH47),"",Monitoring_MP!AH47)</f>
        <v/>
      </c>
      <c r="AI47" s="42" t="str">
        <f>IF(ISBLANK(Monitoring_MP!AI47),"",Monitoring_MP!AI47)</f>
        <v>N/A</v>
      </c>
      <c r="AJ47" s="43" t="str">
        <f>IF(ISBLANK(Monitoring_MP!AJ47),"",Monitoring_MP!AJ47)</f>
        <v/>
      </c>
      <c r="AK47" s="142">
        <f>IF(ISBLANK(HLOOKUP(AK$1,Monitoring_MP!$AK$1:$EZ$55,Points_MP!$C47,FALSE)),"",IF(HLOOKUP(AK$1,Monitoring_MP!$AK$1:$EZ$55,Points_MP!$C47,FALSE)=$J47,$AB47,IF(HLOOKUP(AK$1,Monitoring_MP!$AK$1:$EZ$55,Points_MP!$C47,FALSE)=$L47,$AC47,IF(HLOOKUP(AK$1,Monitoring_MP!$AK$1:$EZ$55,Points_MP!$C47,FALSE)=$N47,$AD47,IF(HLOOKUP(AK$1,Monitoring_MP!$AK$1:$EZ$55,Points_MP!$C47,FALSE)=$P47,$AE47,IF(HLOOKUP(AK$1,Monitoring_MP!$AK$1:$EZ$55,Points_MP!$C47,FALSE)=$R47,$AF47,IF(HLOOKUP(AK$1,Monitoring_MP!$AK$1:$EZ$55,Points_MP!$C47,FALSE)=$T47,$AG47,IF(HLOOKUP(AK$1,Monitoring_MP!$AK$1:$EZ$55,Points_MP!$C47,FALSE)=$V47,$AH47,IF(HLOOKUP(AK$1,Monitoring_MP!$AK$1:$EZ$55,Points_MP!$C47,FALSE)=$X47,$AI47,"ERROR")))))))))</f>
        <v>0</v>
      </c>
      <c r="AL47" s="142">
        <f>IF(ISBLANK(HLOOKUP(AL$1,Monitoring_MP!$AK$1:$EZ$55,Points_MP!$C47,FALSE)),"",IF(HLOOKUP(AL$1,Monitoring_MP!$AK$1:$EZ$55,Points_MP!$C47,FALSE)=$J47,$AB47,IF(HLOOKUP(AL$1,Monitoring_MP!$AK$1:$EZ$55,Points_MP!$C47,FALSE)=$L47,$AC47,IF(HLOOKUP(AL$1,Monitoring_MP!$AK$1:$EZ$55,Points_MP!$C47,FALSE)=$N47,$AD47,IF(HLOOKUP(AL$1,Monitoring_MP!$AK$1:$EZ$55,Points_MP!$C47,FALSE)=$P47,$AE47,IF(HLOOKUP(AL$1,Monitoring_MP!$AK$1:$EZ$55,Points_MP!$C47,FALSE)=$R47,$AF47,IF(HLOOKUP(AL$1,Monitoring_MP!$AK$1:$EZ$55,Points_MP!$C47,FALSE)=$T47,$AG47,IF(HLOOKUP(AL$1,Monitoring_MP!$AK$1:$EZ$55,Points_MP!$C47,FALSE)=$V47,$AH47,IF(HLOOKUP(AL$1,Monitoring_MP!$AK$1:$EZ$55,Points_MP!$C47,FALSE)=$X47,$AI47,"ERROR")))))))))</f>
        <v>0</v>
      </c>
      <c r="AM47" s="142">
        <f>IF(ISBLANK(HLOOKUP(AM$1,Monitoring_MP!$AK$1:$EZ$55,Points_MP!$C47,FALSE)),"",IF(HLOOKUP(AM$1,Monitoring_MP!$AK$1:$EZ$55,Points_MP!$C47,FALSE)=$J47,$AB47,IF(HLOOKUP(AM$1,Monitoring_MP!$AK$1:$EZ$55,Points_MP!$C47,FALSE)=$L47,$AC47,IF(HLOOKUP(AM$1,Monitoring_MP!$AK$1:$EZ$55,Points_MP!$C47,FALSE)=$N47,$AD47,IF(HLOOKUP(AM$1,Monitoring_MP!$AK$1:$EZ$55,Points_MP!$C47,FALSE)=$P47,$AE47,IF(HLOOKUP(AM$1,Monitoring_MP!$AK$1:$EZ$55,Points_MP!$C47,FALSE)=$R47,$AF47,IF(HLOOKUP(AM$1,Monitoring_MP!$AK$1:$EZ$55,Points_MP!$C47,FALSE)=$T47,$AG47,IF(HLOOKUP(AM$1,Monitoring_MP!$AK$1:$EZ$55,Points_MP!$C47,FALSE)=$V47,$AH47,IF(HLOOKUP(AM$1,Monitoring_MP!$AK$1:$EZ$55,Points_MP!$C47,FALSE)=$X47,$AI47,"ERROR")))))))))</f>
        <v>0</v>
      </c>
      <c r="AN47" s="142">
        <f>IF(ISBLANK(HLOOKUP(AN$1,Monitoring_MP!$AK$1:$EZ$55,Points_MP!$C47,FALSE)),"",IF(HLOOKUP(AN$1,Monitoring_MP!$AK$1:$EZ$55,Points_MP!$C47,FALSE)=$J47,$AB47,IF(HLOOKUP(AN$1,Monitoring_MP!$AK$1:$EZ$55,Points_MP!$C47,FALSE)=$L47,$AC47,IF(HLOOKUP(AN$1,Monitoring_MP!$AK$1:$EZ$55,Points_MP!$C47,FALSE)=$N47,$AD47,IF(HLOOKUP(AN$1,Monitoring_MP!$AK$1:$EZ$55,Points_MP!$C47,FALSE)=$P47,$AE47,IF(HLOOKUP(AN$1,Monitoring_MP!$AK$1:$EZ$55,Points_MP!$C47,FALSE)=$R47,$AF47,IF(HLOOKUP(AN$1,Monitoring_MP!$AK$1:$EZ$55,Points_MP!$C47,FALSE)=$T47,$AG47,IF(HLOOKUP(AN$1,Monitoring_MP!$AK$1:$EZ$55,Points_MP!$C47,FALSE)=$V47,$AH47,IF(HLOOKUP(AN$1,Monitoring_MP!$AK$1:$EZ$55,Points_MP!$C47,FALSE)=$X47,$AI47,"ERROR")))))))))</f>
        <v>0</v>
      </c>
      <c r="AO47" s="142">
        <f>IF(ISBLANK(HLOOKUP(AO$1,Monitoring_MP!$AK$1:$EZ$55,Points_MP!$C47,FALSE)),"",IF(HLOOKUP(AO$1,Monitoring_MP!$AK$1:$EZ$55,Points_MP!$C47,FALSE)=$J47,$AB47,IF(HLOOKUP(AO$1,Monitoring_MP!$AK$1:$EZ$55,Points_MP!$C47,FALSE)=$L47,$AC47,IF(HLOOKUP(AO$1,Monitoring_MP!$AK$1:$EZ$55,Points_MP!$C47,FALSE)=$N47,$AD47,IF(HLOOKUP(AO$1,Monitoring_MP!$AK$1:$EZ$55,Points_MP!$C47,FALSE)=$P47,$AE47,IF(HLOOKUP(AO$1,Monitoring_MP!$AK$1:$EZ$55,Points_MP!$C47,FALSE)=$R47,$AF47,IF(HLOOKUP(AO$1,Monitoring_MP!$AK$1:$EZ$55,Points_MP!$C47,FALSE)=$T47,$AG47,IF(HLOOKUP(AO$1,Monitoring_MP!$AK$1:$EZ$55,Points_MP!$C47,FALSE)=$V47,$AH47,IF(HLOOKUP(AO$1,Monitoring_MP!$AK$1:$EZ$55,Points_MP!$C47,FALSE)=$X47,$AI47,"ERROR")))))))))</f>
        <v>0</v>
      </c>
      <c r="AP47" s="142">
        <f>IF(ISBLANK(HLOOKUP(AP$1,Monitoring_MP!$AK$1:$EZ$55,Points_MP!$C47,FALSE)),"",IF(HLOOKUP(AP$1,Monitoring_MP!$AK$1:$EZ$55,Points_MP!$C47,FALSE)=$J47,$AB47,IF(HLOOKUP(AP$1,Monitoring_MP!$AK$1:$EZ$55,Points_MP!$C47,FALSE)=$L47,$AC47,IF(HLOOKUP(AP$1,Monitoring_MP!$AK$1:$EZ$55,Points_MP!$C47,FALSE)=$N47,$AD47,IF(HLOOKUP(AP$1,Monitoring_MP!$AK$1:$EZ$55,Points_MP!$C47,FALSE)=$P47,$AE47,IF(HLOOKUP(AP$1,Monitoring_MP!$AK$1:$EZ$55,Points_MP!$C47,FALSE)=$R47,$AF47,IF(HLOOKUP(AP$1,Monitoring_MP!$AK$1:$EZ$55,Points_MP!$C47,FALSE)=$T47,$AG47,IF(HLOOKUP(AP$1,Monitoring_MP!$AK$1:$EZ$55,Points_MP!$C47,FALSE)=$V47,$AH47,IF(HLOOKUP(AP$1,Monitoring_MP!$AK$1:$EZ$55,Points_MP!$C47,FALSE)=$X47,$AI47,"ERROR")))))))))</f>
        <v>0</v>
      </c>
      <c r="AQ47" s="142">
        <f>IF(ISBLANK(HLOOKUP(AQ$1,Monitoring_MP!$AK$1:$EZ$55,Points_MP!$C47,FALSE)),"",IF(HLOOKUP(AQ$1,Monitoring_MP!$AK$1:$EZ$55,Points_MP!$C47,FALSE)=$J47,$AB47,IF(HLOOKUP(AQ$1,Monitoring_MP!$AK$1:$EZ$55,Points_MP!$C47,FALSE)=$L47,$AC47,IF(HLOOKUP(AQ$1,Monitoring_MP!$AK$1:$EZ$55,Points_MP!$C47,FALSE)=$N47,$AD47,IF(HLOOKUP(AQ$1,Monitoring_MP!$AK$1:$EZ$55,Points_MP!$C47,FALSE)=$P47,$AE47,IF(HLOOKUP(AQ$1,Monitoring_MP!$AK$1:$EZ$55,Points_MP!$C47,FALSE)=$R47,$AF47,IF(HLOOKUP(AQ$1,Monitoring_MP!$AK$1:$EZ$55,Points_MP!$C47,FALSE)=$T47,$AG47,IF(HLOOKUP(AQ$1,Monitoring_MP!$AK$1:$EZ$55,Points_MP!$C47,FALSE)=$V47,$AH47,IF(HLOOKUP(AQ$1,Monitoring_MP!$AK$1:$EZ$55,Points_MP!$C47,FALSE)=$X47,$AI47,"ERROR")))))))))</f>
        <v>0</v>
      </c>
      <c r="AR47" s="142">
        <f>IF(ISBLANK(HLOOKUP(AR$1,Monitoring_MP!$AK$1:$EZ$55,Points_MP!$C47,FALSE)),"",IF(HLOOKUP(AR$1,Monitoring_MP!$AK$1:$EZ$55,Points_MP!$C47,FALSE)=$J47,$AB47,IF(HLOOKUP(AR$1,Monitoring_MP!$AK$1:$EZ$55,Points_MP!$C47,FALSE)=$L47,$AC47,IF(HLOOKUP(AR$1,Monitoring_MP!$AK$1:$EZ$55,Points_MP!$C47,FALSE)=$N47,$AD47,IF(HLOOKUP(AR$1,Monitoring_MP!$AK$1:$EZ$55,Points_MP!$C47,FALSE)=$P47,$AE47,IF(HLOOKUP(AR$1,Monitoring_MP!$AK$1:$EZ$55,Points_MP!$C47,FALSE)=$R47,$AF47,IF(HLOOKUP(AR$1,Monitoring_MP!$AK$1:$EZ$55,Points_MP!$C47,FALSE)=$T47,$AG47,IF(HLOOKUP(AR$1,Monitoring_MP!$AK$1:$EZ$55,Points_MP!$C47,FALSE)=$V47,$AH47,IF(HLOOKUP(AR$1,Monitoring_MP!$AK$1:$EZ$55,Points_MP!$C47,FALSE)=$X47,$AI47,"ERROR")))))))))</f>
        <v>0</v>
      </c>
      <c r="AS47" s="142">
        <f>IF(ISBLANK(HLOOKUP(AS$1,Monitoring_MP!$AK$1:$EZ$55,Points_MP!$C47,FALSE)),"",IF(HLOOKUP(AS$1,Monitoring_MP!$AK$1:$EZ$55,Points_MP!$C47,FALSE)=$J47,$AB47,IF(HLOOKUP(AS$1,Monitoring_MP!$AK$1:$EZ$55,Points_MP!$C47,FALSE)=$L47,$AC47,IF(HLOOKUP(AS$1,Monitoring_MP!$AK$1:$EZ$55,Points_MP!$C47,FALSE)=$N47,$AD47,IF(HLOOKUP(AS$1,Monitoring_MP!$AK$1:$EZ$55,Points_MP!$C47,FALSE)=$P47,$AE47,IF(HLOOKUP(AS$1,Monitoring_MP!$AK$1:$EZ$55,Points_MP!$C47,FALSE)=$R47,$AF47,IF(HLOOKUP(AS$1,Monitoring_MP!$AK$1:$EZ$55,Points_MP!$C47,FALSE)=$T47,$AG47,IF(HLOOKUP(AS$1,Monitoring_MP!$AK$1:$EZ$55,Points_MP!$C47,FALSE)=$V47,$AH47,IF(HLOOKUP(AS$1,Monitoring_MP!$AK$1:$EZ$55,Points_MP!$C47,FALSE)=$X47,$AI47,"ERROR")))))))))</f>
        <v>0</v>
      </c>
      <c r="AT47" s="142">
        <f>IF(ISBLANK(HLOOKUP(AT$1,Monitoring_MP!$AK$1:$EZ$55,Points_MP!$C47,FALSE)),"",IF(HLOOKUP(AT$1,Monitoring_MP!$AK$1:$EZ$55,Points_MP!$C47,FALSE)=$J47,$AB47,IF(HLOOKUP(AT$1,Monitoring_MP!$AK$1:$EZ$55,Points_MP!$C47,FALSE)=$L47,$AC47,IF(HLOOKUP(AT$1,Monitoring_MP!$AK$1:$EZ$55,Points_MP!$C47,FALSE)=$N47,$AD47,IF(HLOOKUP(AT$1,Monitoring_MP!$AK$1:$EZ$55,Points_MP!$C47,FALSE)=$P47,$AE47,IF(HLOOKUP(AT$1,Monitoring_MP!$AK$1:$EZ$55,Points_MP!$C47,FALSE)=$R47,$AF47,IF(HLOOKUP(AT$1,Monitoring_MP!$AK$1:$EZ$55,Points_MP!$C47,FALSE)=$T47,$AG47,IF(HLOOKUP(AT$1,Monitoring_MP!$AK$1:$EZ$55,Points_MP!$C47,FALSE)=$V47,$AH47,IF(HLOOKUP(AT$1,Monitoring_MP!$AK$1:$EZ$55,Points_MP!$C47,FALSE)=$X47,$AI47,"ERROR")))))))))</f>
        <v>0</v>
      </c>
      <c r="AU47" s="142">
        <f>IF(ISBLANK(HLOOKUP(AU$1,Monitoring_MP!$AK$1:$EZ$55,Points_MP!$C47,FALSE)),"",IF(HLOOKUP(AU$1,Monitoring_MP!$AK$1:$EZ$55,Points_MP!$C47,FALSE)=$J47,$AB47,IF(HLOOKUP(AU$1,Monitoring_MP!$AK$1:$EZ$55,Points_MP!$C47,FALSE)=$L47,$AC47,IF(HLOOKUP(AU$1,Monitoring_MP!$AK$1:$EZ$55,Points_MP!$C47,FALSE)=$N47,$AD47,IF(HLOOKUP(AU$1,Monitoring_MP!$AK$1:$EZ$55,Points_MP!$C47,FALSE)=$P47,$AE47,IF(HLOOKUP(AU$1,Monitoring_MP!$AK$1:$EZ$55,Points_MP!$C47,FALSE)=$R47,$AF47,IF(HLOOKUP(AU$1,Monitoring_MP!$AK$1:$EZ$55,Points_MP!$C47,FALSE)=$T47,$AG47,IF(HLOOKUP(AU$1,Monitoring_MP!$AK$1:$EZ$55,Points_MP!$C47,FALSE)=$V47,$AH47,IF(HLOOKUP(AU$1,Monitoring_MP!$AK$1:$EZ$55,Points_MP!$C47,FALSE)=$X47,$AI47,"ERROR")))))))))</f>
        <v>0</v>
      </c>
      <c r="AV47" s="142">
        <f>IF(ISBLANK(HLOOKUP(AV$1,Monitoring_MP!$AK$1:$EZ$55,Points_MP!$C47,FALSE)),"",IF(HLOOKUP(AV$1,Monitoring_MP!$AK$1:$EZ$55,Points_MP!$C47,FALSE)=$J47,$AB47,IF(HLOOKUP(AV$1,Monitoring_MP!$AK$1:$EZ$55,Points_MP!$C47,FALSE)=$L47,$AC47,IF(HLOOKUP(AV$1,Monitoring_MP!$AK$1:$EZ$55,Points_MP!$C47,FALSE)=$N47,$AD47,IF(HLOOKUP(AV$1,Monitoring_MP!$AK$1:$EZ$55,Points_MP!$C47,FALSE)=$P47,$AE47,IF(HLOOKUP(AV$1,Monitoring_MP!$AK$1:$EZ$55,Points_MP!$C47,FALSE)=$R47,$AF47,IF(HLOOKUP(AV$1,Monitoring_MP!$AK$1:$EZ$55,Points_MP!$C47,FALSE)=$T47,$AG47,IF(HLOOKUP(AV$1,Monitoring_MP!$AK$1:$EZ$55,Points_MP!$C47,FALSE)=$V47,$AH47,IF(HLOOKUP(AV$1,Monitoring_MP!$AK$1:$EZ$55,Points_MP!$C47,FALSE)=$X47,$AI47,"ERROR")))))))))</f>
        <v>0</v>
      </c>
      <c r="AW47" s="142">
        <f>IF(ISBLANK(HLOOKUP(AW$1,Monitoring_MP!$AK$1:$EZ$55,Points_MP!$C47,FALSE)),"",IF(HLOOKUP(AW$1,Monitoring_MP!$AK$1:$EZ$55,Points_MP!$C47,FALSE)=$J47,$AB47,IF(HLOOKUP(AW$1,Monitoring_MP!$AK$1:$EZ$55,Points_MP!$C47,FALSE)=$L47,$AC47,IF(HLOOKUP(AW$1,Monitoring_MP!$AK$1:$EZ$55,Points_MP!$C47,FALSE)=$N47,$AD47,IF(HLOOKUP(AW$1,Monitoring_MP!$AK$1:$EZ$55,Points_MP!$C47,FALSE)=$P47,$AE47,IF(HLOOKUP(AW$1,Monitoring_MP!$AK$1:$EZ$55,Points_MP!$C47,FALSE)=$R47,$AF47,IF(HLOOKUP(AW$1,Monitoring_MP!$AK$1:$EZ$55,Points_MP!$C47,FALSE)=$T47,$AG47,IF(HLOOKUP(AW$1,Monitoring_MP!$AK$1:$EZ$55,Points_MP!$C47,FALSE)=$V47,$AH47,IF(HLOOKUP(AW$1,Monitoring_MP!$AK$1:$EZ$55,Points_MP!$C47,FALSE)=$X47,$AI47,"ERROR")))))))))</f>
        <v>0</v>
      </c>
      <c r="AX47" s="142">
        <f>IF(ISBLANK(HLOOKUP(AX$1,Monitoring_MP!$AK$1:$EZ$55,Points_MP!$C47,FALSE)),"",IF(HLOOKUP(AX$1,Monitoring_MP!$AK$1:$EZ$55,Points_MP!$C47,FALSE)=$J47,$AB47,IF(HLOOKUP(AX$1,Monitoring_MP!$AK$1:$EZ$55,Points_MP!$C47,FALSE)=$L47,$AC47,IF(HLOOKUP(AX$1,Monitoring_MP!$AK$1:$EZ$55,Points_MP!$C47,FALSE)=$N47,$AD47,IF(HLOOKUP(AX$1,Monitoring_MP!$AK$1:$EZ$55,Points_MP!$C47,FALSE)=$P47,$AE47,IF(HLOOKUP(AX$1,Monitoring_MP!$AK$1:$EZ$55,Points_MP!$C47,FALSE)=$R47,$AF47,IF(HLOOKUP(AX$1,Monitoring_MP!$AK$1:$EZ$55,Points_MP!$C47,FALSE)=$T47,$AG47,IF(HLOOKUP(AX$1,Monitoring_MP!$AK$1:$EZ$55,Points_MP!$C47,FALSE)=$V47,$AH47,IF(HLOOKUP(AX$1,Monitoring_MP!$AK$1:$EZ$55,Points_MP!$C47,FALSE)=$X47,$AI47,"ERROR")))))))))</f>
        <v>0</v>
      </c>
      <c r="AY47" s="142">
        <f>IF(ISBLANK(HLOOKUP(AY$1,Monitoring_MP!$AK$1:$EZ$55,Points_MP!$C47,FALSE)),"",IF(HLOOKUP(AY$1,Monitoring_MP!$AK$1:$EZ$55,Points_MP!$C47,FALSE)=$J47,$AB47,IF(HLOOKUP(AY$1,Monitoring_MP!$AK$1:$EZ$55,Points_MP!$C47,FALSE)=$L47,$AC47,IF(HLOOKUP(AY$1,Monitoring_MP!$AK$1:$EZ$55,Points_MP!$C47,FALSE)=$N47,$AD47,IF(HLOOKUP(AY$1,Monitoring_MP!$AK$1:$EZ$55,Points_MP!$C47,FALSE)=$P47,$AE47,IF(HLOOKUP(AY$1,Monitoring_MP!$AK$1:$EZ$55,Points_MP!$C47,FALSE)=$R47,$AF47,IF(HLOOKUP(AY$1,Monitoring_MP!$AK$1:$EZ$55,Points_MP!$C47,FALSE)=$T47,$AG47,IF(HLOOKUP(AY$1,Monitoring_MP!$AK$1:$EZ$55,Points_MP!$C47,FALSE)=$V47,$AH47,IF(HLOOKUP(AY$1,Monitoring_MP!$AK$1:$EZ$55,Points_MP!$C47,FALSE)=$X47,$AI47,"ERROR")))))))))</f>
        <v>0</v>
      </c>
      <c r="AZ47" s="142">
        <f>IF(ISBLANK(HLOOKUP(AZ$1,Monitoring_MP!$AK$1:$EZ$55,Points_MP!$C47,FALSE)),"",IF(HLOOKUP(AZ$1,Monitoring_MP!$AK$1:$EZ$55,Points_MP!$C47,FALSE)=$J47,$AB47,IF(HLOOKUP(AZ$1,Monitoring_MP!$AK$1:$EZ$55,Points_MP!$C47,FALSE)=$L47,$AC47,IF(HLOOKUP(AZ$1,Monitoring_MP!$AK$1:$EZ$55,Points_MP!$C47,FALSE)=$N47,$AD47,IF(HLOOKUP(AZ$1,Monitoring_MP!$AK$1:$EZ$55,Points_MP!$C47,FALSE)=$P47,$AE47,IF(HLOOKUP(AZ$1,Monitoring_MP!$AK$1:$EZ$55,Points_MP!$C47,FALSE)=$R47,$AF47,IF(HLOOKUP(AZ$1,Monitoring_MP!$AK$1:$EZ$55,Points_MP!$C47,FALSE)=$T47,$AG47,IF(HLOOKUP(AZ$1,Monitoring_MP!$AK$1:$EZ$55,Points_MP!$C47,FALSE)=$V47,$AH47,IF(HLOOKUP(AZ$1,Monitoring_MP!$AK$1:$EZ$55,Points_MP!$C47,FALSE)=$X47,$AI47,"ERROR")))))))))</f>
        <v>0</v>
      </c>
      <c r="BA47" s="142">
        <f>IF(ISBLANK(HLOOKUP(BA$1,Monitoring_MP!$AK$1:$EZ$55,Points_MP!$C47,FALSE)),"",IF(HLOOKUP(BA$1,Monitoring_MP!$AK$1:$EZ$55,Points_MP!$C47,FALSE)=$J47,$AB47,IF(HLOOKUP(BA$1,Monitoring_MP!$AK$1:$EZ$55,Points_MP!$C47,FALSE)=$L47,$AC47,IF(HLOOKUP(BA$1,Monitoring_MP!$AK$1:$EZ$55,Points_MP!$C47,FALSE)=$N47,$AD47,IF(HLOOKUP(BA$1,Monitoring_MP!$AK$1:$EZ$55,Points_MP!$C47,FALSE)=$P47,$AE47,IF(HLOOKUP(BA$1,Monitoring_MP!$AK$1:$EZ$55,Points_MP!$C47,FALSE)=$R47,$AF47,IF(HLOOKUP(BA$1,Monitoring_MP!$AK$1:$EZ$55,Points_MP!$C47,FALSE)=$T47,$AG47,IF(HLOOKUP(BA$1,Monitoring_MP!$AK$1:$EZ$55,Points_MP!$C47,FALSE)=$V47,$AH47,IF(HLOOKUP(BA$1,Monitoring_MP!$AK$1:$EZ$55,Points_MP!$C47,FALSE)=$X47,$AI47,"ERROR")))))))))</f>
        <v>0</v>
      </c>
      <c r="BB47" s="142">
        <f>IF(ISBLANK(HLOOKUP(BB$1,Monitoring_MP!$AK$1:$EZ$55,Points_MP!$C47,FALSE)),"",IF(HLOOKUP(BB$1,Monitoring_MP!$AK$1:$EZ$55,Points_MP!$C47,FALSE)=$J47,$AB47,IF(HLOOKUP(BB$1,Monitoring_MP!$AK$1:$EZ$55,Points_MP!$C47,FALSE)=$L47,$AC47,IF(HLOOKUP(BB$1,Monitoring_MP!$AK$1:$EZ$55,Points_MP!$C47,FALSE)=$N47,$AD47,IF(HLOOKUP(BB$1,Monitoring_MP!$AK$1:$EZ$55,Points_MP!$C47,FALSE)=$P47,$AE47,IF(HLOOKUP(BB$1,Monitoring_MP!$AK$1:$EZ$55,Points_MP!$C47,FALSE)=$R47,$AF47,IF(HLOOKUP(BB$1,Monitoring_MP!$AK$1:$EZ$55,Points_MP!$C47,FALSE)=$T47,$AG47,IF(HLOOKUP(BB$1,Monitoring_MP!$AK$1:$EZ$55,Points_MP!$C47,FALSE)=$V47,$AH47,IF(HLOOKUP(BB$1,Monitoring_MP!$AK$1:$EZ$55,Points_MP!$C47,FALSE)=$X47,$AI47,"ERROR")))))))))</f>
        <v>0</v>
      </c>
      <c r="BC47" s="142">
        <f>IF(ISBLANK(HLOOKUP(BC$1,Monitoring_MP!$AK$1:$EZ$55,Points_MP!$C47,FALSE)),"",IF(HLOOKUP(BC$1,Monitoring_MP!$AK$1:$EZ$55,Points_MP!$C47,FALSE)=$J47,$AB47,IF(HLOOKUP(BC$1,Monitoring_MP!$AK$1:$EZ$55,Points_MP!$C47,FALSE)=$L47,$AC47,IF(HLOOKUP(BC$1,Monitoring_MP!$AK$1:$EZ$55,Points_MP!$C47,FALSE)=$N47,$AD47,IF(HLOOKUP(BC$1,Monitoring_MP!$AK$1:$EZ$55,Points_MP!$C47,FALSE)=$P47,$AE47,IF(HLOOKUP(BC$1,Monitoring_MP!$AK$1:$EZ$55,Points_MP!$C47,FALSE)=$R47,$AF47,IF(HLOOKUP(BC$1,Monitoring_MP!$AK$1:$EZ$55,Points_MP!$C47,FALSE)=$T47,$AG47,IF(HLOOKUP(BC$1,Monitoring_MP!$AK$1:$EZ$55,Points_MP!$C47,FALSE)=$V47,$AH47,IF(HLOOKUP(BC$1,Monitoring_MP!$AK$1:$EZ$55,Points_MP!$C47,FALSE)=$X47,$AI47,"ERROR")))))))))</f>
        <v>0</v>
      </c>
      <c r="BD47" s="142">
        <f>IF(ISBLANK(HLOOKUP(BD$1,Monitoring_MP!$AK$1:$EZ$55,Points_MP!$C47,FALSE)),"",IF(HLOOKUP(BD$1,Monitoring_MP!$AK$1:$EZ$55,Points_MP!$C47,FALSE)=$J47,$AB47,IF(HLOOKUP(BD$1,Monitoring_MP!$AK$1:$EZ$55,Points_MP!$C47,FALSE)=$L47,$AC47,IF(HLOOKUP(BD$1,Monitoring_MP!$AK$1:$EZ$55,Points_MP!$C47,FALSE)=$N47,$AD47,IF(HLOOKUP(BD$1,Monitoring_MP!$AK$1:$EZ$55,Points_MP!$C47,FALSE)=$P47,$AE47,IF(HLOOKUP(BD$1,Monitoring_MP!$AK$1:$EZ$55,Points_MP!$C47,FALSE)=$R47,$AF47,IF(HLOOKUP(BD$1,Monitoring_MP!$AK$1:$EZ$55,Points_MP!$C47,FALSE)=$T47,$AG47,IF(HLOOKUP(BD$1,Monitoring_MP!$AK$1:$EZ$55,Points_MP!$C47,FALSE)=$V47,$AH47,IF(HLOOKUP(BD$1,Monitoring_MP!$AK$1:$EZ$55,Points_MP!$C47,FALSE)=$X47,$AI47,"ERROR")))))))))</f>
        <v>0</v>
      </c>
      <c r="BE47" s="142">
        <f>IF(ISBLANK(HLOOKUP(BE$1,Monitoring_MP!$AK$1:$EZ$55,Points_MP!$C47,FALSE)),"",IF(HLOOKUP(BE$1,Monitoring_MP!$AK$1:$EZ$55,Points_MP!$C47,FALSE)=$J47,$AB47,IF(HLOOKUP(BE$1,Monitoring_MP!$AK$1:$EZ$55,Points_MP!$C47,FALSE)=$L47,$AC47,IF(HLOOKUP(BE$1,Monitoring_MP!$AK$1:$EZ$55,Points_MP!$C47,FALSE)=$N47,$AD47,IF(HLOOKUP(BE$1,Monitoring_MP!$AK$1:$EZ$55,Points_MP!$C47,FALSE)=$P47,$AE47,IF(HLOOKUP(BE$1,Monitoring_MP!$AK$1:$EZ$55,Points_MP!$C47,FALSE)=$R47,$AF47,IF(HLOOKUP(BE$1,Monitoring_MP!$AK$1:$EZ$55,Points_MP!$C47,FALSE)=$T47,$AG47,IF(HLOOKUP(BE$1,Monitoring_MP!$AK$1:$EZ$55,Points_MP!$C47,FALSE)=$V47,$AH47,IF(HLOOKUP(BE$1,Monitoring_MP!$AK$1:$EZ$55,Points_MP!$C47,FALSE)=$X47,$AI47,"ERROR")))))))))</f>
        <v>0</v>
      </c>
      <c r="BF47" s="142">
        <f>IF(ISBLANK(HLOOKUP(BF$1,Monitoring_MP!$AK$1:$EZ$55,Points_MP!$C47,FALSE)),"",IF(HLOOKUP(BF$1,Monitoring_MP!$AK$1:$EZ$55,Points_MP!$C47,FALSE)=$J47,$AB47,IF(HLOOKUP(BF$1,Monitoring_MP!$AK$1:$EZ$55,Points_MP!$C47,FALSE)=$L47,$AC47,IF(HLOOKUP(BF$1,Monitoring_MP!$AK$1:$EZ$55,Points_MP!$C47,FALSE)=$N47,$AD47,IF(HLOOKUP(BF$1,Monitoring_MP!$AK$1:$EZ$55,Points_MP!$C47,FALSE)=$P47,$AE47,IF(HLOOKUP(BF$1,Monitoring_MP!$AK$1:$EZ$55,Points_MP!$C47,FALSE)=$R47,$AF47,IF(HLOOKUP(BF$1,Monitoring_MP!$AK$1:$EZ$55,Points_MP!$C47,FALSE)=$T47,$AG47,IF(HLOOKUP(BF$1,Monitoring_MP!$AK$1:$EZ$55,Points_MP!$C47,FALSE)=$V47,$AH47,IF(HLOOKUP(BF$1,Monitoring_MP!$AK$1:$EZ$55,Points_MP!$C47,FALSE)=$X47,$AI47,"ERROR")))))))))</f>
        <v>0</v>
      </c>
      <c r="BG47" s="142">
        <f>IF(ISBLANK(HLOOKUP(BG$1,Monitoring_MP!$AK$1:$EZ$55,Points_MP!$C47,FALSE)),"",IF(HLOOKUP(BG$1,Monitoring_MP!$AK$1:$EZ$55,Points_MP!$C47,FALSE)=$J47,$AB47,IF(HLOOKUP(BG$1,Monitoring_MP!$AK$1:$EZ$55,Points_MP!$C47,FALSE)=$L47,$AC47,IF(HLOOKUP(BG$1,Monitoring_MP!$AK$1:$EZ$55,Points_MP!$C47,FALSE)=$N47,$AD47,IF(HLOOKUP(BG$1,Monitoring_MP!$AK$1:$EZ$55,Points_MP!$C47,FALSE)=$P47,$AE47,IF(HLOOKUP(BG$1,Monitoring_MP!$AK$1:$EZ$55,Points_MP!$C47,FALSE)=$R47,$AF47,IF(HLOOKUP(BG$1,Monitoring_MP!$AK$1:$EZ$55,Points_MP!$C47,FALSE)=$T47,$AG47,IF(HLOOKUP(BG$1,Monitoring_MP!$AK$1:$EZ$55,Points_MP!$C47,FALSE)=$V47,$AH47,IF(HLOOKUP(BG$1,Monitoring_MP!$AK$1:$EZ$55,Points_MP!$C47,FALSE)=$X47,$AI47,"ERROR")))))))))</f>
        <v>0</v>
      </c>
      <c r="BH47" s="142">
        <f>IF(ISBLANK(HLOOKUP(BH$1,Monitoring_MP!$AK$1:$EZ$55,Points_MP!$C47,FALSE)),"",IF(HLOOKUP(BH$1,Monitoring_MP!$AK$1:$EZ$55,Points_MP!$C47,FALSE)=$J47,$AB47,IF(HLOOKUP(BH$1,Monitoring_MP!$AK$1:$EZ$55,Points_MP!$C47,FALSE)=$L47,$AC47,IF(HLOOKUP(BH$1,Monitoring_MP!$AK$1:$EZ$55,Points_MP!$C47,FALSE)=$N47,$AD47,IF(HLOOKUP(BH$1,Monitoring_MP!$AK$1:$EZ$55,Points_MP!$C47,FALSE)=$P47,$AE47,IF(HLOOKUP(BH$1,Monitoring_MP!$AK$1:$EZ$55,Points_MP!$C47,FALSE)=$R47,$AF47,IF(HLOOKUP(BH$1,Monitoring_MP!$AK$1:$EZ$55,Points_MP!$C47,FALSE)=$T47,$AG47,IF(HLOOKUP(BH$1,Monitoring_MP!$AK$1:$EZ$55,Points_MP!$C47,FALSE)=$V47,$AH47,IF(HLOOKUP(BH$1,Monitoring_MP!$AK$1:$EZ$55,Points_MP!$C47,FALSE)=$X47,$AI47,"ERROR")))))))))</f>
        <v>0</v>
      </c>
      <c r="BI47" s="142">
        <f>IF(ISBLANK(HLOOKUP(BI$1,Monitoring_MP!$AK$1:$EZ$55,Points_MP!$C47,FALSE)),"",IF(HLOOKUP(BI$1,Monitoring_MP!$AK$1:$EZ$55,Points_MP!$C47,FALSE)=$J47,$AB47,IF(HLOOKUP(BI$1,Monitoring_MP!$AK$1:$EZ$55,Points_MP!$C47,FALSE)=$L47,$AC47,IF(HLOOKUP(BI$1,Monitoring_MP!$AK$1:$EZ$55,Points_MP!$C47,FALSE)=$N47,$AD47,IF(HLOOKUP(BI$1,Monitoring_MP!$AK$1:$EZ$55,Points_MP!$C47,FALSE)=$P47,$AE47,IF(HLOOKUP(BI$1,Monitoring_MP!$AK$1:$EZ$55,Points_MP!$C47,FALSE)=$R47,$AF47,IF(HLOOKUP(BI$1,Monitoring_MP!$AK$1:$EZ$55,Points_MP!$C47,FALSE)=$T47,$AG47,IF(HLOOKUP(BI$1,Monitoring_MP!$AK$1:$EZ$55,Points_MP!$C47,FALSE)=$V47,$AH47,IF(HLOOKUP(BI$1,Monitoring_MP!$AK$1:$EZ$55,Points_MP!$C47,FALSE)=$X47,$AI47,"ERROR")))))))))</f>
        <v>0</v>
      </c>
      <c r="BJ47" s="142">
        <f>IF(ISBLANK(HLOOKUP(BJ$1,Monitoring_MP!$AK$1:$EZ$55,Points_MP!$C47,FALSE)),"",IF(HLOOKUP(BJ$1,Monitoring_MP!$AK$1:$EZ$55,Points_MP!$C47,FALSE)=$J47,$AB47,IF(HLOOKUP(BJ$1,Monitoring_MP!$AK$1:$EZ$55,Points_MP!$C47,FALSE)=$L47,$AC47,IF(HLOOKUP(BJ$1,Monitoring_MP!$AK$1:$EZ$55,Points_MP!$C47,FALSE)=$N47,$AD47,IF(HLOOKUP(BJ$1,Monitoring_MP!$AK$1:$EZ$55,Points_MP!$C47,FALSE)=$P47,$AE47,IF(HLOOKUP(BJ$1,Monitoring_MP!$AK$1:$EZ$55,Points_MP!$C47,FALSE)=$R47,$AF47,IF(HLOOKUP(BJ$1,Monitoring_MP!$AK$1:$EZ$55,Points_MP!$C47,FALSE)=$T47,$AG47,IF(HLOOKUP(BJ$1,Monitoring_MP!$AK$1:$EZ$55,Points_MP!$C47,FALSE)=$V47,$AH47,IF(HLOOKUP(BJ$1,Monitoring_MP!$AK$1:$EZ$55,Points_MP!$C47,FALSE)=$X47,$AI47,"ERROR")))))))))</f>
        <v>0</v>
      </c>
      <c r="BK47" s="142">
        <f>IF(ISBLANK(HLOOKUP(BK$1,Monitoring_MP!$AK$1:$EZ$55,Points_MP!$C47,FALSE)),"",IF(HLOOKUP(BK$1,Monitoring_MP!$AK$1:$EZ$55,Points_MP!$C47,FALSE)=$J47,$AB47,IF(HLOOKUP(BK$1,Monitoring_MP!$AK$1:$EZ$55,Points_MP!$C47,FALSE)=$L47,$AC47,IF(HLOOKUP(BK$1,Monitoring_MP!$AK$1:$EZ$55,Points_MP!$C47,FALSE)=$N47,$AD47,IF(HLOOKUP(BK$1,Monitoring_MP!$AK$1:$EZ$55,Points_MP!$C47,FALSE)=$P47,$AE47,IF(HLOOKUP(BK$1,Monitoring_MP!$AK$1:$EZ$55,Points_MP!$C47,FALSE)=$R47,$AF47,IF(HLOOKUP(BK$1,Monitoring_MP!$AK$1:$EZ$55,Points_MP!$C47,FALSE)=$T47,$AG47,IF(HLOOKUP(BK$1,Monitoring_MP!$AK$1:$EZ$55,Points_MP!$C47,FALSE)=$V47,$AH47,IF(HLOOKUP(BK$1,Monitoring_MP!$AK$1:$EZ$55,Points_MP!$C47,FALSE)=$X47,$AI47,"ERROR")))))))))</f>
        <v>0</v>
      </c>
      <c r="BL47" s="142">
        <f>IF(ISBLANK(HLOOKUP(BL$1,Monitoring_MP!$AK$1:$EZ$55,Points_MP!$C47,FALSE)),"",IF(HLOOKUP(BL$1,Monitoring_MP!$AK$1:$EZ$55,Points_MP!$C47,FALSE)=$J47,$AB47,IF(HLOOKUP(BL$1,Monitoring_MP!$AK$1:$EZ$55,Points_MP!$C47,FALSE)=$L47,$AC47,IF(HLOOKUP(BL$1,Monitoring_MP!$AK$1:$EZ$55,Points_MP!$C47,FALSE)=$N47,$AD47,IF(HLOOKUP(BL$1,Monitoring_MP!$AK$1:$EZ$55,Points_MP!$C47,FALSE)=$P47,$AE47,IF(HLOOKUP(BL$1,Monitoring_MP!$AK$1:$EZ$55,Points_MP!$C47,FALSE)=$R47,$AF47,IF(HLOOKUP(BL$1,Monitoring_MP!$AK$1:$EZ$55,Points_MP!$C47,FALSE)=$T47,$AG47,IF(HLOOKUP(BL$1,Monitoring_MP!$AK$1:$EZ$55,Points_MP!$C47,FALSE)=$V47,$AH47,IF(HLOOKUP(BL$1,Monitoring_MP!$AK$1:$EZ$55,Points_MP!$C47,FALSE)=$X47,$AI47,"ERROR")))))))))</f>
        <v>0</v>
      </c>
      <c r="BM47" s="142">
        <f>IF(ISBLANK(HLOOKUP(BM$1,Monitoring_MP!$AK$1:$EZ$55,Points_MP!$C47,FALSE)),"",IF(HLOOKUP(BM$1,Monitoring_MP!$AK$1:$EZ$55,Points_MP!$C47,FALSE)=$J47,$AB47,IF(HLOOKUP(BM$1,Monitoring_MP!$AK$1:$EZ$55,Points_MP!$C47,FALSE)=$L47,$AC47,IF(HLOOKUP(BM$1,Monitoring_MP!$AK$1:$EZ$55,Points_MP!$C47,FALSE)=$N47,$AD47,IF(HLOOKUP(BM$1,Monitoring_MP!$AK$1:$EZ$55,Points_MP!$C47,FALSE)=$P47,$AE47,IF(HLOOKUP(BM$1,Monitoring_MP!$AK$1:$EZ$55,Points_MP!$C47,FALSE)=$R47,$AF47,IF(HLOOKUP(BM$1,Monitoring_MP!$AK$1:$EZ$55,Points_MP!$C47,FALSE)=$T47,$AG47,IF(HLOOKUP(BM$1,Monitoring_MP!$AK$1:$EZ$55,Points_MP!$C47,FALSE)=$V47,$AH47,IF(HLOOKUP(BM$1,Monitoring_MP!$AK$1:$EZ$55,Points_MP!$C47,FALSE)=$X47,$AI47,"ERROR")))))))))</f>
        <v>0</v>
      </c>
      <c r="BN47" s="142">
        <f>IF(ISBLANK(HLOOKUP(BN$1,Monitoring_MP!$AK$1:$EZ$55,Points_MP!$C47,FALSE)),"",IF(HLOOKUP(BN$1,Monitoring_MP!$AK$1:$EZ$55,Points_MP!$C47,FALSE)=$J47,$AB47,IF(HLOOKUP(BN$1,Monitoring_MP!$AK$1:$EZ$55,Points_MP!$C47,FALSE)=$L47,$AC47,IF(HLOOKUP(BN$1,Monitoring_MP!$AK$1:$EZ$55,Points_MP!$C47,FALSE)=$N47,$AD47,IF(HLOOKUP(BN$1,Monitoring_MP!$AK$1:$EZ$55,Points_MP!$C47,FALSE)=$P47,$AE47,IF(HLOOKUP(BN$1,Monitoring_MP!$AK$1:$EZ$55,Points_MP!$C47,FALSE)=$R47,$AF47,IF(HLOOKUP(BN$1,Monitoring_MP!$AK$1:$EZ$55,Points_MP!$C47,FALSE)=$T47,$AG47,IF(HLOOKUP(BN$1,Monitoring_MP!$AK$1:$EZ$55,Points_MP!$C47,FALSE)=$V47,$AH47,IF(HLOOKUP(BN$1,Monitoring_MP!$AK$1:$EZ$55,Points_MP!$C47,FALSE)=$X47,$AI47,"ERROR")))))))))</f>
        <v>0</v>
      </c>
      <c r="BO47" s="142">
        <f>IF(ISBLANK(HLOOKUP(BO$1,Monitoring_MP!$AK$1:$EZ$55,Points_MP!$C47,FALSE)),"",IF(HLOOKUP(BO$1,Monitoring_MP!$AK$1:$EZ$55,Points_MP!$C47,FALSE)=$J47,$AB47,IF(HLOOKUP(BO$1,Monitoring_MP!$AK$1:$EZ$55,Points_MP!$C47,FALSE)=$L47,$AC47,IF(HLOOKUP(BO$1,Monitoring_MP!$AK$1:$EZ$55,Points_MP!$C47,FALSE)=$N47,$AD47,IF(HLOOKUP(BO$1,Monitoring_MP!$AK$1:$EZ$55,Points_MP!$C47,FALSE)=$P47,$AE47,IF(HLOOKUP(BO$1,Monitoring_MP!$AK$1:$EZ$55,Points_MP!$C47,FALSE)=$R47,$AF47,IF(HLOOKUP(BO$1,Monitoring_MP!$AK$1:$EZ$55,Points_MP!$C47,FALSE)=$T47,$AG47,IF(HLOOKUP(BO$1,Monitoring_MP!$AK$1:$EZ$55,Points_MP!$C47,FALSE)=$V47,$AH47,IF(HLOOKUP(BO$1,Monitoring_MP!$AK$1:$EZ$55,Points_MP!$C47,FALSE)=$X47,$AI47,"ERROR")))))))))</f>
        <v>0</v>
      </c>
      <c r="BP47" s="142">
        <f>IF(ISBLANK(HLOOKUP(BP$1,Monitoring_MP!$AK$1:$EZ$55,Points_MP!$C47,FALSE)),"",IF(HLOOKUP(BP$1,Monitoring_MP!$AK$1:$EZ$55,Points_MP!$C47,FALSE)=$J47,$AB47,IF(HLOOKUP(BP$1,Monitoring_MP!$AK$1:$EZ$55,Points_MP!$C47,FALSE)=$L47,$AC47,IF(HLOOKUP(BP$1,Monitoring_MP!$AK$1:$EZ$55,Points_MP!$C47,FALSE)=$N47,$AD47,IF(HLOOKUP(BP$1,Monitoring_MP!$AK$1:$EZ$55,Points_MP!$C47,FALSE)=$P47,$AE47,IF(HLOOKUP(BP$1,Monitoring_MP!$AK$1:$EZ$55,Points_MP!$C47,FALSE)=$R47,$AF47,IF(HLOOKUP(BP$1,Monitoring_MP!$AK$1:$EZ$55,Points_MP!$C47,FALSE)=$T47,$AG47,IF(HLOOKUP(BP$1,Monitoring_MP!$AK$1:$EZ$55,Points_MP!$C47,FALSE)=$V47,$AH47,IF(HLOOKUP(BP$1,Monitoring_MP!$AK$1:$EZ$55,Points_MP!$C47,FALSE)=$X47,$AI47,"ERROR")))))))))</f>
        <v>0</v>
      </c>
      <c r="BQ47" s="142">
        <f>IF(ISBLANK(HLOOKUP(BQ$1,Monitoring_MP!$AK$1:$EZ$55,Points_MP!$C47,FALSE)),"",IF(HLOOKUP(BQ$1,Monitoring_MP!$AK$1:$EZ$55,Points_MP!$C47,FALSE)=$J47,$AB47,IF(HLOOKUP(BQ$1,Monitoring_MP!$AK$1:$EZ$55,Points_MP!$C47,FALSE)=$L47,$AC47,IF(HLOOKUP(BQ$1,Monitoring_MP!$AK$1:$EZ$55,Points_MP!$C47,FALSE)=$N47,$AD47,IF(HLOOKUP(BQ$1,Monitoring_MP!$AK$1:$EZ$55,Points_MP!$C47,FALSE)=$P47,$AE47,IF(HLOOKUP(BQ$1,Monitoring_MP!$AK$1:$EZ$55,Points_MP!$C47,FALSE)=$R47,$AF47,IF(HLOOKUP(BQ$1,Monitoring_MP!$AK$1:$EZ$55,Points_MP!$C47,FALSE)=$T47,$AG47,IF(HLOOKUP(BQ$1,Monitoring_MP!$AK$1:$EZ$55,Points_MP!$C47,FALSE)=$V47,$AH47,IF(HLOOKUP(BQ$1,Monitoring_MP!$AK$1:$EZ$55,Points_MP!$C47,FALSE)=$X47,$AI47,"ERROR")))))))))</f>
        <v>0</v>
      </c>
      <c r="BR47" s="142">
        <f>IF(ISBLANK(HLOOKUP(BR$1,Monitoring_MP!$AK$1:$EZ$55,Points_MP!$C47,FALSE)),"",IF(HLOOKUP(BR$1,Monitoring_MP!$AK$1:$EZ$55,Points_MP!$C47,FALSE)=$J47,$AB47,IF(HLOOKUP(BR$1,Monitoring_MP!$AK$1:$EZ$55,Points_MP!$C47,FALSE)=$L47,$AC47,IF(HLOOKUP(BR$1,Monitoring_MP!$AK$1:$EZ$55,Points_MP!$C47,FALSE)=$N47,$AD47,IF(HLOOKUP(BR$1,Monitoring_MP!$AK$1:$EZ$55,Points_MP!$C47,FALSE)=$P47,$AE47,IF(HLOOKUP(BR$1,Monitoring_MP!$AK$1:$EZ$55,Points_MP!$C47,FALSE)=$R47,$AF47,IF(HLOOKUP(BR$1,Monitoring_MP!$AK$1:$EZ$55,Points_MP!$C47,FALSE)=$T47,$AG47,IF(HLOOKUP(BR$1,Monitoring_MP!$AK$1:$EZ$55,Points_MP!$C47,FALSE)=$V47,$AH47,IF(HLOOKUP(BR$1,Monitoring_MP!$AK$1:$EZ$55,Points_MP!$C47,FALSE)=$X47,$AI47,"ERROR")))))))))</f>
        <v>0</v>
      </c>
      <c r="BS47" s="142">
        <f>IF(ISBLANK(HLOOKUP(BS$1,Monitoring_MP!$AK$1:$EZ$55,Points_MP!$C47,FALSE)),"",IF(HLOOKUP(BS$1,Monitoring_MP!$AK$1:$EZ$55,Points_MP!$C47,FALSE)=$J47,$AB47,IF(HLOOKUP(BS$1,Monitoring_MP!$AK$1:$EZ$55,Points_MP!$C47,FALSE)=$L47,$AC47,IF(HLOOKUP(BS$1,Monitoring_MP!$AK$1:$EZ$55,Points_MP!$C47,FALSE)=$N47,$AD47,IF(HLOOKUP(BS$1,Monitoring_MP!$AK$1:$EZ$55,Points_MP!$C47,FALSE)=$P47,$AE47,IF(HLOOKUP(BS$1,Monitoring_MP!$AK$1:$EZ$55,Points_MP!$C47,FALSE)=$R47,$AF47,IF(HLOOKUP(BS$1,Monitoring_MP!$AK$1:$EZ$55,Points_MP!$C47,FALSE)=$T47,$AG47,IF(HLOOKUP(BS$1,Monitoring_MP!$AK$1:$EZ$55,Points_MP!$C47,FALSE)=$V47,$AH47,IF(HLOOKUP(BS$1,Monitoring_MP!$AK$1:$EZ$55,Points_MP!$C47,FALSE)=$X47,$AI47,"ERROR")))))))))</f>
        <v>0</v>
      </c>
      <c r="BT47" s="142">
        <f>IF(ISBLANK(HLOOKUP(BT$1,Monitoring_MP!$AK$1:$EZ$55,Points_MP!$C47,FALSE)),"",IF(HLOOKUP(BT$1,Monitoring_MP!$AK$1:$EZ$55,Points_MP!$C47,FALSE)=$J47,$AB47,IF(HLOOKUP(BT$1,Monitoring_MP!$AK$1:$EZ$55,Points_MP!$C47,FALSE)=$L47,$AC47,IF(HLOOKUP(BT$1,Monitoring_MP!$AK$1:$EZ$55,Points_MP!$C47,FALSE)=$N47,$AD47,IF(HLOOKUP(BT$1,Monitoring_MP!$AK$1:$EZ$55,Points_MP!$C47,FALSE)=$P47,$AE47,IF(HLOOKUP(BT$1,Monitoring_MP!$AK$1:$EZ$55,Points_MP!$C47,FALSE)=$R47,$AF47,IF(HLOOKUP(BT$1,Monitoring_MP!$AK$1:$EZ$55,Points_MP!$C47,FALSE)=$T47,$AG47,IF(HLOOKUP(BT$1,Monitoring_MP!$AK$1:$EZ$55,Points_MP!$C47,FALSE)=$V47,$AH47,IF(HLOOKUP(BT$1,Monitoring_MP!$AK$1:$EZ$55,Points_MP!$C47,FALSE)=$X47,$AI47,"ERROR")))))))))</f>
        <v>0</v>
      </c>
      <c r="BU47" s="142">
        <f>IF(ISBLANK(HLOOKUP(BU$1,Monitoring_MP!$AK$1:$EZ$55,Points_MP!$C47,FALSE)),"",IF(HLOOKUP(BU$1,Monitoring_MP!$AK$1:$EZ$55,Points_MP!$C47,FALSE)=$J47,$AB47,IF(HLOOKUP(BU$1,Monitoring_MP!$AK$1:$EZ$55,Points_MP!$C47,FALSE)=$L47,$AC47,IF(HLOOKUP(BU$1,Monitoring_MP!$AK$1:$EZ$55,Points_MP!$C47,FALSE)=$N47,$AD47,IF(HLOOKUP(BU$1,Monitoring_MP!$AK$1:$EZ$55,Points_MP!$C47,FALSE)=$P47,$AE47,IF(HLOOKUP(BU$1,Monitoring_MP!$AK$1:$EZ$55,Points_MP!$C47,FALSE)=$R47,$AF47,IF(HLOOKUP(BU$1,Monitoring_MP!$AK$1:$EZ$55,Points_MP!$C47,FALSE)=$T47,$AG47,IF(HLOOKUP(BU$1,Monitoring_MP!$AK$1:$EZ$55,Points_MP!$C47,FALSE)=$V47,$AH47,IF(HLOOKUP(BU$1,Monitoring_MP!$AK$1:$EZ$55,Points_MP!$C47,FALSE)=$X47,$AI47,"ERROR")))))))))</f>
        <v>0</v>
      </c>
      <c r="BV47" s="142">
        <f>IF(ISBLANK(HLOOKUP(BV$1,Monitoring_MP!$AK$1:$EZ$55,Points_MP!$C47,FALSE)),"",IF(HLOOKUP(BV$1,Monitoring_MP!$AK$1:$EZ$55,Points_MP!$C47,FALSE)=$J47,$AB47,IF(HLOOKUP(BV$1,Monitoring_MP!$AK$1:$EZ$55,Points_MP!$C47,FALSE)=$L47,$AC47,IF(HLOOKUP(BV$1,Monitoring_MP!$AK$1:$EZ$55,Points_MP!$C47,FALSE)=$N47,$AD47,IF(HLOOKUP(BV$1,Monitoring_MP!$AK$1:$EZ$55,Points_MP!$C47,FALSE)=$P47,$AE47,IF(HLOOKUP(BV$1,Monitoring_MP!$AK$1:$EZ$55,Points_MP!$C47,FALSE)=$R47,$AF47,IF(HLOOKUP(BV$1,Monitoring_MP!$AK$1:$EZ$55,Points_MP!$C47,FALSE)=$T47,$AG47,IF(HLOOKUP(BV$1,Monitoring_MP!$AK$1:$EZ$55,Points_MP!$C47,FALSE)=$V47,$AH47,IF(HLOOKUP(BV$1,Monitoring_MP!$AK$1:$EZ$55,Points_MP!$C47,FALSE)=$X47,$AI47,"ERROR")))))))))</f>
        <v>0</v>
      </c>
      <c r="BW47" s="142">
        <f>IF(ISBLANK(HLOOKUP(BW$1,Monitoring_MP!$AK$1:$EZ$55,Points_MP!$C47,FALSE)),"",IF(HLOOKUP(BW$1,Monitoring_MP!$AK$1:$EZ$55,Points_MP!$C47,FALSE)=$J47,$AB47,IF(HLOOKUP(BW$1,Monitoring_MP!$AK$1:$EZ$55,Points_MP!$C47,FALSE)=$L47,$AC47,IF(HLOOKUP(BW$1,Monitoring_MP!$AK$1:$EZ$55,Points_MP!$C47,FALSE)=$N47,$AD47,IF(HLOOKUP(BW$1,Monitoring_MP!$AK$1:$EZ$55,Points_MP!$C47,FALSE)=$P47,$AE47,IF(HLOOKUP(BW$1,Monitoring_MP!$AK$1:$EZ$55,Points_MP!$C47,FALSE)=$R47,$AF47,IF(HLOOKUP(BW$1,Monitoring_MP!$AK$1:$EZ$55,Points_MP!$C47,FALSE)=$T47,$AG47,IF(HLOOKUP(BW$1,Monitoring_MP!$AK$1:$EZ$55,Points_MP!$C47,FALSE)=$V47,$AH47,IF(HLOOKUP(BW$1,Monitoring_MP!$AK$1:$EZ$55,Points_MP!$C47,FALSE)=$X47,$AI47,"ERROR")))))))))</f>
        <v>0</v>
      </c>
      <c r="BX47" s="142">
        <f>IF(ISBLANK(HLOOKUP(BX$1,Monitoring_MP!$AK$1:$EZ$55,Points_MP!$C47,FALSE)),"",IF(HLOOKUP(BX$1,Monitoring_MP!$AK$1:$EZ$55,Points_MP!$C47,FALSE)=$J47,$AB47,IF(HLOOKUP(BX$1,Monitoring_MP!$AK$1:$EZ$55,Points_MP!$C47,FALSE)=$L47,$AC47,IF(HLOOKUP(BX$1,Monitoring_MP!$AK$1:$EZ$55,Points_MP!$C47,FALSE)=$N47,$AD47,IF(HLOOKUP(BX$1,Monitoring_MP!$AK$1:$EZ$55,Points_MP!$C47,FALSE)=$P47,$AE47,IF(HLOOKUP(BX$1,Monitoring_MP!$AK$1:$EZ$55,Points_MP!$C47,FALSE)=$R47,$AF47,IF(HLOOKUP(BX$1,Monitoring_MP!$AK$1:$EZ$55,Points_MP!$C47,FALSE)=$T47,$AG47,IF(HLOOKUP(BX$1,Monitoring_MP!$AK$1:$EZ$55,Points_MP!$C47,FALSE)=$V47,$AH47,IF(HLOOKUP(BX$1,Monitoring_MP!$AK$1:$EZ$55,Points_MP!$C47,FALSE)=$X47,$AI47,"ERROR")))))))))</f>
        <v>0</v>
      </c>
      <c r="BY47" s="142">
        <f>IF(ISBLANK(HLOOKUP(BY$1,Monitoring_MP!$AK$1:$EZ$55,Points_MP!$C47,FALSE)),"",IF(HLOOKUP(BY$1,Monitoring_MP!$AK$1:$EZ$55,Points_MP!$C47,FALSE)=$J47,$AB47,IF(HLOOKUP(BY$1,Monitoring_MP!$AK$1:$EZ$55,Points_MP!$C47,FALSE)=$L47,$AC47,IF(HLOOKUP(BY$1,Monitoring_MP!$AK$1:$EZ$55,Points_MP!$C47,FALSE)=$N47,$AD47,IF(HLOOKUP(BY$1,Monitoring_MP!$AK$1:$EZ$55,Points_MP!$C47,FALSE)=$P47,$AE47,IF(HLOOKUP(BY$1,Monitoring_MP!$AK$1:$EZ$55,Points_MP!$C47,FALSE)=$R47,$AF47,IF(HLOOKUP(BY$1,Monitoring_MP!$AK$1:$EZ$55,Points_MP!$C47,FALSE)=$T47,$AG47,IF(HLOOKUP(BY$1,Monitoring_MP!$AK$1:$EZ$55,Points_MP!$C47,FALSE)=$V47,$AH47,IF(HLOOKUP(BY$1,Monitoring_MP!$AK$1:$EZ$55,Points_MP!$C47,FALSE)=$X47,$AI47,"ERROR")))))))))</f>
        <v>0</v>
      </c>
      <c r="BZ47" s="142">
        <f>IF(ISBLANK(HLOOKUP(BZ$1,Monitoring_MP!$AK$1:$EZ$55,Points_MP!$C47,FALSE)),"",IF(HLOOKUP(BZ$1,Monitoring_MP!$AK$1:$EZ$55,Points_MP!$C47,FALSE)=$J47,$AB47,IF(HLOOKUP(BZ$1,Monitoring_MP!$AK$1:$EZ$55,Points_MP!$C47,FALSE)=$L47,$AC47,IF(HLOOKUP(BZ$1,Monitoring_MP!$AK$1:$EZ$55,Points_MP!$C47,FALSE)=$N47,$AD47,IF(HLOOKUP(BZ$1,Monitoring_MP!$AK$1:$EZ$55,Points_MP!$C47,FALSE)=$P47,$AE47,IF(HLOOKUP(BZ$1,Monitoring_MP!$AK$1:$EZ$55,Points_MP!$C47,FALSE)=$R47,$AF47,IF(HLOOKUP(BZ$1,Monitoring_MP!$AK$1:$EZ$55,Points_MP!$C47,FALSE)=$T47,$AG47,IF(HLOOKUP(BZ$1,Monitoring_MP!$AK$1:$EZ$55,Points_MP!$C47,FALSE)=$V47,$AH47,IF(HLOOKUP(BZ$1,Monitoring_MP!$AK$1:$EZ$55,Points_MP!$C47,FALSE)=$X47,$AI47,"ERROR")))))))))</f>
        <v>0</v>
      </c>
      <c r="CA47" s="142">
        <f>IF(ISBLANK(HLOOKUP(CA$1,Monitoring_MP!$AK$1:$EZ$55,Points_MP!$C47,FALSE)),"",IF(HLOOKUP(CA$1,Monitoring_MP!$AK$1:$EZ$55,Points_MP!$C47,FALSE)=$J47,$AB47,IF(HLOOKUP(CA$1,Monitoring_MP!$AK$1:$EZ$55,Points_MP!$C47,FALSE)=$L47,$AC47,IF(HLOOKUP(CA$1,Monitoring_MP!$AK$1:$EZ$55,Points_MP!$C47,FALSE)=$N47,$AD47,IF(HLOOKUP(CA$1,Monitoring_MP!$AK$1:$EZ$55,Points_MP!$C47,FALSE)=$P47,$AE47,IF(HLOOKUP(CA$1,Monitoring_MP!$AK$1:$EZ$55,Points_MP!$C47,FALSE)=$R47,$AF47,IF(HLOOKUP(CA$1,Monitoring_MP!$AK$1:$EZ$55,Points_MP!$C47,FALSE)=$T47,$AG47,IF(HLOOKUP(CA$1,Monitoring_MP!$AK$1:$EZ$55,Points_MP!$C47,FALSE)=$V47,$AH47,IF(HLOOKUP(CA$1,Monitoring_MP!$AK$1:$EZ$55,Points_MP!$C47,FALSE)=$X47,$AI47,"ERROR")))))))))</f>
        <v>0</v>
      </c>
      <c r="CB47" s="142">
        <f>IF(ISBLANK(HLOOKUP(CB$1,Monitoring_MP!$AK$1:$EZ$55,Points_MP!$C47,FALSE)),"",IF(HLOOKUP(CB$1,Monitoring_MP!$AK$1:$EZ$55,Points_MP!$C47,FALSE)=$J47,$AB47,IF(HLOOKUP(CB$1,Monitoring_MP!$AK$1:$EZ$55,Points_MP!$C47,FALSE)=$L47,$AC47,IF(HLOOKUP(CB$1,Monitoring_MP!$AK$1:$EZ$55,Points_MP!$C47,FALSE)=$N47,$AD47,IF(HLOOKUP(CB$1,Monitoring_MP!$AK$1:$EZ$55,Points_MP!$C47,FALSE)=$P47,$AE47,IF(HLOOKUP(CB$1,Monitoring_MP!$AK$1:$EZ$55,Points_MP!$C47,FALSE)=$R47,$AF47,IF(HLOOKUP(CB$1,Monitoring_MP!$AK$1:$EZ$55,Points_MP!$C47,FALSE)=$T47,$AG47,IF(HLOOKUP(CB$1,Monitoring_MP!$AK$1:$EZ$55,Points_MP!$C47,FALSE)=$V47,$AH47,IF(HLOOKUP(CB$1,Monitoring_MP!$AK$1:$EZ$55,Points_MP!$C47,FALSE)=$X47,$AI47,"ERROR")))))))))</f>
        <v>0</v>
      </c>
      <c r="CC47" s="142">
        <f>IF(ISBLANK(HLOOKUP(CC$1,Monitoring_MP!$AK$1:$EZ$55,Points_MP!$C47,FALSE)),"",IF(HLOOKUP(CC$1,Monitoring_MP!$AK$1:$EZ$55,Points_MP!$C47,FALSE)=$J47,$AB47,IF(HLOOKUP(CC$1,Monitoring_MP!$AK$1:$EZ$55,Points_MP!$C47,FALSE)=$L47,$AC47,IF(HLOOKUP(CC$1,Monitoring_MP!$AK$1:$EZ$55,Points_MP!$C47,FALSE)=$N47,$AD47,IF(HLOOKUP(CC$1,Monitoring_MP!$AK$1:$EZ$55,Points_MP!$C47,FALSE)=$P47,$AE47,IF(HLOOKUP(CC$1,Monitoring_MP!$AK$1:$EZ$55,Points_MP!$C47,FALSE)=$R47,$AF47,IF(HLOOKUP(CC$1,Monitoring_MP!$AK$1:$EZ$55,Points_MP!$C47,FALSE)=$T47,$AG47,IF(HLOOKUP(CC$1,Monitoring_MP!$AK$1:$EZ$55,Points_MP!$C47,FALSE)=$V47,$AH47,IF(HLOOKUP(CC$1,Monitoring_MP!$AK$1:$EZ$55,Points_MP!$C47,FALSE)=$X47,$AI47,"ERROR")))))))))</f>
        <v>0</v>
      </c>
      <c r="CD47" s="142">
        <f>IF(ISBLANK(HLOOKUP(CD$1,Monitoring_MP!$AK$1:$EZ$55,Points_MP!$C47,FALSE)),"",IF(HLOOKUP(CD$1,Monitoring_MP!$AK$1:$EZ$55,Points_MP!$C47,FALSE)=$J47,$AB47,IF(HLOOKUP(CD$1,Monitoring_MP!$AK$1:$EZ$55,Points_MP!$C47,FALSE)=$L47,$AC47,IF(HLOOKUP(CD$1,Monitoring_MP!$AK$1:$EZ$55,Points_MP!$C47,FALSE)=$N47,$AD47,IF(HLOOKUP(CD$1,Monitoring_MP!$AK$1:$EZ$55,Points_MP!$C47,FALSE)=$P47,$AE47,IF(HLOOKUP(CD$1,Monitoring_MP!$AK$1:$EZ$55,Points_MP!$C47,FALSE)=$R47,$AF47,IF(HLOOKUP(CD$1,Monitoring_MP!$AK$1:$EZ$55,Points_MP!$C47,FALSE)=$T47,$AG47,IF(HLOOKUP(CD$1,Monitoring_MP!$AK$1:$EZ$55,Points_MP!$C47,FALSE)=$V47,$AH47,IF(HLOOKUP(CD$1,Monitoring_MP!$AK$1:$EZ$55,Points_MP!$C47,FALSE)=$X47,$AI47,"ERROR")))))))))</f>
        <v>0</v>
      </c>
      <c r="CE47" s="142">
        <f>IF(ISBLANK(HLOOKUP(CE$1,Monitoring_MP!$AK$1:$EZ$55,Points_MP!$C47,FALSE)),"",IF(HLOOKUP(CE$1,Monitoring_MP!$AK$1:$EZ$55,Points_MP!$C47,FALSE)=$J47,$AB47,IF(HLOOKUP(CE$1,Monitoring_MP!$AK$1:$EZ$55,Points_MP!$C47,FALSE)=$L47,$AC47,IF(HLOOKUP(CE$1,Monitoring_MP!$AK$1:$EZ$55,Points_MP!$C47,FALSE)=$N47,$AD47,IF(HLOOKUP(CE$1,Monitoring_MP!$AK$1:$EZ$55,Points_MP!$C47,FALSE)=$P47,$AE47,IF(HLOOKUP(CE$1,Monitoring_MP!$AK$1:$EZ$55,Points_MP!$C47,FALSE)=$R47,$AF47,IF(HLOOKUP(CE$1,Monitoring_MP!$AK$1:$EZ$55,Points_MP!$C47,FALSE)=$T47,$AG47,IF(HLOOKUP(CE$1,Monitoring_MP!$AK$1:$EZ$55,Points_MP!$C47,FALSE)=$V47,$AH47,IF(HLOOKUP(CE$1,Monitoring_MP!$AK$1:$EZ$55,Points_MP!$C47,FALSE)=$X47,$AI47,"ERROR")))))))))</f>
        <v>0</v>
      </c>
      <c r="CF47" s="142">
        <f>IF(ISBLANK(HLOOKUP(CF$1,Monitoring_MP!$AK$1:$EZ$55,Points_MP!$C47,FALSE)),"",IF(HLOOKUP(CF$1,Monitoring_MP!$AK$1:$EZ$55,Points_MP!$C47,FALSE)=$J47,$AB47,IF(HLOOKUP(CF$1,Monitoring_MP!$AK$1:$EZ$55,Points_MP!$C47,FALSE)=$L47,$AC47,IF(HLOOKUP(CF$1,Monitoring_MP!$AK$1:$EZ$55,Points_MP!$C47,FALSE)=$N47,$AD47,IF(HLOOKUP(CF$1,Monitoring_MP!$AK$1:$EZ$55,Points_MP!$C47,FALSE)=$P47,$AE47,IF(HLOOKUP(CF$1,Monitoring_MP!$AK$1:$EZ$55,Points_MP!$C47,FALSE)=$R47,$AF47,IF(HLOOKUP(CF$1,Monitoring_MP!$AK$1:$EZ$55,Points_MP!$C47,FALSE)=$T47,$AG47,IF(HLOOKUP(CF$1,Monitoring_MP!$AK$1:$EZ$55,Points_MP!$C47,FALSE)=$V47,$AH47,IF(HLOOKUP(CF$1,Monitoring_MP!$AK$1:$EZ$55,Points_MP!$C47,FALSE)=$X47,$AI47,"ERROR")))))))))</f>
        <v>0</v>
      </c>
      <c r="CG47" s="142">
        <f>IF(ISBLANK(HLOOKUP(CG$1,Monitoring_MP!$AK$1:$EZ$55,Points_MP!$C47,FALSE)),"",IF(HLOOKUP(CG$1,Monitoring_MP!$AK$1:$EZ$55,Points_MP!$C47,FALSE)=$J47,$AB47,IF(HLOOKUP(CG$1,Monitoring_MP!$AK$1:$EZ$55,Points_MP!$C47,FALSE)=$L47,$AC47,IF(HLOOKUP(CG$1,Monitoring_MP!$AK$1:$EZ$55,Points_MP!$C47,FALSE)=$N47,$AD47,IF(HLOOKUP(CG$1,Monitoring_MP!$AK$1:$EZ$55,Points_MP!$C47,FALSE)=$P47,$AE47,IF(HLOOKUP(CG$1,Monitoring_MP!$AK$1:$EZ$55,Points_MP!$C47,FALSE)=$R47,$AF47,IF(HLOOKUP(CG$1,Monitoring_MP!$AK$1:$EZ$55,Points_MP!$C47,FALSE)=$T47,$AG47,IF(HLOOKUP(CG$1,Monitoring_MP!$AK$1:$EZ$55,Points_MP!$C47,FALSE)=$V47,$AH47,IF(HLOOKUP(CG$1,Monitoring_MP!$AK$1:$EZ$55,Points_MP!$C47,FALSE)=$X47,$AI47,"ERROR")))))))))</f>
        <v>0</v>
      </c>
      <c r="CH47" s="142">
        <f>IF(ISBLANK(HLOOKUP(CH$1,Monitoring_MP!$AK$1:$EZ$55,Points_MP!$C47,FALSE)),"",IF(HLOOKUP(CH$1,Monitoring_MP!$AK$1:$EZ$55,Points_MP!$C47,FALSE)=$J47,$AB47,IF(HLOOKUP(CH$1,Monitoring_MP!$AK$1:$EZ$55,Points_MP!$C47,FALSE)=$L47,$AC47,IF(HLOOKUP(CH$1,Monitoring_MP!$AK$1:$EZ$55,Points_MP!$C47,FALSE)=$N47,$AD47,IF(HLOOKUP(CH$1,Monitoring_MP!$AK$1:$EZ$55,Points_MP!$C47,FALSE)=$P47,$AE47,IF(HLOOKUP(CH$1,Monitoring_MP!$AK$1:$EZ$55,Points_MP!$C47,FALSE)=$R47,$AF47,IF(HLOOKUP(CH$1,Monitoring_MP!$AK$1:$EZ$55,Points_MP!$C47,FALSE)=$T47,$AG47,IF(HLOOKUP(CH$1,Monitoring_MP!$AK$1:$EZ$55,Points_MP!$C47,FALSE)=$V47,$AH47,IF(HLOOKUP(CH$1,Monitoring_MP!$AK$1:$EZ$55,Points_MP!$C47,FALSE)=$X47,$AI47,"ERROR")))))))))</f>
        <v>0</v>
      </c>
      <c r="CI47" s="142">
        <f>IF(ISBLANK(HLOOKUP(CI$1,Monitoring_MP!$AK$1:$EZ$55,Points_MP!$C47,FALSE)),"",IF(HLOOKUP(CI$1,Monitoring_MP!$AK$1:$EZ$55,Points_MP!$C47,FALSE)=$J47,$AB47,IF(HLOOKUP(CI$1,Monitoring_MP!$AK$1:$EZ$55,Points_MP!$C47,FALSE)=$L47,$AC47,IF(HLOOKUP(CI$1,Monitoring_MP!$AK$1:$EZ$55,Points_MP!$C47,FALSE)=$N47,$AD47,IF(HLOOKUP(CI$1,Monitoring_MP!$AK$1:$EZ$55,Points_MP!$C47,FALSE)=$P47,$AE47,IF(HLOOKUP(CI$1,Monitoring_MP!$AK$1:$EZ$55,Points_MP!$C47,FALSE)=$R47,$AF47,IF(HLOOKUP(CI$1,Monitoring_MP!$AK$1:$EZ$55,Points_MP!$C47,FALSE)=$T47,$AG47,IF(HLOOKUP(CI$1,Monitoring_MP!$AK$1:$EZ$55,Points_MP!$C47,FALSE)=$V47,$AH47,IF(HLOOKUP(CI$1,Monitoring_MP!$AK$1:$EZ$55,Points_MP!$C47,FALSE)=$X47,$AI47,"ERROR")))))))))</f>
        <v>0</v>
      </c>
      <c r="CJ47" s="142">
        <f>IF(ISBLANK(HLOOKUP(CJ$1,Monitoring_MP!$AK$1:$EZ$55,Points_MP!$C47,FALSE)),"",IF(HLOOKUP(CJ$1,Monitoring_MP!$AK$1:$EZ$55,Points_MP!$C47,FALSE)=$J47,$AB47,IF(HLOOKUP(CJ$1,Monitoring_MP!$AK$1:$EZ$55,Points_MP!$C47,FALSE)=$L47,$AC47,IF(HLOOKUP(CJ$1,Monitoring_MP!$AK$1:$EZ$55,Points_MP!$C47,FALSE)=$N47,$AD47,IF(HLOOKUP(CJ$1,Monitoring_MP!$AK$1:$EZ$55,Points_MP!$C47,FALSE)=$P47,$AE47,IF(HLOOKUP(CJ$1,Monitoring_MP!$AK$1:$EZ$55,Points_MP!$C47,FALSE)=$R47,$AF47,IF(HLOOKUP(CJ$1,Monitoring_MP!$AK$1:$EZ$55,Points_MP!$C47,FALSE)=$T47,$AG47,IF(HLOOKUP(CJ$1,Monitoring_MP!$AK$1:$EZ$55,Points_MP!$C47,FALSE)=$V47,$AH47,IF(HLOOKUP(CJ$1,Monitoring_MP!$AK$1:$EZ$55,Points_MP!$C47,FALSE)=$X47,$AI47,"ERROR")))))))))</f>
        <v>0</v>
      </c>
      <c r="CK47" s="142">
        <f>IF(ISBLANK(HLOOKUP(CK$1,Monitoring_MP!$AK$1:$EZ$55,Points_MP!$C47,FALSE)),"",IF(HLOOKUP(CK$1,Monitoring_MP!$AK$1:$EZ$55,Points_MP!$C47,FALSE)=$J47,$AB47,IF(HLOOKUP(CK$1,Monitoring_MP!$AK$1:$EZ$55,Points_MP!$C47,FALSE)=$L47,$AC47,IF(HLOOKUP(CK$1,Monitoring_MP!$AK$1:$EZ$55,Points_MP!$C47,FALSE)=$N47,$AD47,IF(HLOOKUP(CK$1,Monitoring_MP!$AK$1:$EZ$55,Points_MP!$C47,FALSE)=$P47,$AE47,IF(HLOOKUP(CK$1,Monitoring_MP!$AK$1:$EZ$55,Points_MP!$C47,FALSE)=$R47,$AF47,IF(HLOOKUP(CK$1,Monitoring_MP!$AK$1:$EZ$55,Points_MP!$C47,FALSE)=$T47,$AG47,IF(HLOOKUP(CK$1,Monitoring_MP!$AK$1:$EZ$55,Points_MP!$C47,FALSE)=$V47,$AH47,IF(HLOOKUP(CK$1,Monitoring_MP!$AK$1:$EZ$55,Points_MP!$C47,FALSE)=$X47,$AI47,"ERROR")))))))))</f>
        <v>0</v>
      </c>
      <c r="CL47" s="142">
        <f>IF(ISBLANK(HLOOKUP(CL$1,Monitoring_MP!$AK$1:$EZ$55,Points_MP!$C47,FALSE)),"",IF(HLOOKUP(CL$1,Monitoring_MP!$AK$1:$EZ$55,Points_MP!$C47,FALSE)=$J47,$AB47,IF(HLOOKUP(CL$1,Monitoring_MP!$AK$1:$EZ$55,Points_MP!$C47,FALSE)=$L47,$AC47,IF(HLOOKUP(CL$1,Monitoring_MP!$AK$1:$EZ$55,Points_MP!$C47,FALSE)=$N47,$AD47,IF(HLOOKUP(CL$1,Monitoring_MP!$AK$1:$EZ$55,Points_MP!$C47,FALSE)=$P47,$AE47,IF(HLOOKUP(CL$1,Monitoring_MP!$AK$1:$EZ$55,Points_MP!$C47,FALSE)=$R47,$AF47,IF(HLOOKUP(CL$1,Monitoring_MP!$AK$1:$EZ$55,Points_MP!$C47,FALSE)=$T47,$AG47,IF(HLOOKUP(CL$1,Monitoring_MP!$AK$1:$EZ$55,Points_MP!$C47,FALSE)=$V47,$AH47,IF(HLOOKUP(CL$1,Monitoring_MP!$AK$1:$EZ$55,Points_MP!$C47,FALSE)=$X47,$AI47,"ERROR")))))))))</f>
        <v>0</v>
      </c>
      <c r="CM47" s="142">
        <f>IF(ISBLANK(HLOOKUP(CM$1,Monitoring_MP!$AK$1:$EZ$55,Points_MP!$C47,FALSE)),"",IF(HLOOKUP(CM$1,Monitoring_MP!$AK$1:$EZ$55,Points_MP!$C47,FALSE)=$J47,$AB47,IF(HLOOKUP(CM$1,Monitoring_MP!$AK$1:$EZ$55,Points_MP!$C47,FALSE)=$L47,$AC47,IF(HLOOKUP(CM$1,Monitoring_MP!$AK$1:$EZ$55,Points_MP!$C47,FALSE)=$N47,$AD47,IF(HLOOKUP(CM$1,Monitoring_MP!$AK$1:$EZ$55,Points_MP!$C47,FALSE)=$P47,$AE47,IF(HLOOKUP(CM$1,Monitoring_MP!$AK$1:$EZ$55,Points_MP!$C47,FALSE)=$R47,$AF47,IF(HLOOKUP(CM$1,Monitoring_MP!$AK$1:$EZ$55,Points_MP!$C47,FALSE)=$T47,$AG47,IF(HLOOKUP(CM$1,Monitoring_MP!$AK$1:$EZ$55,Points_MP!$C47,FALSE)=$V47,$AH47,IF(HLOOKUP(CM$1,Monitoring_MP!$AK$1:$EZ$55,Points_MP!$C47,FALSE)=$X47,$AI47,"ERROR")))))))))</f>
        <v>0</v>
      </c>
      <c r="CN47" s="142">
        <f>IF(ISBLANK(HLOOKUP(CN$1,Monitoring_MP!$AK$1:$EZ$55,Points_MP!$C47,FALSE)),"",IF(HLOOKUP(CN$1,Monitoring_MP!$AK$1:$EZ$55,Points_MP!$C47,FALSE)=$J47,$AB47,IF(HLOOKUP(CN$1,Monitoring_MP!$AK$1:$EZ$55,Points_MP!$C47,FALSE)=$L47,$AC47,IF(HLOOKUP(CN$1,Monitoring_MP!$AK$1:$EZ$55,Points_MP!$C47,FALSE)=$N47,$AD47,IF(HLOOKUP(CN$1,Monitoring_MP!$AK$1:$EZ$55,Points_MP!$C47,FALSE)=$P47,$AE47,IF(HLOOKUP(CN$1,Monitoring_MP!$AK$1:$EZ$55,Points_MP!$C47,FALSE)=$R47,$AF47,IF(HLOOKUP(CN$1,Monitoring_MP!$AK$1:$EZ$55,Points_MP!$C47,FALSE)=$T47,$AG47,IF(HLOOKUP(CN$1,Monitoring_MP!$AK$1:$EZ$55,Points_MP!$C47,FALSE)=$V47,$AH47,IF(HLOOKUP(CN$1,Monitoring_MP!$AK$1:$EZ$55,Points_MP!$C47,FALSE)=$X47,$AI47,"ERROR")))))))))</f>
        <v>0</v>
      </c>
      <c r="CO47" s="142">
        <f>IF(ISBLANK(HLOOKUP(CO$1,Monitoring_MP!$AK$1:$EZ$55,Points_MP!$C47,FALSE)),"",IF(HLOOKUP(CO$1,Monitoring_MP!$AK$1:$EZ$55,Points_MP!$C47,FALSE)=$J47,$AB47,IF(HLOOKUP(CO$1,Monitoring_MP!$AK$1:$EZ$55,Points_MP!$C47,FALSE)=$L47,$AC47,IF(HLOOKUP(CO$1,Monitoring_MP!$AK$1:$EZ$55,Points_MP!$C47,FALSE)=$N47,$AD47,IF(HLOOKUP(CO$1,Monitoring_MP!$AK$1:$EZ$55,Points_MP!$C47,FALSE)=$P47,$AE47,IF(HLOOKUP(CO$1,Monitoring_MP!$AK$1:$EZ$55,Points_MP!$C47,FALSE)=$R47,$AF47,IF(HLOOKUP(CO$1,Monitoring_MP!$AK$1:$EZ$55,Points_MP!$C47,FALSE)=$T47,$AG47,IF(HLOOKUP(CO$1,Monitoring_MP!$AK$1:$EZ$55,Points_MP!$C47,FALSE)=$V47,$AH47,IF(HLOOKUP(CO$1,Monitoring_MP!$AK$1:$EZ$55,Points_MP!$C47,FALSE)=$X47,$AI47,"ERROR")))))))))</f>
        <v>0</v>
      </c>
      <c r="CP47" s="142">
        <f>IF(ISBLANK(HLOOKUP(CP$1,Monitoring_MP!$AK$1:$EZ$55,Points_MP!$C47,FALSE)),"",IF(HLOOKUP(CP$1,Monitoring_MP!$AK$1:$EZ$55,Points_MP!$C47,FALSE)=$J47,$AB47,IF(HLOOKUP(CP$1,Monitoring_MP!$AK$1:$EZ$55,Points_MP!$C47,FALSE)=$L47,$AC47,IF(HLOOKUP(CP$1,Monitoring_MP!$AK$1:$EZ$55,Points_MP!$C47,FALSE)=$N47,$AD47,IF(HLOOKUP(CP$1,Monitoring_MP!$AK$1:$EZ$55,Points_MP!$C47,FALSE)=$P47,$AE47,IF(HLOOKUP(CP$1,Monitoring_MP!$AK$1:$EZ$55,Points_MP!$C47,FALSE)=$R47,$AF47,IF(HLOOKUP(CP$1,Monitoring_MP!$AK$1:$EZ$55,Points_MP!$C47,FALSE)=$T47,$AG47,IF(HLOOKUP(CP$1,Monitoring_MP!$AK$1:$EZ$55,Points_MP!$C47,FALSE)=$V47,$AH47,IF(HLOOKUP(CP$1,Monitoring_MP!$AK$1:$EZ$55,Points_MP!$C47,FALSE)=$X47,$AI47,"ERROR")))))))))</f>
        <v>0</v>
      </c>
      <c r="CQ47" s="142">
        <f>IF(ISBLANK(HLOOKUP(CQ$1,Monitoring_MP!$AK$1:$EZ$55,Points_MP!$C47,FALSE)),"",IF(HLOOKUP(CQ$1,Monitoring_MP!$AK$1:$EZ$55,Points_MP!$C47,FALSE)=$J47,$AB47,IF(HLOOKUP(CQ$1,Monitoring_MP!$AK$1:$EZ$55,Points_MP!$C47,FALSE)=$L47,$AC47,IF(HLOOKUP(CQ$1,Monitoring_MP!$AK$1:$EZ$55,Points_MP!$C47,FALSE)=$N47,$AD47,IF(HLOOKUP(CQ$1,Monitoring_MP!$AK$1:$EZ$55,Points_MP!$C47,FALSE)=$P47,$AE47,IF(HLOOKUP(CQ$1,Monitoring_MP!$AK$1:$EZ$55,Points_MP!$C47,FALSE)=$R47,$AF47,IF(HLOOKUP(CQ$1,Monitoring_MP!$AK$1:$EZ$55,Points_MP!$C47,FALSE)=$T47,$AG47,IF(HLOOKUP(CQ$1,Monitoring_MP!$AK$1:$EZ$55,Points_MP!$C47,FALSE)=$V47,$AH47,IF(HLOOKUP(CQ$1,Monitoring_MP!$AK$1:$EZ$55,Points_MP!$C47,FALSE)=$X47,$AI47,"ERROR")))))))))</f>
        <v>0</v>
      </c>
      <c r="CR47" s="142">
        <f>IF(ISBLANK(HLOOKUP(CR$1,Monitoring_MP!$AK$1:$EZ$55,Points_MP!$C47,FALSE)),"",IF(HLOOKUP(CR$1,Monitoring_MP!$AK$1:$EZ$55,Points_MP!$C47,FALSE)=$J47,$AB47,IF(HLOOKUP(CR$1,Monitoring_MP!$AK$1:$EZ$55,Points_MP!$C47,FALSE)=$L47,$AC47,IF(HLOOKUP(CR$1,Monitoring_MP!$AK$1:$EZ$55,Points_MP!$C47,FALSE)=$N47,$AD47,IF(HLOOKUP(CR$1,Monitoring_MP!$AK$1:$EZ$55,Points_MP!$C47,FALSE)=$P47,$AE47,IF(HLOOKUP(CR$1,Monitoring_MP!$AK$1:$EZ$55,Points_MP!$C47,FALSE)=$R47,$AF47,IF(HLOOKUP(CR$1,Monitoring_MP!$AK$1:$EZ$55,Points_MP!$C47,FALSE)=$T47,$AG47,IF(HLOOKUP(CR$1,Monitoring_MP!$AK$1:$EZ$55,Points_MP!$C47,FALSE)=$V47,$AH47,IF(HLOOKUP(CR$1,Monitoring_MP!$AK$1:$EZ$55,Points_MP!$C47,FALSE)=$X47,$AI47,"ERROR")))))))))</f>
        <v>0</v>
      </c>
    </row>
    <row r="48" spans="1:96" ht="15" customHeight="1" x14ac:dyDescent="0.35">
      <c r="A48" s="41" t="str">
        <f>IF(ISBLANK(Monitoring_MP!A48),"",Monitoring_MP!A48)</f>
        <v>Q46</v>
      </c>
      <c r="B48" s="41" t="str">
        <f>IF(ISBLANK(Monitoring_MP!B48),"",Monitoring_MP!B48)</f>
        <v>C20046</v>
      </c>
      <c r="C48" s="41">
        <f>IF(ISBLANK(Monitoring_MP!C48),"",Monitoring_MP!C48)</f>
        <v>48</v>
      </c>
      <c r="D48" s="43" t="str">
        <f>IF(ISBLANK(Monitoring_MP!D48),"",Monitoring_MP!D48)</f>
        <v>Are unitatea administrativ-teritorială un Cod de etică pentru angajații APL ?</v>
      </c>
      <c r="E48" s="43" t="str">
        <f>IF(ISBLANK(Monitoring_MP!E48),"",Monitoring_MP!E48)</f>
        <v>Has the municipality developed, approved and published a ethics code for the employee of the city hall?</v>
      </c>
      <c r="F48" s="43" t="str">
        <f>IF(ISBLANK(Monitoring_MP!F48),"",Monitoring_MP!F48)</f>
        <v>et</v>
      </c>
      <c r="G48" s="42" t="str">
        <f>IF(ISBLANK(Monitoring_MP!G48),"",Monitoring_MP!G48)</f>
        <v>et4</v>
      </c>
      <c r="H48" s="60" t="str">
        <f>IF(ISBLANK(Monitoring_MP!H48),"",Monitoring_MP!H48)</f>
        <v>et4k</v>
      </c>
      <c r="I48" s="42">
        <f>IF(ISBLANK(Monitoring_MP!I48),"",Monitoring_MP!I48)</f>
        <v>1</v>
      </c>
      <c r="J48" s="42" t="str">
        <f>IF(ISBLANK(Monitoring_MP!J48),"",Monitoring_MP!J48)</f>
        <v>da</v>
      </c>
      <c r="K48" s="42" t="str">
        <f>IF(ISBLANK(Monitoring_MP!K48),"",Monitoring_MP!K48)</f>
        <v>yes</v>
      </c>
      <c r="L48" s="42" t="str">
        <f>IF(ISBLANK(Monitoring_MP!L48),"",Monitoring_MP!L48)</f>
        <v>nu</v>
      </c>
      <c r="M48" s="42" t="str">
        <f>IF(ISBLANK(Monitoring_MP!M48),"",Monitoring_MP!M48)</f>
        <v>no</v>
      </c>
      <c r="N48" s="42" t="str">
        <f>IF(ISBLANK(Monitoring_MP!N48),"",Monitoring_MP!N48)</f>
        <v>partial/panou informativ</v>
      </c>
      <c r="O48" s="42" t="str">
        <f>IF(ISBLANK(Monitoring_MP!O48),"",Monitoring_MP!O48)</f>
        <v>partially/bilboard</v>
      </c>
      <c r="P48" s="42" t="str">
        <f>IF(ISBLANK(Monitoring_MP!P48),"",Monitoring_MP!P48)</f>
        <v>--------</v>
      </c>
      <c r="Q48" s="42" t="str">
        <f>IF(ISBLANK(Monitoring_MP!Q48),"",Monitoring_MP!Q48)</f>
        <v>--------</v>
      </c>
      <c r="R48" s="42" t="str">
        <f>IF(ISBLANK(Monitoring_MP!R48),"",Monitoring_MP!R48)</f>
        <v>--------</v>
      </c>
      <c r="S48" s="42" t="str">
        <f>IF(ISBLANK(Monitoring_MP!S48),"",Monitoring_MP!S48)</f>
        <v>--------</v>
      </c>
      <c r="T48" s="42" t="str">
        <f>IF(ISBLANK(Monitoring_MP!T48),"",Monitoring_MP!T48)</f>
        <v>--------</v>
      </c>
      <c r="U48" s="42" t="str">
        <f>IF(ISBLANK(Monitoring_MP!U48),"",Monitoring_MP!U48)</f>
        <v>--------</v>
      </c>
      <c r="V48" s="42" t="str">
        <f>IF(ISBLANK(Monitoring_MP!V48),"",Monitoring_MP!V48)</f>
        <v>--------</v>
      </c>
      <c r="W48" s="42" t="str">
        <f>IF(ISBLANK(Monitoring_MP!W48),"",Monitoring_MP!W48)</f>
        <v>--------</v>
      </c>
      <c r="X48" s="42" t="str">
        <f>IF(ISBLANK(Monitoring_MP!X48),"",Monitoring_MP!X48)</f>
        <v>N/A</v>
      </c>
      <c r="Y48" s="42" t="str">
        <f>IF(ISBLANK(Monitoring_MP!Y48),"",Monitoring_MP!Y48)</f>
        <v>N/A</v>
      </c>
      <c r="Z48" s="42" t="str">
        <f>IF(ISBLANK(Monitoring_MP!Z48),"",Monitoring_MP!Z48)</f>
        <v>--------</v>
      </c>
      <c r="AA48" s="83" t="str">
        <f>IF(ISBLANK(Monitoring_MP!AA48),"",Monitoring_MP!AA48)</f>
        <v>--------</v>
      </c>
      <c r="AB48" s="71">
        <f>IF(ISBLANK(Monitoring_MP!AB48),"",Monitoring_MP!AB48)</f>
        <v>1</v>
      </c>
      <c r="AC48" s="42">
        <f>IF(ISBLANK(Monitoring_MP!AC48),"",Monitoring_MP!AC48)</f>
        <v>0</v>
      </c>
      <c r="AD48" s="71">
        <f>IF(ISBLANK(Monitoring_MP!AD48),"",Monitoring_MP!AD48)</f>
        <v>0.5</v>
      </c>
      <c r="AE48" s="71" t="str">
        <f>IF(ISBLANK(Monitoring_MP!AE48),"",Monitoring_MP!AE48)</f>
        <v/>
      </c>
      <c r="AF48" s="71" t="str">
        <f>IF(ISBLANK(Monitoring_MP!AF48),"",Monitoring_MP!AF48)</f>
        <v/>
      </c>
      <c r="AG48" s="71" t="str">
        <f>IF(ISBLANK(Monitoring_MP!AG48),"",Monitoring_MP!AG48)</f>
        <v/>
      </c>
      <c r="AH48" s="71" t="str">
        <f>IF(ISBLANK(Monitoring_MP!AH48),"",Monitoring_MP!AH48)</f>
        <v/>
      </c>
      <c r="AI48" s="42" t="str">
        <f>IF(ISBLANK(Monitoring_MP!AI48),"",Monitoring_MP!AI48)</f>
        <v>N/A</v>
      </c>
      <c r="AJ48" s="43" t="str">
        <f>IF(ISBLANK(Monitoring_MP!AJ48),"",Monitoring_MP!AJ48)</f>
        <v/>
      </c>
      <c r="AK48" s="142">
        <f>IF(ISBLANK(HLOOKUP(AK$1,Monitoring_MP!$AK$1:$EZ$55,Points_MP!$C48,FALSE)),"",IF(HLOOKUP(AK$1,Monitoring_MP!$AK$1:$EZ$55,Points_MP!$C48,FALSE)=$J48,$AB48,IF(HLOOKUP(AK$1,Monitoring_MP!$AK$1:$EZ$55,Points_MP!$C48,FALSE)=$L48,$AC48,IF(HLOOKUP(AK$1,Monitoring_MP!$AK$1:$EZ$55,Points_MP!$C48,FALSE)=$N48,$AD48,IF(HLOOKUP(AK$1,Monitoring_MP!$AK$1:$EZ$55,Points_MP!$C48,FALSE)=$P48,$AE48,IF(HLOOKUP(AK$1,Monitoring_MP!$AK$1:$EZ$55,Points_MP!$C48,FALSE)=$R48,$AF48,IF(HLOOKUP(AK$1,Monitoring_MP!$AK$1:$EZ$55,Points_MP!$C48,FALSE)=$T48,$AG48,IF(HLOOKUP(AK$1,Monitoring_MP!$AK$1:$EZ$55,Points_MP!$C48,FALSE)=$V48,$AH48,IF(HLOOKUP(AK$1,Monitoring_MP!$AK$1:$EZ$55,Points_MP!$C48,FALSE)=$X48,$AI48,"ERROR")))))))))</f>
        <v>0.5</v>
      </c>
      <c r="AL48" s="142">
        <f>IF(ISBLANK(HLOOKUP(AL$1,Monitoring_MP!$AK$1:$EZ$55,Points_MP!$C48,FALSE)),"",IF(HLOOKUP(AL$1,Monitoring_MP!$AK$1:$EZ$55,Points_MP!$C48,FALSE)=$J48,$AB48,IF(HLOOKUP(AL$1,Monitoring_MP!$AK$1:$EZ$55,Points_MP!$C48,FALSE)=$L48,$AC48,IF(HLOOKUP(AL$1,Monitoring_MP!$AK$1:$EZ$55,Points_MP!$C48,FALSE)=$N48,$AD48,IF(HLOOKUP(AL$1,Monitoring_MP!$AK$1:$EZ$55,Points_MP!$C48,FALSE)=$P48,$AE48,IF(HLOOKUP(AL$1,Monitoring_MP!$AK$1:$EZ$55,Points_MP!$C48,FALSE)=$R48,$AF48,IF(HLOOKUP(AL$1,Monitoring_MP!$AK$1:$EZ$55,Points_MP!$C48,FALSE)=$T48,$AG48,IF(HLOOKUP(AL$1,Monitoring_MP!$AK$1:$EZ$55,Points_MP!$C48,FALSE)=$V48,$AH48,IF(HLOOKUP(AL$1,Monitoring_MP!$AK$1:$EZ$55,Points_MP!$C48,FALSE)=$X48,$AI48,"ERROR")))))))))</f>
        <v>0</v>
      </c>
      <c r="AM48" s="142">
        <f>IF(ISBLANK(HLOOKUP(AM$1,Monitoring_MP!$AK$1:$EZ$55,Points_MP!$C48,FALSE)),"",IF(HLOOKUP(AM$1,Monitoring_MP!$AK$1:$EZ$55,Points_MP!$C48,FALSE)=$J48,$AB48,IF(HLOOKUP(AM$1,Monitoring_MP!$AK$1:$EZ$55,Points_MP!$C48,FALSE)=$L48,$AC48,IF(HLOOKUP(AM$1,Monitoring_MP!$AK$1:$EZ$55,Points_MP!$C48,FALSE)=$N48,$AD48,IF(HLOOKUP(AM$1,Monitoring_MP!$AK$1:$EZ$55,Points_MP!$C48,FALSE)=$P48,$AE48,IF(HLOOKUP(AM$1,Monitoring_MP!$AK$1:$EZ$55,Points_MP!$C48,FALSE)=$R48,$AF48,IF(HLOOKUP(AM$1,Monitoring_MP!$AK$1:$EZ$55,Points_MP!$C48,FALSE)=$T48,$AG48,IF(HLOOKUP(AM$1,Monitoring_MP!$AK$1:$EZ$55,Points_MP!$C48,FALSE)=$V48,$AH48,IF(HLOOKUP(AM$1,Monitoring_MP!$AK$1:$EZ$55,Points_MP!$C48,FALSE)=$X48,$AI48,"ERROR")))))))))</f>
        <v>0</v>
      </c>
      <c r="AN48" s="142">
        <f>IF(ISBLANK(HLOOKUP(AN$1,Monitoring_MP!$AK$1:$EZ$55,Points_MP!$C48,FALSE)),"",IF(HLOOKUP(AN$1,Monitoring_MP!$AK$1:$EZ$55,Points_MP!$C48,FALSE)=$J48,$AB48,IF(HLOOKUP(AN$1,Monitoring_MP!$AK$1:$EZ$55,Points_MP!$C48,FALSE)=$L48,$AC48,IF(HLOOKUP(AN$1,Monitoring_MP!$AK$1:$EZ$55,Points_MP!$C48,FALSE)=$N48,$AD48,IF(HLOOKUP(AN$1,Monitoring_MP!$AK$1:$EZ$55,Points_MP!$C48,FALSE)=$P48,$AE48,IF(HLOOKUP(AN$1,Monitoring_MP!$AK$1:$EZ$55,Points_MP!$C48,FALSE)=$R48,$AF48,IF(HLOOKUP(AN$1,Monitoring_MP!$AK$1:$EZ$55,Points_MP!$C48,FALSE)=$T48,$AG48,IF(HLOOKUP(AN$1,Monitoring_MP!$AK$1:$EZ$55,Points_MP!$C48,FALSE)=$V48,$AH48,IF(HLOOKUP(AN$1,Monitoring_MP!$AK$1:$EZ$55,Points_MP!$C48,FALSE)=$X48,$AI48,"ERROR")))))))))</f>
        <v>0</v>
      </c>
      <c r="AO48" s="142">
        <f>IF(ISBLANK(HLOOKUP(AO$1,Monitoring_MP!$AK$1:$EZ$55,Points_MP!$C48,FALSE)),"",IF(HLOOKUP(AO$1,Monitoring_MP!$AK$1:$EZ$55,Points_MP!$C48,FALSE)=$J48,$AB48,IF(HLOOKUP(AO$1,Monitoring_MP!$AK$1:$EZ$55,Points_MP!$C48,FALSE)=$L48,$AC48,IF(HLOOKUP(AO$1,Monitoring_MP!$AK$1:$EZ$55,Points_MP!$C48,FALSE)=$N48,$AD48,IF(HLOOKUP(AO$1,Monitoring_MP!$AK$1:$EZ$55,Points_MP!$C48,FALSE)=$P48,$AE48,IF(HLOOKUP(AO$1,Monitoring_MP!$AK$1:$EZ$55,Points_MP!$C48,FALSE)=$R48,$AF48,IF(HLOOKUP(AO$1,Monitoring_MP!$AK$1:$EZ$55,Points_MP!$C48,FALSE)=$T48,$AG48,IF(HLOOKUP(AO$1,Monitoring_MP!$AK$1:$EZ$55,Points_MP!$C48,FALSE)=$V48,$AH48,IF(HLOOKUP(AO$1,Monitoring_MP!$AK$1:$EZ$55,Points_MP!$C48,FALSE)=$X48,$AI48,"ERROR")))))))))</f>
        <v>0</v>
      </c>
      <c r="AP48" s="142">
        <f>IF(ISBLANK(HLOOKUP(AP$1,Monitoring_MP!$AK$1:$EZ$55,Points_MP!$C48,FALSE)),"",IF(HLOOKUP(AP$1,Monitoring_MP!$AK$1:$EZ$55,Points_MP!$C48,FALSE)=$J48,$AB48,IF(HLOOKUP(AP$1,Monitoring_MP!$AK$1:$EZ$55,Points_MP!$C48,FALSE)=$L48,$AC48,IF(HLOOKUP(AP$1,Monitoring_MP!$AK$1:$EZ$55,Points_MP!$C48,FALSE)=$N48,$AD48,IF(HLOOKUP(AP$1,Monitoring_MP!$AK$1:$EZ$55,Points_MP!$C48,FALSE)=$P48,$AE48,IF(HLOOKUP(AP$1,Monitoring_MP!$AK$1:$EZ$55,Points_MP!$C48,FALSE)=$R48,$AF48,IF(HLOOKUP(AP$1,Monitoring_MP!$AK$1:$EZ$55,Points_MP!$C48,FALSE)=$T48,$AG48,IF(HLOOKUP(AP$1,Monitoring_MP!$AK$1:$EZ$55,Points_MP!$C48,FALSE)=$V48,$AH48,IF(HLOOKUP(AP$1,Monitoring_MP!$AK$1:$EZ$55,Points_MP!$C48,FALSE)=$X48,$AI48,"ERROR")))))))))</f>
        <v>0</v>
      </c>
      <c r="AQ48" s="142">
        <f>IF(ISBLANK(HLOOKUP(AQ$1,Monitoring_MP!$AK$1:$EZ$55,Points_MP!$C48,FALSE)),"",IF(HLOOKUP(AQ$1,Monitoring_MP!$AK$1:$EZ$55,Points_MP!$C48,FALSE)=$J48,$AB48,IF(HLOOKUP(AQ$1,Monitoring_MP!$AK$1:$EZ$55,Points_MP!$C48,FALSE)=$L48,$AC48,IF(HLOOKUP(AQ$1,Monitoring_MP!$AK$1:$EZ$55,Points_MP!$C48,FALSE)=$N48,$AD48,IF(HLOOKUP(AQ$1,Monitoring_MP!$AK$1:$EZ$55,Points_MP!$C48,FALSE)=$P48,$AE48,IF(HLOOKUP(AQ$1,Monitoring_MP!$AK$1:$EZ$55,Points_MP!$C48,FALSE)=$R48,$AF48,IF(HLOOKUP(AQ$1,Monitoring_MP!$AK$1:$EZ$55,Points_MP!$C48,FALSE)=$T48,$AG48,IF(HLOOKUP(AQ$1,Monitoring_MP!$AK$1:$EZ$55,Points_MP!$C48,FALSE)=$V48,$AH48,IF(HLOOKUP(AQ$1,Monitoring_MP!$AK$1:$EZ$55,Points_MP!$C48,FALSE)=$X48,$AI48,"ERROR")))))))))</f>
        <v>0</v>
      </c>
      <c r="AR48" s="142">
        <f>IF(ISBLANK(HLOOKUP(AR$1,Monitoring_MP!$AK$1:$EZ$55,Points_MP!$C48,FALSE)),"",IF(HLOOKUP(AR$1,Monitoring_MP!$AK$1:$EZ$55,Points_MP!$C48,FALSE)=$J48,$AB48,IF(HLOOKUP(AR$1,Monitoring_MP!$AK$1:$EZ$55,Points_MP!$C48,FALSE)=$L48,$AC48,IF(HLOOKUP(AR$1,Monitoring_MP!$AK$1:$EZ$55,Points_MP!$C48,FALSE)=$N48,$AD48,IF(HLOOKUP(AR$1,Monitoring_MP!$AK$1:$EZ$55,Points_MP!$C48,FALSE)=$P48,$AE48,IF(HLOOKUP(AR$1,Monitoring_MP!$AK$1:$EZ$55,Points_MP!$C48,FALSE)=$R48,$AF48,IF(HLOOKUP(AR$1,Monitoring_MP!$AK$1:$EZ$55,Points_MP!$C48,FALSE)=$T48,$AG48,IF(HLOOKUP(AR$1,Monitoring_MP!$AK$1:$EZ$55,Points_MP!$C48,FALSE)=$V48,$AH48,IF(HLOOKUP(AR$1,Monitoring_MP!$AK$1:$EZ$55,Points_MP!$C48,FALSE)=$X48,$AI48,"ERROR")))))))))</f>
        <v>1</v>
      </c>
      <c r="AS48" s="142">
        <f>IF(ISBLANK(HLOOKUP(AS$1,Monitoring_MP!$AK$1:$EZ$55,Points_MP!$C48,FALSE)),"",IF(HLOOKUP(AS$1,Monitoring_MP!$AK$1:$EZ$55,Points_MP!$C48,FALSE)=$J48,$AB48,IF(HLOOKUP(AS$1,Monitoring_MP!$AK$1:$EZ$55,Points_MP!$C48,FALSE)=$L48,$AC48,IF(HLOOKUP(AS$1,Monitoring_MP!$AK$1:$EZ$55,Points_MP!$C48,FALSE)=$N48,$AD48,IF(HLOOKUP(AS$1,Monitoring_MP!$AK$1:$EZ$55,Points_MP!$C48,FALSE)=$P48,$AE48,IF(HLOOKUP(AS$1,Monitoring_MP!$AK$1:$EZ$55,Points_MP!$C48,FALSE)=$R48,$AF48,IF(HLOOKUP(AS$1,Monitoring_MP!$AK$1:$EZ$55,Points_MP!$C48,FALSE)=$T48,$AG48,IF(HLOOKUP(AS$1,Monitoring_MP!$AK$1:$EZ$55,Points_MP!$C48,FALSE)=$V48,$AH48,IF(HLOOKUP(AS$1,Monitoring_MP!$AK$1:$EZ$55,Points_MP!$C48,FALSE)=$X48,$AI48,"ERROR")))))))))</f>
        <v>0</v>
      </c>
      <c r="AT48" s="142">
        <f>IF(ISBLANK(HLOOKUP(AT$1,Monitoring_MP!$AK$1:$EZ$55,Points_MP!$C48,FALSE)),"",IF(HLOOKUP(AT$1,Monitoring_MP!$AK$1:$EZ$55,Points_MP!$C48,FALSE)=$J48,$AB48,IF(HLOOKUP(AT$1,Monitoring_MP!$AK$1:$EZ$55,Points_MP!$C48,FALSE)=$L48,$AC48,IF(HLOOKUP(AT$1,Monitoring_MP!$AK$1:$EZ$55,Points_MP!$C48,FALSE)=$N48,$AD48,IF(HLOOKUP(AT$1,Monitoring_MP!$AK$1:$EZ$55,Points_MP!$C48,FALSE)=$P48,$AE48,IF(HLOOKUP(AT$1,Monitoring_MP!$AK$1:$EZ$55,Points_MP!$C48,FALSE)=$R48,$AF48,IF(HLOOKUP(AT$1,Monitoring_MP!$AK$1:$EZ$55,Points_MP!$C48,FALSE)=$T48,$AG48,IF(HLOOKUP(AT$1,Monitoring_MP!$AK$1:$EZ$55,Points_MP!$C48,FALSE)=$V48,$AH48,IF(HLOOKUP(AT$1,Monitoring_MP!$AK$1:$EZ$55,Points_MP!$C48,FALSE)=$X48,$AI48,"ERROR")))))))))</f>
        <v>0</v>
      </c>
      <c r="AU48" s="142">
        <f>IF(ISBLANK(HLOOKUP(AU$1,Monitoring_MP!$AK$1:$EZ$55,Points_MP!$C48,FALSE)),"",IF(HLOOKUP(AU$1,Monitoring_MP!$AK$1:$EZ$55,Points_MP!$C48,FALSE)=$J48,$AB48,IF(HLOOKUP(AU$1,Monitoring_MP!$AK$1:$EZ$55,Points_MP!$C48,FALSE)=$L48,$AC48,IF(HLOOKUP(AU$1,Monitoring_MP!$AK$1:$EZ$55,Points_MP!$C48,FALSE)=$N48,$AD48,IF(HLOOKUP(AU$1,Monitoring_MP!$AK$1:$EZ$55,Points_MP!$C48,FALSE)=$P48,$AE48,IF(HLOOKUP(AU$1,Monitoring_MP!$AK$1:$EZ$55,Points_MP!$C48,FALSE)=$R48,$AF48,IF(HLOOKUP(AU$1,Monitoring_MP!$AK$1:$EZ$55,Points_MP!$C48,FALSE)=$T48,$AG48,IF(HLOOKUP(AU$1,Monitoring_MP!$AK$1:$EZ$55,Points_MP!$C48,FALSE)=$V48,$AH48,IF(HLOOKUP(AU$1,Monitoring_MP!$AK$1:$EZ$55,Points_MP!$C48,FALSE)=$X48,$AI48,"ERROR")))))))))</f>
        <v>0</v>
      </c>
      <c r="AV48" s="142">
        <f>IF(ISBLANK(HLOOKUP(AV$1,Monitoring_MP!$AK$1:$EZ$55,Points_MP!$C48,FALSE)),"",IF(HLOOKUP(AV$1,Monitoring_MP!$AK$1:$EZ$55,Points_MP!$C48,FALSE)=$J48,$AB48,IF(HLOOKUP(AV$1,Monitoring_MP!$AK$1:$EZ$55,Points_MP!$C48,FALSE)=$L48,$AC48,IF(HLOOKUP(AV$1,Monitoring_MP!$AK$1:$EZ$55,Points_MP!$C48,FALSE)=$N48,$AD48,IF(HLOOKUP(AV$1,Monitoring_MP!$AK$1:$EZ$55,Points_MP!$C48,FALSE)=$P48,$AE48,IF(HLOOKUP(AV$1,Monitoring_MP!$AK$1:$EZ$55,Points_MP!$C48,FALSE)=$R48,$AF48,IF(HLOOKUP(AV$1,Monitoring_MP!$AK$1:$EZ$55,Points_MP!$C48,FALSE)=$T48,$AG48,IF(HLOOKUP(AV$1,Monitoring_MP!$AK$1:$EZ$55,Points_MP!$C48,FALSE)=$V48,$AH48,IF(HLOOKUP(AV$1,Monitoring_MP!$AK$1:$EZ$55,Points_MP!$C48,FALSE)=$X48,$AI48,"ERROR")))))))))</f>
        <v>0</v>
      </c>
      <c r="AW48" s="142">
        <f>IF(ISBLANK(HLOOKUP(AW$1,Monitoring_MP!$AK$1:$EZ$55,Points_MP!$C48,FALSE)),"",IF(HLOOKUP(AW$1,Monitoring_MP!$AK$1:$EZ$55,Points_MP!$C48,FALSE)=$J48,$AB48,IF(HLOOKUP(AW$1,Monitoring_MP!$AK$1:$EZ$55,Points_MP!$C48,FALSE)=$L48,$AC48,IF(HLOOKUP(AW$1,Monitoring_MP!$AK$1:$EZ$55,Points_MP!$C48,FALSE)=$N48,$AD48,IF(HLOOKUP(AW$1,Monitoring_MP!$AK$1:$EZ$55,Points_MP!$C48,FALSE)=$P48,$AE48,IF(HLOOKUP(AW$1,Monitoring_MP!$AK$1:$EZ$55,Points_MP!$C48,FALSE)=$R48,$AF48,IF(HLOOKUP(AW$1,Monitoring_MP!$AK$1:$EZ$55,Points_MP!$C48,FALSE)=$T48,$AG48,IF(HLOOKUP(AW$1,Monitoring_MP!$AK$1:$EZ$55,Points_MP!$C48,FALSE)=$V48,$AH48,IF(HLOOKUP(AW$1,Monitoring_MP!$AK$1:$EZ$55,Points_MP!$C48,FALSE)=$X48,$AI48,"ERROR")))))))))</f>
        <v>0</v>
      </c>
      <c r="AX48" s="142">
        <f>IF(ISBLANK(HLOOKUP(AX$1,Monitoring_MP!$AK$1:$EZ$55,Points_MP!$C48,FALSE)),"",IF(HLOOKUP(AX$1,Monitoring_MP!$AK$1:$EZ$55,Points_MP!$C48,FALSE)=$J48,$AB48,IF(HLOOKUP(AX$1,Monitoring_MP!$AK$1:$EZ$55,Points_MP!$C48,FALSE)=$L48,$AC48,IF(HLOOKUP(AX$1,Monitoring_MP!$AK$1:$EZ$55,Points_MP!$C48,FALSE)=$N48,$AD48,IF(HLOOKUP(AX$1,Monitoring_MP!$AK$1:$EZ$55,Points_MP!$C48,FALSE)=$P48,$AE48,IF(HLOOKUP(AX$1,Monitoring_MP!$AK$1:$EZ$55,Points_MP!$C48,FALSE)=$R48,$AF48,IF(HLOOKUP(AX$1,Monitoring_MP!$AK$1:$EZ$55,Points_MP!$C48,FALSE)=$T48,$AG48,IF(HLOOKUP(AX$1,Monitoring_MP!$AK$1:$EZ$55,Points_MP!$C48,FALSE)=$V48,$AH48,IF(HLOOKUP(AX$1,Monitoring_MP!$AK$1:$EZ$55,Points_MP!$C48,FALSE)=$X48,$AI48,"ERROR")))))))))</f>
        <v>0</v>
      </c>
      <c r="AY48" s="142">
        <f>IF(ISBLANK(HLOOKUP(AY$1,Monitoring_MP!$AK$1:$EZ$55,Points_MP!$C48,FALSE)),"",IF(HLOOKUP(AY$1,Monitoring_MP!$AK$1:$EZ$55,Points_MP!$C48,FALSE)=$J48,$AB48,IF(HLOOKUP(AY$1,Monitoring_MP!$AK$1:$EZ$55,Points_MP!$C48,FALSE)=$L48,$AC48,IF(HLOOKUP(AY$1,Monitoring_MP!$AK$1:$EZ$55,Points_MP!$C48,FALSE)=$N48,$AD48,IF(HLOOKUP(AY$1,Monitoring_MP!$AK$1:$EZ$55,Points_MP!$C48,FALSE)=$P48,$AE48,IF(HLOOKUP(AY$1,Monitoring_MP!$AK$1:$EZ$55,Points_MP!$C48,FALSE)=$R48,$AF48,IF(HLOOKUP(AY$1,Monitoring_MP!$AK$1:$EZ$55,Points_MP!$C48,FALSE)=$T48,$AG48,IF(HLOOKUP(AY$1,Monitoring_MP!$AK$1:$EZ$55,Points_MP!$C48,FALSE)=$V48,$AH48,IF(HLOOKUP(AY$1,Monitoring_MP!$AK$1:$EZ$55,Points_MP!$C48,FALSE)=$X48,$AI48,"ERROR")))))))))</f>
        <v>0</v>
      </c>
      <c r="AZ48" s="142">
        <f>IF(ISBLANK(HLOOKUP(AZ$1,Monitoring_MP!$AK$1:$EZ$55,Points_MP!$C48,FALSE)),"",IF(HLOOKUP(AZ$1,Monitoring_MP!$AK$1:$EZ$55,Points_MP!$C48,FALSE)=$J48,$AB48,IF(HLOOKUP(AZ$1,Monitoring_MP!$AK$1:$EZ$55,Points_MP!$C48,FALSE)=$L48,$AC48,IF(HLOOKUP(AZ$1,Monitoring_MP!$AK$1:$EZ$55,Points_MP!$C48,FALSE)=$N48,$AD48,IF(HLOOKUP(AZ$1,Monitoring_MP!$AK$1:$EZ$55,Points_MP!$C48,FALSE)=$P48,$AE48,IF(HLOOKUP(AZ$1,Monitoring_MP!$AK$1:$EZ$55,Points_MP!$C48,FALSE)=$R48,$AF48,IF(HLOOKUP(AZ$1,Monitoring_MP!$AK$1:$EZ$55,Points_MP!$C48,FALSE)=$T48,$AG48,IF(HLOOKUP(AZ$1,Monitoring_MP!$AK$1:$EZ$55,Points_MP!$C48,FALSE)=$V48,$AH48,IF(HLOOKUP(AZ$1,Monitoring_MP!$AK$1:$EZ$55,Points_MP!$C48,FALSE)=$X48,$AI48,"ERROR")))))))))</f>
        <v>0</v>
      </c>
      <c r="BA48" s="142">
        <f>IF(ISBLANK(HLOOKUP(BA$1,Monitoring_MP!$AK$1:$EZ$55,Points_MP!$C48,FALSE)),"",IF(HLOOKUP(BA$1,Monitoring_MP!$AK$1:$EZ$55,Points_MP!$C48,FALSE)=$J48,$AB48,IF(HLOOKUP(BA$1,Monitoring_MP!$AK$1:$EZ$55,Points_MP!$C48,FALSE)=$L48,$AC48,IF(HLOOKUP(BA$1,Monitoring_MP!$AK$1:$EZ$55,Points_MP!$C48,FALSE)=$N48,$AD48,IF(HLOOKUP(BA$1,Monitoring_MP!$AK$1:$EZ$55,Points_MP!$C48,FALSE)=$P48,$AE48,IF(HLOOKUP(BA$1,Monitoring_MP!$AK$1:$EZ$55,Points_MP!$C48,FALSE)=$R48,$AF48,IF(HLOOKUP(BA$1,Monitoring_MP!$AK$1:$EZ$55,Points_MP!$C48,FALSE)=$T48,$AG48,IF(HLOOKUP(BA$1,Monitoring_MP!$AK$1:$EZ$55,Points_MP!$C48,FALSE)=$V48,$AH48,IF(HLOOKUP(BA$1,Monitoring_MP!$AK$1:$EZ$55,Points_MP!$C48,FALSE)=$X48,$AI48,"ERROR")))))))))</f>
        <v>0</v>
      </c>
      <c r="BB48" s="142">
        <f>IF(ISBLANK(HLOOKUP(BB$1,Monitoring_MP!$AK$1:$EZ$55,Points_MP!$C48,FALSE)),"",IF(HLOOKUP(BB$1,Monitoring_MP!$AK$1:$EZ$55,Points_MP!$C48,FALSE)=$J48,$AB48,IF(HLOOKUP(BB$1,Monitoring_MP!$AK$1:$EZ$55,Points_MP!$C48,FALSE)=$L48,$AC48,IF(HLOOKUP(BB$1,Monitoring_MP!$AK$1:$EZ$55,Points_MP!$C48,FALSE)=$N48,$AD48,IF(HLOOKUP(BB$1,Monitoring_MP!$AK$1:$EZ$55,Points_MP!$C48,FALSE)=$P48,$AE48,IF(HLOOKUP(BB$1,Monitoring_MP!$AK$1:$EZ$55,Points_MP!$C48,FALSE)=$R48,$AF48,IF(HLOOKUP(BB$1,Monitoring_MP!$AK$1:$EZ$55,Points_MP!$C48,FALSE)=$T48,$AG48,IF(HLOOKUP(BB$1,Monitoring_MP!$AK$1:$EZ$55,Points_MP!$C48,FALSE)=$V48,$AH48,IF(HLOOKUP(BB$1,Monitoring_MP!$AK$1:$EZ$55,Points_MP!$C48,FALSE)=$X48,$AI48,"ERROR")))))))))</f>
        <v>0</v>
      </c>
      <c r="BC48" s="142">
        <f>IF(ISBLANK(HLOOKUP(BC$1,Monitoring_MP!$AK$1:$EZ$55,Points_MP!$C48,FALSE)),"",IF(HLOOKUP(BC$1,Monitoring_MP!$AK$1:$EZ$55,Points_MP!$C48,FALSE)=$J48,$AB48,IF(HLOOKUP(BC$1,Monitoring_MP!$AK$1:$EZ$55,Points_MP!$C48,FALSE)=$L48,$AC48,IF(HLOOKUP(BC$1,Monitoring_MP!$AK$1:$EZ$55,Points_MP!$C48,FALSE)=$N48,$AD48,IF(HLOOKUP(BC$1,Monitoring_MP!$AK$1:$EZ$55,Points_MP!$C48,FALSE)=$P48,$AE48,IF(HLOOKUP(BC$1,Monitoring_MP!$AK$1:$EZ$55,Points_MP!$C48,FALSE)=$R48,$AF48,IF(HLOOKUP(BC$1,Monitoring_MP!$AK$1:$EZ$55,Points_MP!$C48,FALSE)=$T48,$AG48,IF(HLOOKUP(BC$1,Monitoring_MP!$AK$1:$EZ$55,Points_MP!$C48,FALSE)=$V48,$AH48,IF(HLOOKUP(BC$1,Monitoring_MP!$AK$1:$EZ$55,Points_MP!$C48,FALSE)=$X48,$AI48,"ERROR")))))))))</f>
        <v>0</v>
      </c>
      <c r="BD48" s="142">
        <f>IF(ISBLANK(HLOOKUP(BD$1,Monitoring_MP!$AK$1:$EZ$55,Points_MP!$C48,FALSE)),"",IF(HLOOKUP(BD$1,Monitoring_MP!$AK$1:$EZ$55,Points_MP!$C48,FALSE)=$J48,$AB48,IF(HLOOKUP(BD$1,Monitoring_MP!$AK$1:$EZ$55,Points_MP!$C48,FALSE)=$L48,$AC48,IF(HLOOKUP(BD$1,Monitoring_MP!$AK$1:$EZ$55,Points_MP!$C48,FALSE)=$N48,$AD48,IF(HLOOKUP(BD$1,Monitoring_MP!$AK$1:$EZ$55,Points_MP!$C48,FALSE)=$P48,$AE48,IF(HLOOKUP(BD$1,Monitoring_MP!$AK$1:$EZ$55,Points_MP!$C48,FALSE)=$R48,$AF48,IF(HLOOKUP(BD$1,Monitoring_MP!$AK$1:$EZ$55,Points_MP!$C48,FALSE)=$T48,$AG48,IF(HLOOKUP(BD$1,Monitoring_MP!$AK$1:$EZ$55,Points_MP!$C48,FALSE)=$V48,$AH48,IF(HLOOKUP(BD$1,Monitoring_MP!$AK$1:$EZ$55,Points_MP!$C48,FALSE)=$X48,$AI48,"ERROR")))))))))</f>
        <v>0</v>
      </c>
      <c r="BE48" s="142">
        <f>IF(ISBLANK(HLOOKUP(BE$1,Monitoring_MP!$AK$1:$EZ$55,Points_MP!$C48,FALSE)),"",IF(HLOOKUP(BE$1,Monitoring_MP!$AK$1:$EZ$55,Points_MP!$C48,FALSE)=$J48,$AB48,IF(HLOOKUP(BE$1,Monitoring_MP!$AK$1:$EZ$55,Points_MP!$C48,FALSE)=$L48,$AC48,IF(HLOOKUP(BE$1,Monitoring_MP!$AK$1:$EZ$55,Points_MP!$C48,FALSE)=$N48,$AD48,IF(HLOOKUP(BE$1,Monitoring_MP!$AK$1:$EZ$55,Points_MP!$C48,FALSE)=$P48,$AE48,IF(HLOOKUP(BE$1,Monitoring_MP!$AK$1:$EZ$55,Points_MP!$C48,FALSE)=$R48,$AF48,IF(HLOOKUP(BE$1,Monitoring_MP!$AK$1:$EZ$55,Points_MP!$C48,FALSE)=$T48,$AG48,IF(HLOOKUP(BE$1,Monitoring_MP!$AK$1:$EZ$55,Points_MP!$C48,FALSE)=$V48,$AH48,IF(HLOOKUP(BE$1,Monitoring_MP!$AK$1:$EZ$55,Points_MP!$C48,FALSE)=$X48,$AI48,"ERROR")))))))))</f>
        <v>0</v>
      </c>
      <c r="BF48" s="142">
        <f>IF(ISBLANK(HLOOKUP(BF$1,Monitoring_MP!$AK$1:$EZ$55,Points_MP!$C48,FALSE)),"",IF(HLOOKUP(BF$1,Monitoring_MP!$AK$1:$EZ$55,Points_MP!$C48,FALSE)=$J48,$AB48,IF(HLOOKUP(BF$1,Monitoring_MP!$AK$1:$EZ$55,Points_MP!$C48,FALSE)=$L48,$AC48,IF(HLOOKUP(BF$1,Monitoring_MP!$AK$1:$EZ$55,Points_MP!$C48,FALSE)=$N48,$AD48,IF(HLOOKUP(BF$1,Monitoring_MP!$AK$1:$EZ$55,Points_MP!$C48,FALSE)=$P48,$AE48,IF(HLOOKUP(BF$1,Monitoring_MP!$AK$1:$EZ$55,Points_MP!$C48,FALSE)=$R48,$AF48,IF(HLOOKUP(BF$1,Monitoring_MP!$AK$1:$EZ$55,Points_MP!$C48,FALSE)=$T48,$AG48,IF(HLOOKUP(BF$1,Monitoring_MP!$AK$1:$EZ$55,Points_MP!$C48,FALSE)=$V48,$AH48,IF(HLOOKUP(BF$1,Monitoring_MP!$AK$1:$EZ$55,Points_MP!$C48,FALSE)=$X48,$AI48,"ERROR")))))))))</f>
        <v>0</v>
      </c>
      <c r="BG48" s="142">
        <f>IF(ISBLANK(HLOOKUP(BG$1,Monitoring_MP!$AK$1:$EZ$55,Points_MP!$C48,FALSE)),"",IF(HLOOKUP(BG$1,Monitoring_MP!$AK$1:$EZ$55,Points_MP!$C48,FALSE)=$J48,$AB48,IF(HLOOKUP(BG$1,Monitoring_MP!$AK$1:$EZ$55,Points_MP!$C48,FALSE)=$L48,$AC48,IF(HLOOKUP(BG$1,Monitoring_MP!$AK$1:$EZ$55,Points_MP!$C48,FALSE)=$N48,$AD48,IF(HLOOKUP(BG$1,Monitoring_MP!$AK$1:$EZ$55,Points_MP!$C48,FALSE)=$P48,$AE48,IF(HLOOKUP(BG$1,Monitoring_MP!$AK$1:$EZ$55,Points_MP!$C48,FALSE)=$R48,$AF48,IF(HLOOKUP(BG$1,Monitoring_MP!$AK$1:$EZ$55,Points_MP!$C48,FALSE)=$T48,$AG48,IF(HLOOKUP(BG$1,Monitoring_MP!$AK$1:$EZ$55,Points_MP!$C48,FALSE)=$V48,$AH48,IF(HLOOKUP(BG$1,Monitoring_MP!$AK$1:$EZ$55,Points_MP!$C48,FALSE)=$X48,$AI48,"ERROR")))))))))</f>
        <v>0</v>
      </c>
      <c r="BH48" s="142">
        <f>IF(ISBLANK(HLOOKUP(BH$1,Monitoring_MP!$AK$1:$EZ$55,Points_MP!$C48,FALSE)),"",IF(HLOOKUP(BH$1,Monitoring_MP!$AK$1:$EZ$55,Points_MP!$C48,FALSE)=$J48,$AB48,IF(HLOOKUP(BH$1,Monitoring_MP!$AK$1:$EZ$55,Points_MP!$C48,FALSE)=$L48,$AC48,IF(HLOOKUP(BH$1,Monitoring_MP!$AK$1:$EZ$55,Points_MP!$C48,FALSE)=$N48,$AD48,IF(HLOOKUP(BH$1,Monitoring_MP!$AK$1:$EZ$55,Points_MP!$C48,FALSE)=$P48,$AE48,IF(HLOOKUP(BH$1,Monitoring_MP!$AK$1:$EZ$55,Points_MP!$C48,FALSE)=$R48,$AF48,IF(HLOOKUP(BH$1,Monitoring_MP!$AK$1:$EZ$55,Points_MP!$C48,FALSE)=$T48,$AG48,IF(HLOOKUP(BH$1,Monitoring_MP!$AK$1:$EZ$55,Points_MP!$C48,FALSE)=$V48,$AH48,IF(HLOOKUP(BH$1,Monitoring_MP!$AK$1:$EZ$55,Points_MP!$C48,FALSE)=$X48,$AI48,"ERROR")))))))))</f>
        <v>0</v>
      </c>
      <c r="BI48" s="142">
        <f>IF(ISBLANK(HLOOKUP(BI$1,Monitoring_MP!$AK$1:$EZ$55,Points_MP!$C48,FALSE)),"",IF(HLOOKUP(BI$1,Monitoring_MP!$AK$1:$EZ$55,Points_MP!$C48,FALSE)=$J48,$AB48,IF(HLOOKUP(BI$1,Monitoring_MP!$AK$1:$EZ$55,Points_MP!$C48,FALSE)=$L48,$AC48,IF(HLOOKUP(BI$1,Monitoring_MP!$AK$1:$EZ$55,Points_MP!$C48,FALSE)=$N48,$AD48,IF(HLOOKUP(BI$1,Monitoring_MP!$AK$1:$EZ$55,Points_MP!$C48,FALSE)=$P48,$AE48,IF(HLOOKUP(BI$1,Monitoring_MP!$AK$1:$EZ$55,Points_MP!$C48,FALSE)=$R48,$AF48,IF(HLOOKUP(BI$1,Monitoring_MP!$AK$1:$EZ$55,Points_MP!$C48,FALSE)=$T48,$AG48,IF(HLOOKUP(BI$1,Monitoring_MP!$AK$1:$EZ$55,Points_MP!$C48,FALSE)=$V48,$AH48,IF(HLOOKUP(BI$1,Monitoring_MP!$AK$1:$EZ$55,Points_MP!$C48,FALSE)=$X48,$AI48,"ERROR")))))))))</f>
        <v>0</v>
      </c>
      <c r="BJ48" s="142">
        <f>IF(ISBLANK(HLOOKUP(BJ$1,Monitoring_MP!$AK$1:$EZ$55,Points_MP!$C48,FALSE)),"",IF(HLOOKUP(BJ$1,Monitoring_MP!$AK$1:$EZ$55,Points_MP!$C48,FALSE)=$J48,$AB48,IF(HLOOKUP(BJ$1,Monitoring_MP!$AK$1:$EZ$55,Points_MP!$C48,FALSE)=$L48,$AC48,IF(HLOOKUP(BJ$1,Monitoring_MP!$AK$1:$EZ$55,Points_MP!$C48,FALSE)=$N48,$AD48,IF(HLOOKUP(BJ$1,Monitoring_MP!$AK$1:$EZ$55,Points_MP!$C48,FALSE)=$P48,$AE48,IF(HLOOKUP(BJ$1,Monitoring_MP!$AK$1:$EZ$55,Points_MP!$C48,FALSE)=$R48,$AF48,IF(HLOOKUP(BJ$1,Monitoring_MP!$AK$1:$EZ$55,Points_MP!$C48,FALSE)=$T48,$AG48,IF(HLOOKUP(BJ$1,Monitoring_MP!$AK$1:$EZ$55,Points_MP!$C48,FALSE)=$V48,$AH48,IF(HLOOKUP(BJ$1,Monitoring_MP!$AK$1:$EZ$55,Points_MP!$C48,FALSE)=$X48,$AI48,"ERROR")))))))))</f>
        <v>0</v>
      </c>
      <c r="BK48" s="142">
        <f>IF(ISBLANK(HLOOKUP(BK$1,Monitoring_MP!$AK$1:$EZ$55,Points_MP!$C48,FALSE)),"",IF(HLOOKUP(BK$1,Monitoring_MP!$AK$1:$EZ$55,Points_MP!$C48,FALSE)=$J48,$AB48,IF(HLOOKUP(BK$1,Monitoring_MP!$AK$1:$EZ$55,Points_MP!$C48,FALSE)=$L48,$AC48,IF(HLOOKUP(BK$1,Monitoring_MP!$AK$1:$EZ$55,Points_MP!$C48,FALSE)=$N48,$AD48,IF(HLOOKUP(BK$1,Monitoring_MP!$AK$1:$EZ$55,Points_MP!$C48,FALSE)=$P48,$AE48,IF(HLOOKUP(BK$1,Monitoring_MP!$AK$1:$EZ$55,Points_MP!$C48,FALSE)=$R48,$AF48,IF(HLOOKUP(BK$1,Monitoring_MP!$AK$1:$EZ$55,Points_MP!$C48,FALSE)=$T48,$AG48,IF(HLOOKUP(BK$1,Monitoring_MP!$AK$1:$EZ$55,Points_MP!$C48,FALSE)=$V48,$AH48,IF(HLOOKUP(BK$1,Monitoring_MP!$AK$1:$EZ$55,Points_MP!$C48,FALSE)=$X48,$AI48,"ERROR")))))))))</f>
        <v>0</v>
      </c>
      <c r="BL48" s="142">
        <f>IF(ISBLANK(HLOOKUP(BL$1,Monitoring_MP!$AK$1:$EZ$55,Points_MP!$C48,FALSE)),"",IF(HLOOKUP(BL$1,Monitoring_MP!$AK$1:$EZ$55,Points_MP!$C48,FALSE)=$J48,$AB48,IF(HLOOKUP(BL$1,Monitoring_MP!$AK$1:$EZ$55,Points_MP!$C48,FALSE)=$L48,$AC48,IF(HLOOKUP(BL$1,Monitoring_MP!$AK$1:$EZ$55,Points_MP!$C48,FALSE)=$N48,$AD48,IF(HLOOKUP(BL$1,Monitoring_MP!$AK$1:$EZ$55,Points_MP!$C48,FALSE)=$P48,$AE48,IF(HLOOKUP(BL$1,Monitoring_MP!$AK$1:$EZ$55,Points_MP!$C48,FALSE)=$R48,$AF48,IF(HLOOKUP(BL$1,Monitoring_MP!$AK$1:$EZ$55,Points_MP!$C48,FALSE)=$T48,$AG48,IF(HLOOKUP(BL$1,Monitoring_MP!$AK$1:$EZ$55,Points_MP!$C48,FALSE)=$V48,$AH48,IF(HLOOKUP(BL$1,Monitoring_MP!$AK$1:$EZ$55,Points_MP!$C48,FALSE)=$X48,$AI48,"ERROR")))))))))</f>
        <v>1</v>
      </c>
      <c r="BM48" s="142">
        <f>IF(ISBLANK(HLOOKUP(BM$1,Monitoring_MP!$AK$1:$EZ$55,Points_MP!$C48,FALSE)),"",IF(HLOOKUP(BM$1,Monitoring_MP!$AK$1:$EZ$55,Points_MP!$C48,FALSE)=$J48,$AB48,IF(HLOOKUP(BM$1,Monitoring_MP!$AK$1:$EZ$55,Points_MP!$C48,FALSE)=$L48,$AC48,IF(HLOOKUP(BM$1,Monitoring_MP!$AK$1:$EZ$55,Points_MP!$C48,FALSE)=$N48,$AD48,IF(HLOOKUP(BM$1,Monitoring_MP!$AK$1:$EZ$55,Points_MP!$C48,FALSE)=$P48,$AE48,IF(HLOOKUP(BM$1,Monitoring_MP!$AK$1:$EZ$55,Points_MP!$C48,FALSE)=$R48,$AF48,IF(HLOOKUP(BM$1,Monitoring_MP!$AK$1:$EZ$55,Points_MP!$C48,FALSE)=$T48,$AG48,IF(HLOOKUP(BM$1,Monitoring_MP!$AK$1:$EZ$55,Points_MP!$C48,FALSE)=$V48,$AH48,IF(HLOOKUP(BM$1,Monitoring_MP!$AK$1:$EZ$55,Points_MP!$C48,FALSE)=$X48,$AI48,"ERROR")))))))))</f>
        <v>0</v>
      </c>
      <c r="BN48" s="142">
        <f>IF(ISBLANK(HLOOKUP(BN$1,Monitoring_MP!$AK$1:$EZ$55,Points_MP!$C48,FALSE)),"",IF(HLOOKUP(BN$1,Monitoring_MP!$AK$1:$EZ$55,Points_MP!$C48,FALSE)=$J48,$AB48,IF(HLOOKUP(BN$1,Monitoring_MP!$AK$1:$EZ$55,Points_MP!$C48,FALSE)=$L48,$AC48,IF(HLOOKUP(BN$1,Monitoring_MP!$AK$1:$EZ$55,Points_MP!$C48,FALSE)=$N48,$AD48,IF(HLOOKUP(BN$1,Monitoring_MP!$AK$1:$EZ$55,Points_MP!$C48,FALSE)=$P48,$AE48,IF(HLOOKUP(BN$1,Monitoring_MP!$AK$1:$EZ$55,Points_MP!$C48,FALSE)=$R48,$AF48,IF(HLOOKUP(BN$1,Monitoring_MP!$AK$1:$EZ$55,Points_MP!$C48,FALSE)=$T48,$AG48,IF(HLOOKUP(BN$1,Monitoring_MP!$AK$1:$EZ$55,Points_MP!$C48,FALSE)=$V48,$AH48,IF(HLOOKUP(BN$1,Monitoring_MP!$AK$1:$EZ$55,Points_MP!$C48,FALSE)=$X48,$AI48,"ERROR")))))))))</f>
        <v>0</v>
      </c>
      <c r="BO48" s="142">
        <f>IF(ISBLANK(HLOOKUP(BO$1,Monitoring_MP!$AK$1:$EZ$55,Points_MP!$C48,FALSE)),"",IF(HLOOKUP(BO$1,Monitoring_MP!$AK$1:$EZ$55,Points_MP!$C48,FALSE)=$J48,$AB48,IF(HLOOKUP(BO$1,Monitoring_MP!$AK$1:$EZ$55,Points_MP!$C48,FALSE)=$L48,$AC48,IF(HLOOKUP(BO$1,Monitoring_MP!$AK$1:$EZ$55,Points_MP!$C48,FALSE)=$N48,$AD48,IF(HLOOKUP(BO$1,Monitoring_MP!$AK$1:$EZ$55,Points_MP!$C48,FALSE)=$P48,$AE48,IF(HLOOKUP(BO$1,Monitoring_MP!$AK$1:$EZ$55,Points_MP!$C48,FALSE)=$R48,$AF48,IF(HLOOKUP(BO$1,Monitoring_MP!$AK$1:$EZ$55,Points_MP!$C48,FALSE)=$T48,$AG48,IF(HLOOKUP(BO$1,Monitoring_MP!$AK$1:$EZ$55,Points_MP!$C48,FALSE)=$V48,$AH48,IF(HLOOKUP(BO$1,Monitoring_MP!$AK$1:$EZ$55,Points_MP!$C48,FALSE)=$X48,$AI48,"ERROR")))))))))</f>
        <v>0</v>
      </c>
      <c r="BP48" s="142">
        <f>IF(ISBLANK(HLOOKUP(BP$1,Monitoring_MP!$AK$1:$EZ$55,Points_MP!$C48,FALSE)),"",IF(HLOOKUP(BP$1,Monitoring_MP!$AK$1:$EZ$55,Points_MP!$C48,FALSE)=$J48,$AB48,IF(HLOOKUP(BP$1,Monitoring_MP!$AK$1:$EZ$55,Points_MP!$C48,FALSE)=$L48,$AC48,IF(HLOOKUP(BP$1,Monitoring_MP!$AK$1:$EZ$55,Points_MP!$C48,FALSE)=$N48,$AD48,IF(HLOOKUP(BP$1,Monitoring_MP!$AK$1:$EZ$55,Points_MP!$C48,FALSE)=$P48,$AE48,IF(HLOOKUP(BP$1,Monitoring_MP!$AK$1:$EZ$55,Points_MP!$C48,FALSE)=$R48,$AF48,IF(HLOOKUP(BP$1,Monitoring_MP!$AK$1:$EZ$55,Points_MP!$C48,FALSE)=$T48,$AG48,IF(HLOOKUP(BP$1,Monitoring_MP!$AK$1:$EZ$55,Points_MP!$C48,FALSE)=$V48,$AH48,IF(HLOOKUP(BP$1,Monitoring_MP!$AK$1:$EZ$55,Points_MP!$C48,FALSE)=$X48,$AI48,"ERROR")))))))))</f>
        <v>0</v>
      </c>
      <c r="BQ48" s="142">
        <f>IF(ISBLANK(HLOOKUP(BQ$1,Monitoring_MP!$AK$1:$EZ$55,Points_MP!$C48,FALSE)),"",IF(HLOOKUP(BQ$1,Monitoring_MP!$AK$1:$EZ$55,Points_MP!$C48,FALSE)=$J48,$AB48,IF(HLOOKUP(BQ$1,Monitoring_MP!$AK$1:$EZ$55,Points_MP!$C48,FALSE)=$L48,$AC48,IF(HLOOKUP(BQ$1,Monitoring_MP!$AK$1:$EZ$55,Points_MP!$C48,FALSE)=$N48,$AD48,IF(HLOOKUP(BQ$1,Monitoring_MP!$AK$1:$EZ$55,Points_MP!$C48,FALSE)=$P48,$AE48,IF(HLOOKUP(BQ$1,Monitoring_MP!$AK$1:$EZ$55,Points_MP!$C48,FALSE)=$R48,$AF48,IF(HLOOKUP(BQ$1,Monitoring_MP!$AK$1:$EZ$55,Points_MP!$C48,FALSE)=$T48,$AG48,IF(HLOOKUP(BQ$1,Monitoring_MP!$AK$1:$EZ$55,Points_MP!$C48,FALSE)=$V48,$AH48,IF(HLOOKUP(BQ$1,Monitoring_MP!$AK$1:$EZ$55,Points_MP!$C48,FALSE)=$X48,$AI48,"ERROR")))))))))</f>
        <v>0</v>
      </c>
      <c r="BR48" s="142">
        <f>IF(ISBLANK(HLOOKUP(BR$1,Monitoring_MP!$AK$1:$EZ$55,Points_MP!$C48,FALSE)),"",IF(HLOOKUP(BR$1,Monitoring_MP!$AK$1:$EZ$55,Points_MP!$C48,FALSE)=$J48,$AB48,IF(HLOOKUP(BR$1,Monitoring_MP!$AK$1:$EZ$55,Points_MP!$C48,FALSE)=$L48,$AC48,IF(HLOOKUP(BR$1,Monitoring_MP!$AK$1:$EZ$55,Points_MP!$C48,FALSE)=$N48,$AD48,IF(HLOOKUP(BR$1,Monitoring_MP!$AK$1:$EZ$55,Points_MP!$C48,FALSE)=$P48,$AE48,IF(HLOOKUP(BR$1,Monitoring_MP!$AK$1:$EZ$55,Points_MP!$C48,FALSE)=$R48,$AF48,IF(HLOOKUP(BR$1,Monitoring_MP!$AK$1:$EZ$55,Points_MP!$C48,FALSE)=$T48,$AG48,IF(HLOOKUP(BR$1,Monitoring_MP!$AK$1:$EZ$55,Points_MP!$C48,FALSE)=$V48,$AH48,IF(HLOOKUP(BR$1,Monitoring_MP!$AK$1:$EZ$55,Points_MP!$C48,FALSE)=$X48,$AI48,"ERROR")))))))))</f>
        <v>0</v>
      </c>
      <c r="BS48" s="142">
        <f>IF(ISBLANK(HLOOKUP(BS$1,Monitoring_MP!$AK$1:$EZ$55,Points_MP!$C48,FALSE)),"",IF(HLOOKUP(BS$1,Monitoring_MP!$AK$1:$EZ$55,Points_MP!$C48,FALSE)=$J48,$AB48,IF(HLOOKUP(BS$1,Monitoring_MP!$AK$1:$EZ$55,Points_MP!$C48,FALSE)=$L48,$AC48,IF(HLOOKUP(BS$1,Monitoring_MP!$AK$1:$EZ$55,Points_MP!$C48,FALSE)=$N48,$AD48,IF(HLOOKUP(BS$1,Monitoring_MP!$AK$1:$EZ$55,Points_MP!$C48,FALSE)=$P48,$AE48,IF(HLOOKUP(BS$1,Monitoring_MP!$AK$1:$EZ$55,Points_MP!$C48,FALSE)=$R48,$AF48,IF(HLOOKUP(BS$1,Monitoring_MP!$AK$1:$EZ$55,Points_MP!$C48,FALSE)=$T48,$AG48,IF(HLOOKUP(BS$1,Monitoring_MP!$AK$1:$EZ$55,Points_MP!$C48,FALSE)=$V48,$AH48,IF(HLOOKUP(BS$1,Monitoring_MP!$AK$1:$EZ$55,Points_MP!$C48,FALSE)=$X48,$AI48,"ERROR")))))))))</f>
        <v>0</v>
      </c>
      <c r="BT48" s="142">
        <f>IF(ISBLANK(HLOOKUP(BT$1,Monitoring_MP!$AK$1:$EZ$55,Points_MP!$C48,FALSE)),"",IF(HLOOKUP(BT$1,Monitoring_MP!$AK$1:$EZ$55,Points_MP!$C48,FALSE)=$J48,$AB48,IF(HLOOKUP(BT$1,Monitoring_MP!$AK$1:$EZ$55,Points_MP!$C48,FALSE)=$L48,$AC48,IF(HLOOKUP(BT$1,Monitoring_MP!$AK$1:$EZ$55,Points_MP!$C48,FALSE)=$N48,$AD48,IF(HLOOKUP(BT$1,Monitoring_MP!$AK$1:$EZ$55,Points_MP!$C48,FALSE)=$P48,$AE48,IF(HLOOKUP(BT$1,Monitoring_MP!$AK$1:$EZ$55,Points_MP!$C48,FALSE)=$R48,$AF48,IF(HLOOKUP(BT$1,Monitoring_MP!$AK$1:$EZ$55,Points_MP!$C48,FALSE)=$T48,$AG48,IF(HLOOKUP(BT$1,Monitoring_MP!$AK$1:$EZ$55,Points_MP!$C48,FALSE)=$V48,$AH48,IF(HLOOKUP(BT$1,Monitoring_MP!$AK$1:$EZ$55,Points_MP!$C48,FALSE)=$X48,$AI48,"ERROR")))))))))</f>
        <v>0</v>
      </c>
      <c r="BU48" s="142">
        <f>IF(ISBLANK(HLOOKUP(BU$1,Monitoring_MP!$AK$1:$EZ$55,Points_MP!$C48,FALSE)),"",IF(HLOOKUP(BU$1,Monitoring_MP!$AK$1:$EZ$55,Points_MP!$C48,FALSE)=$J48,$AB48,IF(HLOOKUP(BU$1,Monitoring_MP!$AK$1:$EZ$55,Points_MP!$C48,FALSE)=$L48,$AC48,IF(HLOOKUP(BU$1,Monitoring_MP!$AK$1:$EZ$55,Points_MP!$C48,FALSE)=$N48,$AD48,IF(HLOOKUP(BU$1,Monitoring_MP!$AK$1:$EZ$55,Points_MP!$C48,FALSE)=$P48,$AE48,IF(HLOOKUP(BU$1,Monitoring_MP!$AK$1:$EZ$55,Points_MP!$C48,FALSE)=$R48,$AF48,IF(HLOOKUP(BU$1,Monitoring_MP!$AK$1:$EZ$55,Points_MP!$C48,FALSE)=$T48,$AG48,IF(HLOOKUP(BU$1,Monitoring_MP!$AK$1:$EZ$55,Points_MP!$C48,FALSE)=$V48,$AH48,IF(HLOOKUP(BU$1,Monitoring_MP!$AK$1:$EZ$55,Points_MP!$C48,FALSE)=$X48,$AI48,"ERROR")))))))))</f>
        <v>0</v>
      </c>
      <c r="BV48" s="142">
        <f>IF(ISBLANK(HLOOKUP(BV$1,Monitoring_MP!$AK$1:$EZ$55,Points_MP!$C48,FALSE)),"",IF(HLOOKUP(BV$1,Monitoring_MP!$AK$1:$EZ$55,Points_MP!$C48,FALSE)=$J48,$AB48,IF(HLOOKUP(BV$1,Monitoring_MP!$AK$1:$EZ$55,Points_MP!$C48,FALSE)=$L48,$AC48,IF(HLOOKUP(BV$1,Monitoring_MP!$AK$1:$EZ$55,Points_MP!$C48,FALSE)=$N48,$AD48,IF(HLOOKUP(BV$1,Monitoring_MP!$AK$1:$EZ$55,Points_MP!$C48,FALSE)=$P48,$AE48,IF(HLOOKUP(BV$1,Monitoring_MP!$AK$1:$EZ$55,Points_MP!$C48,FALSE)=$R48,$AF48,IF(HLOOKUP(BV$1,Monitoring_MP!$AK$1:$EZ$55,Points_MP!$C48,FALSE)=$T48,$AG48,IF(HLOOKUP(BV$1,Monitoring_MP!$AK$1:$EZ$55,Points_MP!$C48,FALSE)=$V48,$AH48,IF(HLOOKUP(BV$1,Monitoring_MP!$AK$1:$EZ$55,Points_MP!$C48,FALSE)=$X48,$AI48,"ERROR")))))))))</f>
        <v>0</v>
      </c>
      <c r="BW48" s="142">
        <f>IF(ISBLANK(HLOOKUP(BW$1,Monitoring_MP!$AK$1:$EZ$55,Points_MP!$C48,FALSE)),"",IF(HLOOKUP(BW$1,Monitoring_MP!$AK$1:$EZ$55,Points_MP!$C48,FALSE)=$J48,$AB48,IF(HLOOKUP(BW$1,Monitoring_MP!$AK$1:$EZ$55,Points_MP!$C48,FALSE)=$L48,$AC48,IF(HLOOKUP(BW$1,Monitoring_MP!$AK$1:$EZ$55,Points_MP!$C48,FALSE)=$N48,$AD48,IF(HLOOKUP(BW$1,Monitoring_MP!$AK$1:$EZ$55,Points_MP!$C48,FALSE)=$P48,$AE48,IF(HLOOKUP(BW$1,Monitoring_MP!$AK$1:$EZ$55,Points_MP!$C48,FALSE)=$R48,$AF48,IF(HLOOKUP(BW$1,Monitoring_MP!$AK$1:$EZ$55,Points_MP!$C48,FALSE)=$T48,$AG48,IF(HLOOKUP(BW$1,Monitoring_MP!$AK$1:$EZ$55,Points_MP!$C48,FALSE)=$V48,$AH48,IF(HLOOKUP(BW$1,Monitoring_MP!$AK$1:$EZ$55,Points_MP!$C48,FALSE)=$X48,$AI48,"ERROR")))))))))</f>
        <v>0</v>
      </c>
      <c r="BX48" s="142">
        <f>IF(ISBLANK(HLOOKUP(BX$1,Monitoring_MP!$AK$1:$EZ$55,Points_MP!$C48,FALSE)),"",IF(HLOOKUP(BX$1,Monitoring_MP!$AK$1:$EZ$55,Points_MP!$C48,FALSE)=$J48,$AB48,IF(HLOOKUP(BX$1,Monitoring_MP!$AK$1:$EZ$55,Points_MP!$C48,FALSE)=$L48,$AC48,IF(HLOOKUP(BX$1,Monitoring_MP!$AK$1:$EZ$55,Points_MP!$C48,FALSE)=$N48,$AD48,IF(HLOOKUP(BX$1,Monitoring_MP!$AK$1:$EZ$55,Points_MP!$C48,FALSE)=$P48,$AE48,IF(HLOOKUP(BX$1,Monitoring_MP!$AK$1:$EZ$55,Points_MP!$C48,FALSE)=$R48,$AF48,IF(HLOOKUP(BX$1,Monitoring_MP!$AK$1:$EZ$55,Points_MP!$C48,FALSE)=$T48,$AG48,IF(HLOOKUP(BX$1,Monitoring_MP!$AK$1:$EZ$55,Points_MP!$C48,FALSE)=$V48,$AH48,IF(HLOOKUP(BX$1,Monitoring_MP!$AK$1:$EZ$55,Points_MP!$C48,FALSE)=$X48,$AI48,"ERROR")))))))))</f>
        <v>0</v>
      </c>
      <c r="BY48" s="142">
        <f>IF(ISBLANK(HLOOKUP(BY$1,Monitoring_MP!$AK$1:$EZ$55,Points_MP!$C48,FALSE)),"",IF(HLOOKUP(BY$1,Monitoring_MP!$AK$1:$EZ$55,Points_MP!$C48,FALSE)=$J48,$AB48,IF(HLOOKUP(BY$1,Monitoring_MP!$AK$1:$EZ$55,Points_MP!$C48,FALSE)=$L48,$AC48,IF(HLOOKUP(BY$1,Monitoring_MP!$AK$1:$EZ$55,Points_MP!$C48,FALSE)=$N48,$AD48,IF(HLOOKUP(BY$1,Monitoring_MP!$AK$1:$EZ$55,Points_MP!$C48,FALSE)=$P48,$AE48,IF(HLOOKUP(BY$1,Monitoring_MP!$AK$1:$EZ$55,Points_MP!$C48,FALSE)=$R48,$AF48,IF(HLOOKUP(BY$1,Monitoring_MP!$AK$1:$EZ$55,Points_MP!$C48,FALSE)=$T48,$AG48,IF(HLOOKUP(BY$1,Monitoring_MP!$AK$1:$EZ$55,Points_MP!$C48,FALSE)=$V48,$AH48,IF(HLOOKUP(BY$1,Monitoring_MP!$AK$1:$EZ$55,Points_MP!$C48,FALSE)=$X48,$AI48,"ERROR")))))))))</f>
        <v>0</v>
      </c>
      <c r="BZ48" s="142">
        <f>IF(ISBLANK(HLOOKUP(BZ$1,Monitoring_MP!$AK$1:$EZ$55,Points_MP!$C48,FALSE)),"",IF(HLOOKUP(BZ$1,Monitoring_MP!$AK$1:$EZ$55,Points_MP!$C48,FALSE)=$J48,$AB48,IF(HLOOKUP(BZ$1,Monitoring_MP!$AK$1:$EZ$55,Points_MP!$C48,FALSE)=$L48,$AC48,IF(HLOOKUP(BZ$1,Monitoring_MP!$AK$1:$EZ$55,Points_MP!$C48,FALSE)=$N48,$AD48,IF(HLOOKUP(BZ$1,Monitoring_MP!$AK$1:$EZ$55,Points_MP!$C48,FALSE)=$P48,$AE48,IF(HLOOKUP(BZ$1,Monitoring_MP!$AK$1:$EZ$55,Points_MP!$C48,FALSE)=$R48,$AF48,IF(HLOOKUP(BZ$1,Monitoring_MP!$AK$1:$EZ$55,Points_MP!$C48,FALSE)=$T48,$AG48,IF(HLOOKUP(BZ$1,Monitoring_MP!$AK$1:$EZ$55,Points_MP!$C48,FALSE)=$V48,$AH48,IF(HLOOKUP(BZ$1,Monitoring_MP!$AK$1:$EZ$55,Points_MP!$C48,FALSE)=$X48,$AI48,"ERROR")))))))))</f>
        <v>0</v>
      </c>
      <c r="CA48" s="142">
        <f>IF(ISBLANK(HLOOKUP(CA$1,Monitoring_MP!$AK$1:$EZ$55,Points_MP!$C48,FALSE)),"",IF(HLOOKUP(CA$1,Monitoring_MP!$AK$1:$EZ$55,Points_MP!$C48,FALSE)=$J48,$AB48,IF(HLOOKUP(CA$1,Monitoring_MP!$AK$1:$EZ$55,Points_MP!$C48,FALSE)=$L48,$AC48,IF(HLOOKUP(CA$1,Monitoring_MP!$AK$1:$EZ$55,Points_MP!$C48,FALSE)=$N48,$AD48,IF(HLOOKUP(CA$1,Monitoring_MP!$AK$1:$EZ$55,Points_MP!$C48,FALSE)=$P48,$AE48,IF(HLOOKUP(CA$1,Monitoring_MP!$AK$1:$EZ$55,Points_MP!$C48,FALSE)=$R48,$AF48,IF(HLOOKUP(CA$1,Monitoring_MP!$AK$1:$EZ$55,Points_MP!$C48,FALSE)=$T48,$AG48,IF(HLOOKUP(CA$1,Monitoring_MP!$AK$1:$EZ$55,Points_MP!$C48,FALSE)=$V48,$AH48,IF(HLOOKUP(CA$1,Monitoring_MP!$AK$1:$EZ$55,Points_MP!$C48,FALSE)=$X48,$AI48,"ERROR")))))))))</f>
        <v>0</v>
      </c>
      <c r="CB48" s="142">
        <f>IF(ISBLANK(HLOOKUP(CB$1,Monitoring_MP!$AK$1:$EZ$55,Points_MP!$C48,FALSE)),"",IF(HLOOKUP(CB$1,Monitoring_MP!$AK$1:$EZ$55,Points_MP!$C48,FALSE)=$J48,$AB48,IF(HLOOKUP(CB$1,Monitoring_MP!$AK$1:$EZ$55,Points_MP!$C48,FALSE)=$L48,$AC48,IF(HLOOKUP(CB$1,Monitoring_MP!$AK$1:$EZ$55,Points_MP!$C48,FALSE)=$N48,$AD48,IF(HLOOKUP(CB$1,Monitoring_MP!$AK$1:$EZ$55,Points_MP!$C48,FALSE)=$P48,$AE48,IF(HLOOKUP(CB$1,Monitoring_MP!$AK$1:$EZ$55,Points_MP!$C48,FALSE)=$R48,$AF48,IF(HLOOKUP(CB$1,Monitoring_MP!$AK$1:$EZ$55,Points_MP!$C48,FALSE)=$T48,$AG48,IF(HLOOKUP(CB$1,Monitoring_MP!$AK$1:$EZ$55,Points_MP!$C48,FALSE)=$V48,$AH48,IF(HLOOKUP(CB$1,Monitoring_MP!$AK$1:$EZ$55,Points_MP!$C48,FALSE)=$X48,$AI48,"ERROR")))))))))</f>
        <v>0</v>
      </c>
      <c r="CC48" s="142">
        <f>IF(ISBLANK(HLOOKUP(CC$1,Monitoring_MP!$AK$1:$EZ$55,Points_MP!$C48,FALSE)),"",IF(HLOOKUP(CC$1,Monitoring_MP!$AK$1:$EZ$55,Points_MP!$C48,FALSE)=$J48,$AB48,IF(HLOOKUP(CC$1,Monitoring_MP!$AK$1:$EZ$55,Points_MP!$C48,FALSE)=$L48,$AC48,IF(HLOOKUP(CC$1,Monitoring_MP!$AK$1:$EZ$55,Points_MP!$C48,FALSE)=$N48,$AD48,IF(HLOOKUP(CC$1,Monitoring_MP!$AK$1:$EZ$55,Points_MP!$C48,FALSE)=$P48,$AE48,IF(HLOOKUP(CC$1,Monitoring_MP!$AK$1:$EZ$55,Points_MP!$C48,FALSE)=$R48,$AF48,IF(HLOOKUP(CC$1,Monitoring_MP!$AK$1:$EZ$55,Points_MP!$C48,FALSE)=$T48,$AG48,IF(HLOOKUP(CC$1,Monitoring_MP!$AK$1:$EZ$55,Points_MP!$C48,FALSE)=$V48,$AH48,IF(HLOOKUP(CC$1,Monitoring_MP!$AK$1:$EZ$55,Points_MP!$C48,FALSE)=$X48,$AI48,"ERROR")))))))))</f>
        <v>0</v>
      </c>
      <c r="CD48" s="142">
        <f>IF(ISBLANK(HLOOKUP(CD$1,Monitoring_MP!$AK$1:$EZ$55,Points_MP!$C48,FALSE)),"",IF(HLOOKUP(CD$1,Monitoring_MP!$AK$1:$EZ$55,Points_MP!$C48,FALSE)=$J48,$AB48,IF(HLOOKUP(CD$1,Monitoring_MP!$AK$1:$EZ$55,Points_MP!$C48,FALSE)=$L48,$AC48,IF(HLOOKUP(CD$1,Monitoring_MP!$AK$1:$EZ$55,Points_MP!$C48,FALSE)=$N48,$AD48,IF(HLOOKUP(CD$1,Monitoring_MP!$AK$1:$EZ$55,Points_MP!$C48,FALSE)=$P48,$AE48,IF(HLOOKUP(CD$1,Monitoring_MP!$AK$1:$EZ$55,Points_MP!$C48,FALSE)=$R48,$AF48,IF(HLOOKUP(CD$1,Monitoring_MP!$AK$1:$EZ$55,Points_MP!$C48,FALSE)=$T48,$AG48,IF(HLOOKUP(CD$1,Monitoring_MP!$AK$1:$EZ$55,Points_MP!$C48,FALSE)=$V48,$AH48,IF(HLOOKUP(CD$1,Monitoring_MP!$AK$1:$EZ$55,Points_MP!$C48,FALSE)=$X48,$AI48,"ERROR")))))))))</f>
        <v>0</v>
      </c>
      <c r="CE48" s="142">
        <f>IF(ISBLANK(HLOOKUP(CE$1,Monitoring_MP!$AK$1:$EZ$55,Points_MP!$C48,FALSE)),"",IF(HLOOKUP(CE$1,Monitoring_MP!$AK$1:$EZ$55,Points_MP!$C48,FALSE)=$J48,$AB48,IF(HLOOKUP(CE$1,Monitoring_MP!$AK$1:$EZ$55,Points_MP!$C48,FALSE)=$L48,$AC48,IF(HLOOKUP(CE$1,Monitoring_MP!$AK$1:$EZ$55,Points_MP!$C48,FALSE)=$N48,$AD48,IF(HLOOKUP(CE$1,Monitoring_MP!$AK$1:$EZ$55,Points_MP!$C48,FALSE)=$P48,$AE48,IF(HLOOKUP(CE$1,Monitoring_MP!$AK$1:$EZ$55,Points_MP!$C48,FALSE)=$R48,$AF48,IF(HLOOKUP(CE$1,Monitoring_MP!$AK$1:$EZ$55,Points_MP!$C48,FALSE)=$T48,$AG48,IF(HLOOKUP(CE$1,Monitoring_MP!$AK$1:$EZ$55,Points_MP!$C48,FALSE)=$V48,$AH48,IF(HLOOKUP(CE$1,Monitoring_MP!$AK$1:$EZ$55,Points_MP!$C48,FALSE)=$X48,$AI48,"ERROR")))))))))</f>
        <v>0</v>
      </c>
      <c r="CF48" s="142">
        <f>IF(ISBLANK(HLOOKUP(CF$1,Monitoring_MP!$AK$1:$EZ$55,Points_MP!$C48,FALSE)),"",IF(HLOOKUP(CF$1,Monitoring_MP!$AK$1:$EZ$55,Points_MP!$C48,FALSE)=$J48,$AB48,IF(HLOOKUP(CF$1,Monitoring_MP!$AK$1:$EZ$55,Points_MP!$C48,FALSE)=$L48,$AC48,IF(HLOOKUP(CF$1,Monitoring_MP!$AK$1:$EZ$55,Points_MP!$C48,FALSE)=$N48,$AD48,IF(HLOOKUP(CF$1,Monitoring_MP!$AK$1:$EZ$55,Points_MP!$C48,FALSE)=$P48,$AE48,IF(HLOOKUP(CF$1,Monitoring_MP!$AK$1:$EZ$55,Points_MP!$C48,FALSE)=$R48,$AF48,IF(HLOOKUP(CF$1,Monitoring_MP!$AK$1:$EZ$55,Points_MP!$C48,FALSE)=$T48,$AG48,IF(HLOOKUP(CF$1,Monitoring_MP!$AK$1:$EZ$55,Points_MP!$C48,FALSE)=$V48,$AH48,IF(HLOOKUP(CF$1,Monitoring_MP!$AK$1:$EZ$55,Points_MP!$C48,FALSE)=$X48,$AI48,"ERROR")))))))))</f>
        <v>0</v>
      </c>
      <c r="CG48" s="142">
        <f>IF(ISBLANK(HLOOKUP(CG$1,Monitoring_MP!$AK$1:$EZ$55,Points_MP!$C48,FALSE)),"",IF(HLOOKUP(CG$1,Monitoring_MP!$AK$1:$EZ$55,Points_MP!$C48,FALSE)=$J48,$AB48,IF(HLOOKUP(CG$1,Monitoring_MP!$AK$1:$EZ$55,Points_MP!$C48,FALSE)=$L48,$AC48,IF(HLOOKUP(CG$1,Monitoring_MP!$AK$1:$EZ$55,Points_MP!$C48,FALSE)=$N48,$AD48,IF(HLOOKUP(CG$1,Monitoring_MP!$AK$1:$EZ$55,Points_MP!$C48,FALSE)=$P48,$AE48,IF(HLOOKUP(CG$1,Monitoring_MP!$AK$1:$EZ$55,Points_MP!$C48,FALSE)=$R48,$AF48,IF(HLOOKUP(CG$1,Monitoring_MP!$AK$1:$EZ$55,Points_MP!$C48,FALSE)=$T48,$AG48,IF(HLOOKUP(CG$1,Monitoring_MP!$AK$1:$EZ$55,Points_MP!$C48,FALSE)=$V48,$AH48,IF(HLOOKUP(CG$1,Monitoring_MP!$AK$1:$EZ$55,Points_MP!$C48,FALSE)=$X48,$AI48,"ERROR")))))))))</f>
        <v>0</v>
      </c>
      <c r="CH48" s="142">
        <f>IF(ISBLANK(HLOOKUP(CH$1,Monitoring_MP!$AK$1:$EZ$55,Points_MP!$C48,FALSE)),"",IF(HLOOKUP(CH$1,Monitoring_MP!$AK$1:$EZ$55,Points_MP!$C48,FALSE)=$J48,$AB48,IF(HLOOKUP(CH$1,Monitoring_MP!$AK$1:$EZ$55,Points_MP!$C48,FALSE)=$L48,$AC48,IF(HLOOKUP(CH$1,Monitoring_MP!$AK$1:$EZ$55,Points_MP!$C48,FALSE)=$N48,$AD48,IF(HLOOKUP(CH$1,Monitoring_MP!$AK$1:$EZ$55,Points_MP!$C48,FALSE)=$P48,$AE48,IF(HLOOKUP(CH$1,Monitoring_MP!$AK$1:$EZ$55,Points_MP!$C48,FALSE)=$R48,$AF48,IF(HLOOKUP(CH$1,Monitoring_MP!$AK$1:$EZ$55,Points_MP!$C48,FALSE)=$T48,$AG48,IF(HLOOKUP(CH$1,Monitoring_MP!$AK$1:$EZ$55,Points_MP!$C48,FALSE)=$V48,$AH48,IF(HLOOKUP(CH$1,Monitoring_MP!$AK$1:$EZ$55,Points_MP!$C48,FALSE)=$X48,$AI48,"ERROR")))))))))</f>
        <v>0</v>
      </c>
      <c r="CI48" s="142">
        <f>IF(ISBLANK(HLOOKUP(CI$1,Monitoring_MP!$AK$1:$EZ$55,Points_MP!$C48,FALSE)),"",IF(HLOOKUP(CI$1,Monitoring_MP!$AK$1:$EZ$55,Points_MP!$C48,FALSE)=$J48,$AB48,IF(HLOOKUP(CI$1,Monitoring_MP!$AK$1:$EZ$55,Points_MP!$C48,FALSE)=$L48,$AC48,IF(HLOOKUP(CI$1,Monitoring_MP!$AK$1:$EZ$55,Points_MP!$C48,FALSE)=$N48,$AD48,IF(HLOOKUP(CI$1,Monitoring_MP!$AK$1:$EZ$55,Points_MP!$C48,FALSE)=$P48,$AE48,IF(HLOOKUP(CI$1,Monitoring_MP!$AK$1:$EZ$55,Points_MP!$C48,FALSE)=$R48,$AF48,IF(HLOOKUP(CI$1,Monitoring_MP!$AK$1:$EZ$55,Points_MP!$C48,FALSE)=$T48,$AG48,IF(HLOOKUP(CI$1,Monitoring_MP!$AK$1:$EZ$55,Points_MP!$C48,FALSE)=$V48,$AH48,IF(HLOOKUP(CI$1,Monitoring_MP!$AK$1:$EZ$55,Points_MP!$C48,FALSE)=$X48,$AI48,"ERROR")))))))))</f>
        <v>0</v>
      </c>
      <c r="CJ48" s="142">
        <f>IF(ISBLANK(HLOOKUP(CJ$1,Monitoring_MP!$AK$1:$EZ$55,Points_MP!$C48,FALSE)),"",IF(HLOOKUP(CJ$1,Monitoring_MP!$AK$1:$EZ$55,Points_MP!$C48,FALSE)=$J48,$AB48,IF(HLOOKUP(CJ$1,Monitoring_MP!$AK$1:$EZ$55,Points_MP!$C48,FALSE)=$L48,$AC48,IF(HLOOKUP(CJ$1,Monitoring_MP!$AK$1:$EZ$55,Points_MP!$C48,FALSE)=$N48,$AD48,IF(HLOOKUP(CJ$1,Monitoring_MP!$AK$1:$EZ$55,Points_MP!$C48,FALSE)=$P48,$AE48,IF(HLOOKUP(CJ$1,Monitoring_MP!$AK$1:$EZ$55,Points_MP!$C48,FALSE)=$R48,$AF48,IF(HLOOKUP(CJ$1,Monitoring_MP!$AK$1:$EZ$55,Points_MP!$C48,FALSE)=$T48,$AG48,IF(HLOOKUP(CJ$1,Monitoring_MP!$AK$1:$EZ$55,Points_MP!$C48,FALSE)=$V48,$AH48,IF(HLOOKUP(CJ$1,Monitoring_MP!$AK$1:$EZ$55,Points_MP!$C48,FALSE)=$X48,$AI48,"ERROR")))))))))</f>
        <v>0</v>
      </c>
      <c r="CK48" s="142">
        <f>IF(ISBLANK(HLOOKUP(CK$1,Monitoring_MP!$AK$1:$EZ$55,Points_MP!$C48,FALSE)),"",IF(HLOOKUP(CK$1,Monitoring_MP!$AK$1:$EZ$55,Points_MP!$C48,FALSE)=$J48,$AB48,IF(HLOOKUP(CK$1,Monitoring_MP!$AK$1:$EZ$55,Points_MP!$C48,FALSE)=$L48,$AC48,IF(HLOOKUP(CK$1,Monitoring_MP!$AK$1:$EZ$55,Points_MP!$C48,FALSE)=$N48,$AD48,IF(HLOOKUP(CK$1,Monitoring_MP!$AK$1:$EZ$55,Points_MP!$C48,FALSE)=$P48,$AE48,IF(HLOOKUP(CK$1,Monitoring_MP!$AK$1:$EZ$55,Points_MP!$C48,FALSE)=$R48,$AF48,IF(HLOOKUP(CK$1,Monitoring_MP!$AK$1:$EZ$55,Points_MP!$C48,FALSE)=$T48,$AG48,IF(HLOOKUP(CK$1,Monitoring_MP!$AK$1:$EZ$55,Points_MP!$C48,FALSE)=$V48,$AH48,IF(HLOOKUP(CK$1,Monitoring_MP!$AK$1:$EZ$55,Points_MP!$C48,FALSE)=$X48,$AI48,"ERROR")))))))))</f>
        <v>0</v>
      </c>
      <c r="CL48" s="142">
        <f>IF(ISBLANK(HLOOKUP(CL$1,Monitoring_MP!$AK$1:$EZ$55,Points_MP!$C48,FALSE)),"",IF(HLOOKUP(CL$1,Monitoring_MP!$AK$1:$EZ$55,Points_MP!$C48,FALSE)=$J48,$AB48,IF(HLOOKUP(CL$1,Monitoring_MP!$AK$1:$EZ$55,Points_MP!$C48,FALSE)=$L48,$AC48,IF(HLOOKUP(CL$1,Monitoring_MP!$AK$1:$EZ$55,Points_MP!$C48,FALSE)=$N48,$AD48,IF(HLOOKUP(CL$1,Monitoring_MP!$AK$1:$EZ$55,Points_MP!$C48,FALSE)=$P48,$AE48,IF(HLOOKUP(CL$1,Monitoring_MP!$AK$1:$EZ$55,Points_MP!$C48,FALSE)=$R48,$AF48,IF(HLOOKUP(CL$1,Monitoring_MP!$AK$1:$EZ$55,Points_MP!$C48,FALSE)=$T48,$AG48,IF(HLOOKUP(CL$1,Monitoring_MP!$AK$1:$EZ$55,Points_MP!$C48,FALSE)=$V48,$AH48,IF(HLOOKUP(CL$1,Monitoring_MP!$AK$1:$EZ$55,Points_MP!$C48,FALSE)=$X48,$AI48,"ERROR")))))))))</f>
        <v>0</v>
      </c>
      <c r="CM48" s="142">
        <f>IF(ISBLANK(HLOOKUP(CM$1,Monitoring_MP!$AK$1:$EZ$55,Points_MP!$C48,FALSE)),"",IF(HLOOKUP(CM$1,Monitoring_MP!$AK$1:$EZ$55,Points_MP!$C48,FALSE)=$J48,$AB48,IF(HLOOKUP(CM$1,Monitoring_MP!$AK$1:$EZ$55,Points_MP!$C48,FALSE)=$L48,$AC48,IF(HLOOKUP(CM$1,Monitoring_MP!$AK$1:$EZ$55,Points_MP!$C48,FALSE)=$N48,$AD48,IF(HLOOKUP(CM$1,Monitoring_MP!$AK$1:$EZ$55,Points_MP!$C48,FALSE)=$P48,$AE48,IF(HLOOKUP(CM$1,Monitoring_MP!$AK$1:$EZ$55,Points_MP!$C48,FALSE)=$R48,$AF48,IF(HLOOKUP(CM$1,Monitoring_MP!$AK$1:$EZ$55,Points_MP!$C48,FALSE)=$T48,$AG48,IF(HLOOKUP(CM$1,Monitoring_MP!$AK$1:$EZ$55,Points_MP!$C48,FALSE)=$V48,$AH48,IF(HLOOKUP(CM$1,Monitoring_MP!$AK$1:$EZ$55,Points_MP!$C48,FALSE)=$X48,$AI48,"ERROR")))))))))</f>
        <v>0</v>
      </c>
      <c r="CN48" s="142">
        <f>IF(ISBLANK(HLOOKUP(CN$1,Monitoring_MP!$AK$1:$EZ$55,Points_MP!$C48,FALSE)),"",IF(HLOOKUP(CN$1,Monitoring_MP!$AK$1:$EZ$55,Points_MP!$C48,FALSE)=$J48,$AB48,IF(HLOOKUP(CN$1,Monitoring_MP!$AK$1:$EZ$55,Points_MP!$C48,FALSE)=$L48,$AC48,IF(HLOOKUP(CN$1,Monitoring_MP!$AK$1:$EZ$55,Points_MP!$C48,FALSE)=$N48,$AD48,IF(HLOOKUP(CN$1,Monitoring_MP!$AK$1:$EZ$55,Points_MP!$C48,FALSE)=$P48,$AE48,IF(HLOOKUP(CN$1,Monitoring_MP!$AK$1:$EZ$55,Points_MP!$C48,FALSE)=$R48,$AF48,IF(HLOOKUP(CN$1,Monitoring_MP!$AK$1:$EZ$55,Points_MP!$C48,FALSE)=$T48,$AG48,IF(HLOOKUP(CN$1,Monitoring_MP!$AK$1:$EZ$55,Points_MP!$C48,FALSE)=$V48,$AH48,IF(HLOOKUP(CN$1,Monitoring_MP!$AK$1:$EZ$55,Points_MP!$C48,FALSE)=$X48,$AI48,"ERROR")))))))))</f>
        <v>0</v>
      </c>
      <c r="CO48" s="142">
        <f>IF(ISBLANK(HLOOKUP(CO$1,Monitoring_MP!$AK$1:$EZ$55,Points_MP!$C48,FALSE)),"",IF(HLOOKUP(CO$1,Monitoring_MP!$AK$1:$EZ$55,Points_MP!$C48,FALSE)=$J48,$AB48,IF(HLOOKUP(CO$1,Monitoring_MP!$AK$1:$EZ$55,Points_MP!$C48,FALSE)=$L48,$AC48,IF(HLOOKUP(CO$1,Monitoring_MP!$AK$1:$EZ$55,Points_MP!$C48,FALSE)=$N48,$AD48,IF(HLOOKUP(CO$1,Monitoring_MP!$AK$1:$EZ$55,Points_MP!$C48,FALSE)=$P48,$AE48,IF(HLOOKUP(CO$1,Monitoring_MP!$AK$1:$EZ$55,Points_MP!$C48,FALSE)=$R48,$AF48,IF(HLOOKUP(CO$1,Monitoring_MP!$AK$1:$EZ$55,Points_MP!$C48,FALSE)=$T48,$AG48,IF(HLOOKUP(CO$1,Monitoring_MP!$AK$1:$EZ$55,Points_MP!$C48,FALSE)=$V48,$AH48,IF(HLOOKUP(CO$1,Monitoring_MP!$AK$1:$EZ$55,Points_MP!$C48,FALSE)=$X48,$AI48,"ERROR")))))))))</f>
        <v>0</v>
      </c>
      <c r="CP48" s="142">
        <f>IF(ISBLANK(HLOOKUP(CP$1,Monitoring_MP!$AK$1:$EZ$55,Points_MP!$C48,FALSE)),"",IF(HLOOKUP(CP$1,Monitoring_MP!$AK$1:$EZ$55,Points_MP!$C48,FALSE)=$J48,$AB48,IF(HLOOKUP(CP$1,Monitoring_MP!$AK$1:$EZ$55,Points_MP!$C48,FALSE)=$L48,$AC48,IF(HLOOKUP(CP$1,Monitoring_MP!$AK$1:$EZ$55,Points_MP!$C48,FALSE)=$N48,$AD48,IF(HLOOKUP(CP$1,Monitoring_MP!$AK$1:$EZ$55,Points_MP!$C48,FALSE)=$P48,$AE48,IF(HLOOKUP(CP$1,Monitoring_MP!$AK$1:$EZ$55,Points_MP!$C48,FALSE)=$R48,$AF48,IF(HLOOKUP(CP$1,Monitoring_MP!$AK$1:$EZ$55,Points_MP!$C48,FALSE)=$T48,$AG48,IF(HLOOKUP(CP$1,Monitoring_MP!$AK$1:$EZ$55,Points_MP!$C48,FALSE)=$V48,$AH48,IF(HLOOKUP(CP$1,Monitoring_MP!$AK$1:$EZ$55,Points_MP!$C48,FALSE)=$X48,$AI48,"ERROR")))))))))</f>
        <v>0</v>
      </c>
      <c r="CQ48" s="142">
        <f>IF(ISBLANK(HLOOKUP(CQ$1,Monitoring_MP!$AK$1:$EZ$55,Points_MP!$C48,FALSE)),"",IF(HLOOKUP(CQ$1,Monitoring_MP!$AK$1:$EZ$55,Points_MP!$C48,FALSE)=$J48,$AB48,IF(HLOOKUP(CQ$1,Monitoring_MP!$AK$1:$EZ$55,Points_MP!$C48,FALSE)=$L48,$AC48,IF(HLOOKUP(CQ$1,Monitoring_MP!$AK$1:$EZ$55,Points_MP!$C48,FALSE)=$N48,$AD48,IF(HLOOKUP(CQ$1,Monitoring_MP!$AK$1:$EZ$55,Points_MP!$C48,FALSE)=$P48,$AE48,IF(HLOOKUP(CQ$1,Monitoring_MP!$AK$1:$EZ$55,Points_MP!$C48,FALSE)=$R48,$AF48,IF(HLOOKUP(CQ$1,Monitoring_MP!$AK$1:$EZ$55,Points_MP!$C48,FALSE)=$T48,$AG48,IF(HLOOKUP(CQ$1,Monitoring_MP!$AK$1:$EZ$55,Points_MP!$C48,FALSE)=$V48,$AH48,IF(HLOOKUP(CQ$1,Monitoring_MP!$AK$1:$EZ$55,Points_MP!$C48,FALSE)=$X48,$AI48,"ERROR")))))))))</f>
        <v>0</v>
      </c>
      <c r="CR48" s="142">
        <f>IF(ISBLANK(HLOOKUP(CR$1,Monitoring_MP!$AK$1:$EZ$55,Points_MP!$C48,FALSE)),"",IF(HLOOKUP(CR$1,Monitoring_MP!$AK$1:$EZ$55,Points_MP!$C48,FALSE)=$J48,$AB48,IF(HLOOKUP(CR$1,Monitoring_MP!$AK$1:$EZ$55,Points_MP!$C48,FALSE)=$L48,$AC48,IF(HLOOKUP(CR$1,Monitoring_MP!$AK$1:$EZ$55,Points_MP!$C48,FALSE)=$N48,$AD48,IF(HLOOKUP(CR$1,Monitoring_MP!$AK$1:$EZ$55,Points_MP!$C48,FALSE)=$P48,$AE48,IF(HLOOKUP(CR$1,Monitoring_MP!$AK$1:$EZ$55,Points_MP!$C48,FALSE)=$R48,$AF48,IF(HLOOKUP(CR$1,Monitoring_MP!$AK$1:$EZ$55,Points_MP!$C48,FALSE)=$T48,$AG48,IF(HLOOKUP(CR$1,Monitoring_MP!$AK$1:$EZ$55,Points_MP!$C48,FALSE)=$V48,$AH48,IF(HLOOKUP(CR$1,Monitoring_MP!$AK$1:$EZ$55,Points_MP!$C48,FALSE)=$X48,$AI48,"ERROR")))))))))</f>
        <v>0</v>
      </c>
    </row>
    <row r="49" spans="1:96" ht="15" customHeight="1" x14ac:dyDescent="0.35">
      <c r="A49" s="41" t="str">
        <f>IF(ISBLANK(Monitoring_MP!A49),"",Monitoring_MP!A49)</f>
        <v>Q47</v>
      </c>
      <c r="B49" s="41" t="str">
        <f>IF(ISBLANK(Monitoring_MP!B49),"",Monitoring_MP!B49)</f>
        <v>C20047</v>
      </c>
      <c r="C49" s="41">
        <f>IF(ISBLANK(Monitoring_MP!C49),"",Monitoring_MP!C49)</f>
        <v>49</v>
      </c>
      <c r="D49" s="43" t="str">
        <f>IF(ISBLANK(Monitoring_MP!D49),"",Monitoring_MP!D49)</f>
        <v>Există elaborate și publicate planuri, strategii, ghiduri, alte documente privind asigurarea integrităţii în cadrul APL?</v>
      </c>
      <c r="E49" s="43" t="str">
        <f>IF(ISBLANK(Monitoring_MP!E49),"",Monitoring_MP!E49)</f>
        <v>Has the municipality developed a  ethics code for the employee of the LPA?</v>
      </c>
      <c r="F49" s="43" t="str">
        <f>IF(ISBLANK(Monitoring_MP!F49),"",Monitoring_MP!F49)</f>
        <v>et</v>
      </c>
      <c r="G49" s="42" t="str">
        <f>IF(ISBLANK(Monitoring_MP!G49),"",Monitoring_MP!G49)</f>
        <v>et5</v>
      </c>
      <c r="H49" s="60" t="str">
        <f>IF(ISBLANK(Monitoring_MP!H49),"",Monitoring_MP!H49)</f>
        <v>et5k</v>
      </c>
      <c r="I49" s="42">
        <f>IF(ISBLANK(Monitoring_MP!I49),"",Monitoring_MP!I49)</f>
        <v>1</v>
      </c>
      <c r="J49" s="42" t="str">
        <f>IF(ISBLANK(Monitoring_MP!J49),"",Monitoring_MP!J49)</f>
        <v>da</v>
      </c>
      <c r="K49" s="42" t="str">
        <f>IF(ISBLANK(Monitoring_MP!K49),"",Monitoring_MP!K49)</f>
        <v>yes</v>
      </c>
      <c r="L49" s="42" t="str">
        <f>IF(ISBLANK(Monitoring_MP!L49),"",Monitoring_MP!L49)</f>
        <v>nu</v>
      </c>
      <c r="M49" s="42" t="str">
        <f>IF(ISBLANK(Monitoring_MP!M49),"",Monitoring_MP!M49)</f>
        <v>no</v>
      </c>
      <c r="N49" s="42" t="str">
        <f>IF(ISBLANK(Monitoring_MP!N49),"",Monitoring_MP!N49)</f>
        <v>partial</v>
      </c>
      <c r="O49" s="42" t="str">
        <f>IF(ISBLANK(Monitoring_MP!O49),"",Monitoring_MP!O49)</f>
        <v>partially</v>
      </c>
      <c r="P49" s="42" t="str">
        <f>IF(ISBLANK(Monitoring_MP!P49),"",Monitoring_MP!P49)</f>
        <v>--------</v>
      </c>
      <c r="Q49" s="42" t="str">
        <f>IF(ISBLANK(Monitoring_MP!Q49),"",Monitoring_MP!Q49)</f>
        <v>--------</v>
      </c>
      <c r="R49" s="42" t="str">
        <f>IF(ISBLANK(Monitoring_MP!R49),"",Monitoring_MP!R49)</f>
        <v>--------</v>
      </c>
      <c r="S49" s="42" t="str">
        <f>IF(ISBLANK(Monitoring_MP!S49),"",Monitoring_MP!S49)</f>
        <v>--------</v>
      </c>
      <c r="T49" s="42" t="str">
        <f>IF(ISBLANK(Monitoring_MP!T49),"",Monitoring_MP!T49)</f>
        <v>--------</v>
      </c>
      <c r="U49" s="42" t="str">
        <f>IF(ISBLANK(Monitoring_MP!U49),"",Monitoring_MP!U49)</f>
        <v>--------</v>
      </c>
      <c r="V49" s="42" t="str">
        <f>IF(ISBLANK(Monitoring_MP!V49),"",Monitoring_MP!V49)</f>
        <v>--------</v>
      </c>
      <c r="W49" s="42" t="str">
        <f>IF(ISBLANK(Monitoring_MP!W49),"",Monitoring_MP!W49)</f>
        <v>--------</v>
      </c>
      <c r="X49" s="42" t="str">
        <f>IF(ISBLANK(Monitoring_MP!X49),"",Monitoring_MP!X49)</f>
        <v>N/A</v>
      </c>
      <c r="Y49" s="42" t="str">
        <f>IF(ISBLANK(Monitoring_MP!Y49),"",Monitoring_MP!Y49)</f>
        <v>N/A</v>
      </c>
      <c r="Z49" s="42" t="str">
        <f>IF(ISBLANK(Monitoring_MP!Z49),"",Monitoring_MP!Z49)</f>
        <v>--------</v>
      </c>
      <c r="AA49" s="83" t="str">
        <f>IF(ISBLANK(Monitoring_MP!AA49),"",Monitoring_MP!AA49)</f>
        <v>--------</v>
      </c>
      <c r="AB49" s="71">
        <f>IF(ISBLANK(Monitoring_MP!AB49),"",Monitoring_MP!AB49)</f>
        <v>1</v>
      </c>
      <c r="AC49" s="42">
        <f>IF(ISBLANK(Monitoring_MP!AC49),"",Monitoring_MP!AC49)</f>
        <v>0</v>
      </c>
      <c r="AD49" s="71">
        <f>IF(ISBLANK(Monitoring_MP!AD49),"",Monitoring_MP!AD49)</f>
        <v>0.5</v>
      </c>
      <c r="AE49" s="71" t="str">
        <f>IF(ISBLANK(Monitoring_MP!AE49),"",Monitoring_MP!AE49)</f>
        <v/>
      </c>
      <c r="AF49" s="71" t="str">
        <f>IF(ISBLANK(Monitoring_MP!AF49),"",Monitoring_MP!AF49)</f>
        <v/>
      </c>
      <c r="AG49" s="71" t="str">
        <f>IF(ISBLANK(Monitoring_MP!AG49),"",Monitoring_MP!AG49)</f>
        <v/>
      </c>
      <c r="AH49" s="71" t="str">
        <f>IF(ISBLANK(Monitoring_MP!AH49),"",Monitoring_MP!AH49)</f>
        <v/>
      </c>
      <c r="AI49" s="42" t="str">
        <f>IF(ISBLANK(Monitoring_MP!AI49),"",Monitoring_MP!AI49)</f>
        <v>N/A</v>
      </c>
      <c r="AJ49" s="43" t="str">
        <f>IF(ISBLANK(Monitoring_MP!AJ49),"",Monitoring_MP!AJ49)</f>
        <v/>
      </c>
      <c r="AK49" s="142">
        <f>IF(ISBLANK(HLOOKUP(AK$1,Monitoring_MP!$AK$1:$EZ$55,Points_MP!$C49,FALSE)),"",IF(HLOOKUP(AK$1,Monitoring_MP!$AK$1:$EZ$55,Points_MP!$C49,FALSE)=$J49,$AB49,IF(HLOOKUP(AK$1,Monitoring_MP!$AK$1:$EZ$55,Points_MP!$C49,FALSE)=$L49,$AC49,IF(HLOOKUP(AK$1,Monitoring_MP!$AK$1:$EZ$55,Points_MP!$C49,FALSE)=$N49,$AD49,IF(HLOOKUP(AK$1,Monitoring_MP!$AK$1:$EZ$55,Points_MP!$C49,FALSE)=$P49,$AE49,IF(HLOOKUP(AK$1,Monitoring_MP!$AK$1:$EZ$55,Points_MP!$C49,FALSE)=$R49,$AF49,IF(HLOOKUP(AK$1,Monitoring_MP!$AK$1:$EZ$55,Points_MP!$C49,FALSE)=$T49,$AG49,IF(HLOOKUP(AK$1,Monitoring_MP!$AK$1:$EZ$55,Points_MP!$C49,FALSE)=$V49,$AH49,IF(HLOOKUP(AK$1,Monitoring_MP!$AK$1:$EZ$55,Points_MP!$C49,FALSE)=$X49,$AI49,"ERROR")))))))))</f>
        <v>0</v>
      </c>
      <c r="AL49" s="142">
        <f>IF(ISBLANK(HLOOKUP(AL$1,Monitoring_MP!$AK$1:$EZ$55,Points_MP!$C49,FALSE)),"",IF(HLOOKUP(AL$1,Monitoring_MP!$AK$1:$EZ$55,Points_MP!$C49,FALSE)=$J49,$AB49,IF(HLOOKUP(AL$1,Monitoring_MP!$AK$1:$EZ$55,Points_MP!$C49,FALSE)=$L49,$AC49,IF(HLOOKUP(AL$1,Monitoring_MP!$AK$1:$EZ$55,Points_MP!$C49,FALSE)=$N49,$AD49,IF(HLOOKUP(AL$1,Monitoring_MP!$AK$1:$EZ$55,Points_MP!$C49,FALSE)=$P49,$AE49,IF(HLOOKUP(AL$1,Monitoring_MP!$AK$1:$EZ$55,Points_MP!$C49,FALSE)=$R49,$AF49,IF(HLOOKUP(AL$1,Monitoring_MP!$AK$1:$EZ$55,Points_MP!$C49,FALSE)=$T49,$AG49,IF(HLOOKUP(AL$1,Monitoring_MP!$AK$1:$EZ$55,Points_MP!$C49,FALSE)=$V49,$AH49,IF(HLOOKUP(AL$1,Monitoring_MP!$AK$1:$EZ$55,Points_MP!$C49,FALSE)=$X49,$AI49,"ERROR")))))))))</f>
        <v>1</v>
      </c>
      <c r="AM49" s="142">
        <f>IF(ISBLANK(HLOOKUP(AM$1,Monitoring_MP!$AK$1:$EZ$55,Points_MP!$C49,FALSE)),"",IF(HLOOKUP(AM$1,Monitoring_MP!$AK$1:$EZ$55,Points_MP!$C49,FALSE)=$J49,$AB49,IF(HLOOKUP(AM$1,Monitoring_MP!$AK$1:$EZ$55,Points_MP!$C49,FALSE)=$L49,$AC49,IF(HLOOKUP(AM$1,Monitoring_MP!$AK$1:$EZ$55,Points_MP!$C49,FALSE)=$N49,$AD49,IF(HLOOKUP(AM$1,Monitoring_MP!$AK$1:$EZ$55,Points_MP!$C49,FALSE)=$P49,$AE49,IF(HLOOKUP(AM$1,Monitoring_MP!$AK$1:$EZ$55,Points_MP!$C49,FALSE)=$R49,$AF49,IF(HLOOKUP(AM$1,Monitoring_MP!$AK$1:$EZ$55,Points_MP!$C49,FALSE)=$T49,$AG49,IF(HLOOKUP(AM$1,Monitoring_MP!$AK$1:$EZ$55,Points_MP!$C49,FALSE)=$V49,$AH49,IF(HLOOKUP(AM$1,Monitoring_MP!$AK$1:$EZ$55,Points_MP!$C49,FALSE)=$X49,$AI49,"ERROR")))))))))</f>
        <v>0</v>
      </c>
      <c r="AN49" s="142">
        <f>IF(ISBLANK(HLOOKUP(AN$1,Monitoring_MP!$AK$1:$EZ$55,Points_MP!$C49,FALSE)),"",IF(HLOOKUP(AN$1,Monitoring_MP!$AK$1:$EZ$55,Points_MP!$C49,FALSE)=$J49,$AB49,IF(HLOOKUP(AN$1,Monitoring_MP!$AK$1:$EZ$55,Points_MP!$C49,FALSE)=$L49,$AC49,IF(HLOOKUP(AN$1,Monitoring_MP!$AK$1:$EZ$55,Points_MP!$C49,FALSE)=$N49,$AD49,IF(HLOOKUP(AN$1,Monitoring_MP!$AK$1:$EZ$55,Points_MP!$C49,FALSE)=$P49,$AE49,IF(HLOOKUP(AN$1,Monitoring_MP!$AK$1:$EZ$55,Points_MP!$C49,FALSE)=$R49,$AF49,IF(HLOOKUP(AN$1,Monitoring_MP!$AK$1:$EZ$55,Points_MP!$C49,FALSE)=$T49,$AG49,IF(HLOOKUP(AN$1,Monitoring_MP!$AK$1:$EZ$55,Points_MP!$C49,FALSE)=$V49,$AH49,IF(HLOOKUP(AN$1,Monitoring_MP!$AK$1:$EZ$55,Points_MP!$C49,FALSE)=$X49,$AI49,"ERROR")))))))))</f>
        <v>0</v>
      </c>
      <c r="AO49" s="142">
        <f>IF(ISBLANK(HLOOKUP(AO$1,Monitoring_MP!$AK$1:$EZ$55,Points_MP!$C49,FALSE)),"",IF(HLOOKUP(AO$1,Monitoring_MP!$AK$1:$EZ$55,Points_MP!$C49,FALSE)=$J49,$AB49,IF(HLOOKUP(AO$1,Monitoring_MP!$AK$1:$EZ$55,Points_MP!$C49,FALSE)=$L49,$AC49,IF(HLOOKUP(AO$1,Monitoring_MP!$AK$1:$EZ$55,Points_MP!$C49,FALSE)=$N49,$AD49,IF(HLOOKUP(AO$1,Monitoring_MP!$AK$1:$EZ$55,Points_MP!$C49,FALSE)=$P49,$AE49,IF(HLOOKUP(AO$1,Monitoring_MP!$AK$1:$EZ$55,Points_MP!$C49,FALSE)=$R49,$AF49,IF(HLOOKUP(AO$1,Monitoring_MP!$AK$1:$EZ$55,Points_MP!$C49,FALSE)=$T49,$AG49,IF(HLOOKUP(AO$1,Monitoring_MP!$AK$1:$EZ$55,Points_MP!$C49,FALSE)=$V49,$AH49,IF(HLOOKUP(AO$1,Monitoring_MP!$AK$1:$EZ$55,Points_MP!$C49,FALSE)=$X49,$AI49,"ERROR")))))))))</f>
        <v>0</v>
      </c>
      <c r="AP49" s="142">
        <f>IF(ISBLANK(HLOOKUP(AP$1,Monitoring_MP!$AK$1:$EZ$55,Points_MP!$C49,FALSE)),"",IF(HLOOKUP(AP$1,Monitoring_MP!$AK$1:$EZ$55,Points_MP!$C49,FALSE)=$J49,$AB49,IF(HLOOKUP(AP$1,Monitoring_MP!$AK$1:$EZ$55,Points_MP!$C49,FALSE)=$L49,$AC49,IF(HLOOKUP(AP$1,Monitoring_MP!$AK$1:$EZ$55,Points_MP!$C49,FALSE)=$N49,$AD49,IF(HLOOKUP(AP$1,Monitoring_MP!$AK$1:$EZ$55,Points_MP!$C49,FALSE)=$P49,$AE49,IF(HLOOKUP(AP$1,Monitoring_MP!$AK$1:$EZ$55,Points_MP!$C49,FALSE)=$R49,$AF49,IF(HLOOKUP(AP$1,Monitoring_MP!$AK$1:$EZ$55,Points_MP!$C49,FALSE)=$T49,$AG49,IF(HLOOKUP(AP$1,Monitoring_MP!$AK$1:$EZ$55,Points_MP!$C49,FALSE)=$V49,$AH49,IF(HLOOKUP(AP$1,Monitoring_MP!$AK$1:$EZ$55,Points_MP!$C49,FALSE)=$X49,$AI49,"ERROR")))))))))</f>
        <v>0</v>
      </c>
      <c r="AQ49" s="142">
        <f>IF(ISBLANK(HLOOKUP(AQ$1,Monitoring_MP!$AK$1:$EZ$55,Points_MP!$C49,FALSE)),"",IF(HLOOKUP(AQ$1,Monitoring_MP!$AK$1:$EZ$55,Points_MP!$C49,FALSE)=$J49,$AB49,IF(HLOOKUP(AQ$1,Monitoring_MP!$AK$1:$EZ$55,Points_MP!$C49,FALSE)=$L49,$AC49,IF(HLOOKUP(AQ$1,Monitoring_MP!$AK$1:$EZ$55,Points_MP!$C49,FALSE)=$N49,$AD49,IF(HLOOKUP(AQ$1,Monitoring_MP!$AK$1:$EZ$55,Points_MP!$C49,FALSE)=$P49,$AE49,IF(HLOOKUP(AQ$1,Monitoring_MP!$AK$1:$EZ$55,Points_MP!$C49,FALSE)=$R49,$AF49,IF(HLOOKUP(AQ$1,Monitoring_MP!$AK$1:$EZ$55,Points_MP!$C49,FALSE)=$T49,$AG49,IF(HLOOKUP(AQ$1,Monitoring_MP!$AK$1:$EZ$55,Points_MP!$C49,FALSE)=$V49,$AH49,IF(HLOOKUP(AQ$1,Monitoring_MP!$AK$1:$EZ$55,Points_MP!$C49,FALSE)=$X49,$AI49,"ERROR")))))))))</f>
        <v>0</v>
      </c>
      <c r="AR49" s="142">
        <f>IF(ISBLANK(HLOOKUP(AR$1,Monitoring_MP!$AK$1:$EZ$55,Points_MP!$C49,FALSE)),"",IF(HLOOKUP(AR$1,Monitoring_MP!$AK$1:$EZ$55,Points_MP!$C49,FALSE)=$J49,$AB49,IF(HLOOKUP(AR$1,Monitoring_MP!$AK$1:$EZ$55,Points_MP!$C49,FALSE)=$L49,$AC49,IF(HLOOKUP(AR$1,Monitoring_MP!$AK$1:$EZ$55,Points_MP!$C49,FALSE)=$N49,$AD49,IF(HLOOKUP(AR$1,Monitoring_MP!$AK$1:$EZ$55,Points_MP!$C49,FALSE)=$P49,$AE49,IF(HLOOKUP(AR$1,Monitoring_MP!$AK$1:$EZ$55,Points_MP!$C49,FALSE)=$R49,$AF49,IF(HLOOKUP(AR$1,Monitoring_MP!$AK$1:$EZ$55,Points_MP!$C49,FALSE)=$T49,$AG49,IF(HLOOKUP(AR$1,Monitoring_MP!$AK$1:$EZ$55,Points_MP!$C49,FALSE)=$V49,$AH49,IF(HLOOKUP(AR$1,Monitoring_MP!$AK$1:$EZ$55,Points_MP!$C49,FALSE)=$X49,$AI49,"ERROR")))))))))</f>
        <v>0</v>
      </c>
      <c r="AS49" s="142">
        <f>IF(ISBLANK(HLOOKUP(AS$1,Monitoring_MP!$AK$1:$EZ$55,Points_MP!$C49,FALSE)),"",IF(HLOOKUP(AS$1,Monitoring_MP!$AK$1:$EZ$55,Points_MP!$C49,FALSE)=$J49,$AB49,IF(HLOOKUP(AS$1,Monitoring_MP!$AK$1:$EZ$55,Points_MP!$C49,FALSE)=$L49,$AC49,IF(HLOOKUP(AS$1,Monitoring_MP!$AK$1:$EZ$55,Points_MP!$C49,FALSE)=$N49,$AD49,IF(HLOOKUP(AS$1,Monitoring_MP!$AK$1:$EZ$55,Points_MP!$C49,FALSE)=$P49,$AE49,IF(HLOOKUP(AS$1,Monitoring_MP!$AK$1:$EZ$55,Points_MP!$C49,FALSE)=$R49,$AF49,IF(HLOOKUP(AS$1,Monitoring_MP!$AK$1:$EZ$55,Points_MP!$C49,FALSE)=$T49,$AG49,IF(HLOOKUP(AS$1,Monitoring_MP!$AK$1:$EZ$55,Points_MP!$C49,FALSE)=$V49,$AH49,IF(HLOOKUP(AS$1,Monitoring_MP!$AK$1:$EZ$55,Points_MP!$C49,FALSE)=$X49,$AI49,"ERROR")))))))))</f>
        <v>0</v>
      </c>
      <c r="AT49" s="142">
        <f>IF(ISBLANK(HLOOKUP(AT$1,Monitoring_MP!$AK$1:$EZ$55,Points_MP!$C49,FALSE)),"",IF(HLOOKUP(AT$1,Monitoring_MP!$AK$1:$EZ$55,Points_MP!$C49,FALSE)=$J49,$AB49,IF(HLOOKUP(AT$1,Monitoring_MP!$AK$1:$EZ$55,Points_MP!$C49,FALSE)=$L49,$AC49,IF(HLOOKUP(AT$1,Monitoring_MP!$AK$1:$EZ$55,Points_MP!$C49,FALSE)=$N49,$AD49,IF(HLOOKUP(AT$1,Monitoring_MP!$AK$1:$EZ$55,Points_MP!$C49,FALSE)=$P49,$AE49,IF(HLOOKUP(AT$1,Monitoring_MP!$AK$1:$EZ$55,Points_MP!$C49,FALSE)=$R49,$AF49,IF(HLOOKUP(AT$1,Monitoring_MP!$AK$1:$EZ$55,Points_MP!$C49,FALSE)=$T49,$AG49,IF(HLOOKUP(AT$1,Monitoring_MP!$AK$1:$EZ$55,Points_MP!$C49,FALSE)=$V49,$AH49,IF(HLOOKUP(AT$1,Monitoring_MP!$AK$1:$EZ$55,Points_MP!$C49,FALSE)=$X49,$AI49,"ERROR")))))))))</f>
        <v>0</v>
      </c>
      <c r="AU49" s="142">
        <f>IF(ISBLANK(HLOOKUP(AU$1,Monitoring_MP!$AK$1:$EZ$55,Points_MP!$C49,FALSE)),"",IF(HLOOKUP(AU$1,Monitoring_MP!$AK$1:$EZ$55,Points_MP!$C49,FALSE)=$J49,$AB49,IF(HLOOKUP(AU$1,Monitoring_MP!$AK$1:$EZ$55,Points_MP!$C49,FALSE)=$L49,$AC49,IF(HLOOKUP(AU$1,Monitoring_MP!$AK$1:$EZ$55,Points_MP!$C49,FALSE)=$N49,$AD49,IF(HLOOKUP(AU$1,Monitoring_MP!$AK$1:$EZ$55,Points_MP!$C49,FALSE)=$P49,$AE49,IF(HLOOKUP(AU$1,Monitoring_MP!$AK$1:$EZ$55,Points_MP!$C49,FALSE)=$R49,$AF49,IF(HLOOKUP(AU$1,Monitoring_MP!$AK$1:$EZ$55,Points_MP!$C49,FALSE)=$T49,$AG49,IF(HLOOKUP(AU$1,Monitoring_MP!$AK$1:$EZ$55,Points_MP!$C49,FALSE)=$V49,$AH49,IF(HLOOKUP(AU$1,Monitoring_MP!$AK$1:$EZ$55,Points_MP!$C49,FALSE)=$X49,$AI49,"ERROR")))))))))</f>
        <v>0</v>
      </c>
      <c r="AV49" s="142">
        <f>IF(ISBLANK(HLOOKUP(AV$1,Monitoring_MP!$AK$1:$EZ$55,Points_MP!$C49,FALSE)),"",IF(HLOOKUP(AV$1,Monitoring_MP!$AK$1:$EZ$55,Points_MP!$C49,FALSE)=$J49,$AB49,IF(HLOOKUP(AV$1,Monitoring_MP!$AK$1:$EZ$55,Points_MP!$C49,FALSE)=$L49,$AC49,IF(HLOOKUP(AV$1,Monitoring_MP!$AK$1:$EZ$55,Points_MP!$C49,FALSE)=$N49,$AD49,IF(HLOOKUP(AV$1,Monitoring_MP!$AK$1:$EZ$55,Points_MP!$C49,FALSE)=$P49,$AE49,IF(HLOOKUP(AV$1,Monitoring_MP!$AK$1:$EZ$55,Points_MP!$C49,FALSE)=$R49,$AF49,IF(HLOOKUP(AV$1,Monitoring_MP!$AK$1:$EZ$55,Points_MP!$C49,FALSE)=$T49,$AG49,IF(HLOOKUP(AV$1,Monitoring_MP!$AK$1:$EZ$55,Points_MP!$C49,FALSE)=$V49,$AH49,IF(HLOOKUP(AV$1,Monitoring_MP!$AK$1:$EZ$55,Points_MP!$C49,FALSE)=$X49,$AI49,"ERROR")))))))))</f>
        <v>0</v>
      </c>
      <c r="AW49" s="142">
        <f>IF(ISBLANK(HLOOKUP(AW$1,Monitoring_MP!$AK$1:$EZ$55,Points_MP!$C49,FALSE)),"",IF(HLOOKUP(AW$1,Monitoring_MP!$AK$1:$EZ$55,Points_MP!$C49,FALSE)=$J49,$AB49,IF(HLOOKUP(AW$1,Monitoring_MP!$AK$1:$EZ$55,Points_MP!$C49,FALSE)=$L49,$AC49,IF(HLOOKUP(AW$1,Monitoring_MP!$AK$1:$EZ$55,Points_MP!$C49,FALSE)=$N49,$AD49,IF(HLOOKUP(AW$1,Monitoring_MP!$AK$1:$EZ$55,Points_MP!$C49,FALSE)=$P49,$AE49,IF(HLOOKUP(AW$1,Monitoring_MP!$AK$1:$EZ$55,Points_MP!$C49,FALSE)=$R49,$AF49,IF(HLOOKUP(AW$1,Monitoring_MP!$AK$1:$EZ$55,Points_MP!$C49,FALSE)=$T49,$AG49,IF(HLOOKUP(AW$1,Monitoring_MP!$AK$1:$EZ$55,Points_MP!$C49,FALSE)=$V49,$AH49,IF(HLOOKUP(AW$1,Monitoring_MP!$AK$1:$EZ$55,Points_MP!$C49,FALSE)=$X49,$AI49,"ERROR")))))))))</f>
        <v>0</v>
      </c>
      <c r="AX49" s="142">
        <f>IF(ISBLANK(HLOOKUP(AX$1,Monitoring_MP!$AK$1:$EZ$55,Points_MP!$C49,FALSE)),"",IF(HLOOKUP(AX$1,Monitoring_MP!$AK$1:$EZ$55,Points_MP!$C49,FALSE)=$J49,$AB49,IF(HLOOKUP(AX$1,Monitoring_MP!$AK$1:$EZ$55,Points_MP!$C49,FALSE)=$L49,$AC49,IF(HLOOKUP(AX$1,Monitoring_MP!$AK$1:$EZ$55,Points_MP!$C49,FALSE)=$N49,$AD49,IF(HLOOKUP(AX$1,Monitoring_MP!$AK$1:$EZ$55,Points_MP!$C49,FALSE)=$P49,$AE49,IF(HLOOKUP(AX$1,Monitoring_MP!$AK$1:$EZ$55,Points_MP!$C49,FALSE)=$R49,$AF49,IF(HLOOKUP(AX$1,Monitoring_MP!$AK$1:$EZ$55,Points_MP!$C49,FALSE)=$T49,$AG49,IF(HLOOKUP(AX$1,Monitoring_MP!$AK$1:$EZ$55,Points_MP!$C49,FALSE)=$V49,$AH49,IF(HLOOKUP(AX$1,Monitoring_MP!$AK$1:$EZ$55,Points_MP!$C49,FALSE)=$X49,$AI49,"ERROR")))))))))</f>
        <v>0</v>
      </c>
      <c r="AY49" s="142">
        <f>IF(ISBLANK(HLOOKUP(AY$1,Monitoring_MP!$AK$1:$EZ$55,Points_MP!$C49,FALSE)),"",IF(HLOOKUP(AY$1,Monitoring_MP!$AK$1:$EZ$55,Points_MP!$C49,FALSE)=$J49,$AB49,IF(HLOOKUP(AY$1,Monitoring_MP!$AK$1:$EZ$55,Points_MP!$C49,FALSE)=$L49,$AC49,IF(HLOOKUP(AY$1,Monitoring_MP!$AK$1:$EZ$55,Points_MP!$C49,FALSE)=$N49,$AD49,IF(HLOOKUP(AY$1,Monitoring_MP!$AK$1:$EZ$55,Points_MP!$C49,FALSE)=$P49,$AE49,IF(HLOOKUP(AY$1,Monitoring_MP!$AK$1:$EZ$55,Points_MP!$C49,FALSE)=$R49,$AF49,IF(HLOOKUP(AY$1,Monitoring_MP!$AK$1:$EZ$55,Points_MP!$C49,FALSE)=$T49,$AG49,IF(HLOOKUP(AY$1,Monitoring_MP!$AK$1:$EZ$55,Points_MP!$C49,FALSE)=$V49,$AH49,IF(HLOOKUP(AY$1,Monitoring_MP!$AK$1:$EZ$55,Points_MP!$C49,FALSE)=$X49,$AI49,"ERROR")))))))))</f>
        <v>0</v>
      </c>
      <c r="AZ49" s="142">
        <f>IF(ISBLANK(HLOOKUP(AZ$1,Monitoring_MP!$AK$1:$EZ$55,Points_MP!$C49,FALSE)),"",IF(HLOOKUP(AZ$1,Monitoring_MP!$AK$1:$EZ$55,Points_MP!$C49,FALSE)=$J49,$AB49,IF(HLOOKUP(AZ$1,Monitoring_MP!$AK$1:$EZ$55,Points_MP!$C49,FALSE)=$L49,$AC49,IF(HLOOKUP(AZ$1,Monitoring_MP!$AK$1:$EZ$55,Points_MP!$C49,FALSE)=$N49,$AD49,IF(HLOOKUP(AZ$1,Monitoring_MP!$AK$1:$EZ$55,Points_MP!$C49,FALSE)=$P49,$AE49,IF(HLOOKUP(AZ$1,Monitoring_MP!$AK$1:$EZ$55,Points_MP!$C49,FALSE)=$R49,$AF49,IF(HLOOKUP(AZ$1,Monitoring_MP!$AK$1:$EZ$55,Points_MP!$C49,FALSE)=$T49,$AG49,IF(HLOOKUP(AZ$1,Monitoring_MP!$AK$1:$EZ$55,Points_MP!$C49,FALSE)=$V49,$AH49,IF(HLOOKUP(AZ$1,Monitoring_MP!$AK$1:$EZ$55,Points_MP!$C49,FALSE)=$X49,$AI49,"ERROR")))))))))</f>
        <v>1</v>
      </c>
      <c r="BA49" s="142">
        <f>IF(ISBLANK(HLOOKUP(BA$1,Monitoring_MP!$AK$1:$EZ$55,Points_MP!$C49,FALSE)),"",IF(HLOOKUP(BA$1,Monitoring_MP!$AK$1:$EZ$55,Points_MP!$C49,FALSE)=$J49,$AB49,IF(HLOOKUP(BA$1,Monitoring_MP!$AK$1:$EZ$55,Points_MP!$C49,FALSE)=$L49,$AC49,IF(HLOOKUP(BA$1,Monitoring_MP!$AK$1:$EZ$55,Points_MP!$C49,FALSE)=$N49,$AD49,IF(HLOOKUP(BA$1,Monitoring_MP!$AK$1:$EZ$55,Points_MP!$C49,FALSE)=$P49,$AE49,IF(HLOOKUP(BA$1,Monitoring_MP!$AK$1:$EZ$55,Points_MP!$C49,FALSE)=$R49,$AF49,IF(HLOOKUP(BA$1,Monitoring_MP!$AK$1:$EZ$55,Points_MP!$C49,FALSE)=$T49,$AG49,IF(HLOOKUP(BA$1,Monitoring_MP!$AK$1:$EZ$55,Points_MP!$C49,FALSE)=$V49,$AH49,IF(HLOOKUP(BA$1,Monitoring_MP!$AK$1:$EZ$55,Points_MP!$C49,FALSE)=$X49,$AI49,"ERROR")))))))))</f>
        <v>0</v>
      </c>
      <c r="BB49" s="142">
        <f>IF(ISBLANK(HLOOKUP(BB$1,Monitoring_MP!$AK$1:$EZ$55,Points_MP!$C49,FALSE)),"",IF(HLOOKUP(BB$1,Monitoring_MP!$AK$1:$EZ$55,Points_MP!$C49,FALSE)=$J49,$AB49,IF(HLOOKUP(BB$1,Monitoring_MP!$AK$1:$EZ$55,Points_MP!$C49,FALSE)=$L49,$AC49,IF(HLOOKUP(BB$1,Monitoring_MP!$AK$1:$EZ$55,Points_MP!$C49,FALSE)=$N49,$AD49,IF(HLOOKUP(BB$1,Monitoring_MP!$AK$1:$EZ$55,Points_MP!$C49,FALSE)=$P49,$AE49,IF(HLOOKUP(BB$1,Monitoring_MP!$AK$1:$EZ$55,Points_MP!$C49,FALSE)=$R49,$AF49,IF(HLOOKUP(BB$1,Monitoring_MP!$AK$1:$EZ$55,Points_MP!$C49,FALSE)=$T49,$AG49,IF(HLOOKUP(BB$1,Monitoring_MP!$AK$1:$EZ$55,Points_MP!$C49,FALSE)=$V49,$AH49,IF(HLOOKUP(BB$1,Monitoring_MP!$AK$1:$EZ$55,Points_MP!$C49,FALSE)=$X49,$AI49,"ERROR")))))))))</f>
        <v>0</v>
      </c>
      <c r="BC49" s="142">
        <f>IF(ISBLANK(HLOOKUP(BC$1,Monitoring_MP!$AK$1:$EZ$55,Points_MP!$C49,FALSE)),"",IF(HLOOKUP(BC$1,Monitoring_MP!$AK$1:$EZ$55,Points_MP!$C49,FALSE)=$J49,$AB49,IF(HLOOKUP(BC$1,Monitoring_MP!$AK$1:$EZ$55,Points_MP!$C49,FALSE)=$L49,$AC49,IF(HLOOKUP(BC$1,Monitoring_MP!$AK$1:$EZ$55,Points_MP!$C49,FALSE)=$N49,$AD49,IF(HLOOKUP(BC$1,Monitoring_MP!$AK$1:$EZ$55,Points_MP!$C49,FALSE)=$P49,$AE49,IF(HLOOKUP(BC$1,Monitoring_MP!$AK$1:$EZ$55,Points_MP!$C49,FALSE)=$R49,$AF49,IF(HLOOKUP(BC$1,Monitoring_MP!$AK$1:$EZ$55,Points_MP!$C49,FALSE)=$T49,$AG49,IF(HLOOKUP(BC$1,Monitoring_MP!$AK$1:$EZ$55,Points_MP!$C49,FALSE)=$V49,$AH49,IF(HLOOKUP(BC$1,Monitoring_MP!$AK$1:$EZ$55,Points_MP!$C49,FALSE)=$X49,$AI49,"ERROR")))))))))</f>
        <v>0</v>
      </c>
      <c r="BD49" s="142">
        <f>IF(ISBLANK(HLOOKUP(BD$1,Monitoring_MP!$AK$1:$EZ$55,Points_MP!$C49,FALSE)),"",IF(HLOOKUP(BD$1,Monitoring_MP!$AK$1:$EZ$55,Points_MP!$C49,FALSE)=$J49,$AB49,IF(HLOOKUP(BD$1,Monitoring_MP!$AK$1:$EZ$55,Points_MP!$C49,FALSE)=$L49,$AC49,IF(HLOOKUP(BD$1,Monitoring_MP!$AK$1:$EZ$55,Points_MP!$C49,FALSE)=$N49,$AD49,IF(HLOOKUP(BD$1,Monitoring_MP!$AK$1:$EZ$55,Points_MP!$C49,FALSE)=$P49,$AE49,IF(HLOOKUP(BD$1,Monitoring_MP!$AK$1:$EZ$55,Points_MP!$C49,FALSE)=$R49,$AF49,IF(HLOOKUP(BD$1,Monitoring_MP!$AK$1:$EZ$55,Points_MP!$C49,FALSE)=$T49,$AG49,IF(HLOOKUP(BD$1,Monitoring_MP!$AK$1:$EZ$55,Points_MP!$C49,FALSE)=$V49,$AH49,IF(HLOOKUP(BD$1,Monitoring_MP!$AK$1:$EZ$55,Points_MP!$C49,FALSE)=$X49,$AI49,"ERROR")))))))))</f>
        <v>0</v>
      </c>
      <c r="BE49" s="142">
        <f>IF(ISBLANK(HLOOKUP(BE$1,Monitoring_MP!$AK$1:$EZ$55,Points_MP!$C49,FALSE)),"",IF(HLOOKUP(BE$1,Monitoring_MP!$AK$1:$EZ$55,Points_MP!$C49,FALSE)=$J49,$AB49,IF(HLOOKUP(BE$1,Monitoring_MP!$AK$1:$EZ$55,Points_MP!$C49,FALSE)=$L49,$AC49,IF(HLOOKUP(BE$1,Monitoring_MP!$AK$1:$EZ$55,Points_MP!$C49,FALSE)=$N49,$AD49,IF(HLOOKUP(BE$1,Monitoring_MP!$AK$1:$EZ$55,Points_MP!$C49,FALSE)=$P49,$AE49,IF(HLOOKUP(BE$1,Monitoring_MP!$AK$1:$EZ$55,Points_MP!$C49,FALSE)=$R49,$AF49,IF(HLOOKUP(BE$1,Monitoring_MP!$AK$1:$EZ$55,Points_MP!$C49,FALSE)=$T49,$AG49,IF(HLOOKUP(BE$1,Monitoring_MP!$AK$1:$EZ$55,Points_MP!$C49,FALSE)=$V49,$AH49,IF(HLOOKUP(BE$1,Monitoring_MP!$AK$1:$EZ$55,Points_MP!$C49,FALSE)=$X49,$AI49,"ERROR")))))))))</f>
        <v>0</v>
      </c>
      <c r="BF49" s="142">
        <f>IF(ISBLANK(HLOOKUP(BF$1,Monitoring_MP!$AK$1:$EZ$55,Points_MP!$C49,FALSE)),"",IF(HLOOKUP(BF$1,Monitoring_MP!$AK$1:$EZ$55,Points_MP!$C49,FALSE)=$J49,$AB49,IF(HLOOKUP(BF$1,Monitoring_MP!$AK$1:$EZ$55,Points_MP!$C49,FALSE)=$L49,$AC49,IF(HLOOKUP(BF$1,Monitoring_MP!$AK$1:$EZ$55,Points_MP!$C49,FALSE)=$N49,$AD49,IF(HLOOKUP(BF$1,Monitoring_MP!$AK$1:$EZ$55,Points_MP!$C49,FALSE)=$P49,$AE49,IF(HLOOKUP(BF$1,Monitoring_MP!$AK$1:$EZ$55,Points_MP!$C49,FALSE)=$R49,$AF49,IF(HLOOKUP(BF$1,Monitoring_MP!$AK$1:$EZ$55,Points_MP!$C49,FALSE)=$T49,$AG49,IF(HLOOKUP(BF$1,Monitoring_MP!$AK$1:$EZ$55,Points_MP!$C49,FALSE)=$V49,$AH49,IF(HLOOKUP(BF$1,Monitoring_MP!$AK$1:$EZ$55,Points_MP!$C49,FALSE)=$X49,$AI49,"ERROR")))))))))</f>
        <v>1</v>
      </c>
      <c r="BG49" s="142">
        <f>IF(ISBLANK(HLOOKUP(BG$1,Monitoring_MP!$AK$1:$EZ$55,Points_MP!$C49,FALSE)),"",IF(HLOOKUP(BG$1,Monitoring_MP!$AK$1:$EZ$55,Points_MP!$C49,FALSE)=$J49,$AB49,IF(HLOOKUP(BG$1,Monitoring_MP!$AK$1:$EZ$55,Points_MP!$C49,FALSE)=$L49,$AC49,IF(HLOOKUP(BG$1,Monitoring_MP!$AK$1:$EZ$55,Points_MP!$C49,FALSE)=$N49,$AD49,IF(HLOOKUP(BG$1,Monitoring_MP!$AK$1:$EZ$55,Points_MP!$C49,FALSE)=$P49,$AE49,IF(HLOOKUP(BG$1,Monitoring_MP!$AK$1:$EZ$55,Points_MP!$C49,FALSE)=$R49,$AF49,IF(HLOOKUP(BG$1,Monitoring_MP!$AK$1:$EZ$55,Points_MP!$C49,FALSE)=$T49,$AG49,IF(HLOOKUP(BG$1,Monitoring_MP!$AK$1:$EZ$55,Points_MP!$C49,FALSE)=$V49,$AH49,IF(HLOOKUP(BG$1,Monitoring_MP!$AK$1:$EZ$55,Points_MP!$C49,FALSE)=$X49,$AI49,"ERROR")))))))))</f>
        <v>0</v>
      </c>
      <c r="BH49" s="142">
        <f>IF(ISBLANK(HLOOKUP(BH$1,Monitoring_MP!$AK$1:$EZ$55,Points_MP!$C49,FALSE)),"",IF(HLOOKUP(BH$1,Monitoring_MP!$AK$1:$EZ$55,Points_MP!$C49,FALSE)=$J49,$AB49,IF(HLOOKUP(BH$1,Monitoring_MP!$AK$1:$EZ$55,Points_MP!$C49,FALSE)=$L49,$AC49,IF(HLOOKUP(BH$1,Monitoring_MP!$AK$1:$EZ$55,Points_MP!$C49,FALSE)=$N49,$AD49,IF(HLOOKUP(BH$1,Monitoring_MP!$AK$1:$EZ$55,Points_MP!$C49,FALSE)=$P49,$AE49,IF(HLOOKUP(BH$1,Monitoring_MP!$AK$1:$EZ$55,Points_MP!$C49,FALSE)=$R49,$AF49,IF(HLOOKUP(BH$1,Monitoring_MP!$AK$1:$EZ$55,Points_MP!$C49,FALSE)=$T49,$AG49,IF(HLOOKUP(BH$1,Monitoring_MP!$AK$1:$EZ$55,Points_MP!$C49,FALSE)=$V49,$AH49,IF(HLOOKUP(BH$1,Monitoring_MP!$AK$1:$EZ$55,Points_MP!$C49,FALSE)=$X49,$AI49,"ERROR")))))))))</f>
        <v>0</v>
      </c>
      <c r="BI49" s="142">
        <f>IF(ISBLANK(HLOOKUP(BI$1,Monitoring_MP!$AK$1:$EZ$55,Points_MP!$C49,FALSE)),"",IF(HLOOKUP(BI$1,Monitoring_MP!$AK$1:$EZ$55,Points_MP!$C49,FALSE)=$J49,$AB49,IF(HLOOKUP(BI$1,Monitoring_MP!$AK$1:$EZ$55,Points_MP!$C49,FALSE)=$L49,$AC49,IF(HLOOKUP(BI$1,Monitoring_MP!$AK$1:$EZ$55,Points_MP!$C49,FALSE)=$N49,$AD49,IF(HLOOKUP(BI$1,Monitoring_MP!$AK$1:$EZ$55,Points_MP!$C49,FALSE)=$P49,$AE49,IF(HLOOKUP(BI$1,Monitoring_MP!$AK$1:$EZ$55,Points_MP!$C49,FALSE)=$R49,$AF49,IF(HLOOKUP(BI$1,Monitoring_MP!$AK$1:$EZ$55,Points_MP!$C49,FALSE)=$T49,$AG49,IF(HLOOKUP(BI$1,Monitoring_MP!$AK$1:$EZ$55,Points_MP!$C49,FALSE)=$V49,$AH49,IF(HLOOKUP(BI$1,Monitoring_MP!$AK$1:$EZ$55,Points_MP!$C49,FALSE)=$X49,$AI49,"ERROR")))))))))</f>
        <v>0</v>
      </c>
      <c r="BJ49" s="142">
        <f>IF(ISBLANK(HLOOKUP(BJ$1,Monitoring_MP!$AK$1:$EZ$55,Points_MP!$C49,FALSE)),"",IF(HLOOKUP(BJ$1,Monitoring_MP!$AK$1:$EZ$55,Points_MP!$C49,FALSE)=$J49,$AB49,IF(HLOOKUP(BJ$1,Monitoring_MP!$AK$1:$EZ$55,Points_MP!$C49,FALSE)=$L49,$AC49,IF(HLOOKUP(BJ$1,Monitoring_MP!$AK$1:$EZ$55,Points_MP!$C49,FALSE)=$N49,$AD49,IF(HLOOKUP(BJ$1,Monitoring_MP!$AK$1:$EZ$55,Points_MP!$C49,FALSE)=$P49,$AE49,IF(HLOOKUP(BJ$1,Monitoring_MP!$AK$1:$EZ$55,Points_MP!$C49,FALSE)=$R49,$AF49,IF(HLOOKUP(BJ$1,Monitoring_MP!$AK$1:$EZ$55,Points_MP!$C49,FALSE)=$T49,$AG49,IF(HLOOKUP(BJ$1,Monitoring_MP!$AK$1:$EZ$55,Points_MP!$C49,FALSE)=$V49,$AH49,IF(HLOOKUP(BJ$1,Monitoring_MP!$AK$1:$EZ$55,Points_MP!$C49,FALSE)=$X49,$AI49,"ERROR")))))))))</f>
        <v>0</v>
      </c>
      <c r="BK49" s="142">
        <f>IF(ISBLANK(HLOOKUP(BK$1,Monitoring_MP!$AK$1:$EZ$55,Points_MP!$C49,FALSE)),"",IF(HLOOKUP(BK$1,Monitoring_MP!$AK$1:$EZ$55,Points_MP!$C49,FALSE)=$J49,$AB49,IF(HLOOKUP(BK$1,Monitoring_MP!$AK$1:$EZ$55,Points_MP!$C49,FALSE)=$L49,$AC49,IF(HLOOKUP(BK$1,Monitoring_MP!$AK$1:$EZ$55,Points_MP!$C49,FALSE)=$N49,$AD49,IF(HLOOKUP(BK$1,Monitoring_MP!$AK$1:$EZ$55,Points_MP!$C49,FALSE)=$P49,$AE49,IF(HLOOKUP(BK$1,Monitoring_MP!$AK$1:$EZ$55,Points_MP!$C49,FALSE)=$R49,$AF49,IF(HLOOKUP(BK$1,Monitoring_MP!$AK$1:$EZ$55,Points_MP!$C49,FALSE)=$T49,$AG49,IF(HLOOKUP(BK$1,Monitoring_MP!$AK$1:$EZ$55,Points_MP!$C49,FALSE)=$V49,$AH49,IF(HLOOKUP(BK$1,Monitoring_MP!$AK$1:$EZ$55,Points_MP!$C49,FALSE)=$X49,$AI49,"ERROR")))))))))</f>
        <v>0</v>
      </c>
      <c r="BL49" s="142">
        <f>IF(ISBLANK(HLOOKUP(BL$1,Monitoring_MP!$AK$1:$EZ$55,Points_MP!$C49,FALSE)),"",IF(HLOOKUP(BL$1,Monitoring_MP!$AK$1:$EZ$55,Points_MP!$C49,FALSE)=$J49,$AB49,IF(HLOOKUP(BL$1,Monitoring_MP!$AK$1:$EZ$55,Points_MP!$C49,FALSE)=$L49,$AC49,IF(HLOOKUP(BL$1,Monitoring_MP!$AK$1:$EZ$55,Points_MP!$C49,FALSE)=$N49,$AD49,IF(HLOOKUP(BL$1,Monitoring_MP!$AK$1:$EZ$55,Points_MP!$C49,FALSE)=$P49,$AE49,IF(HLOOKUP(BL$1,Monitoring_MP!$AK$1:$EZ$55,Points_MP!$C49,FALSE)=$R49,$AF49,IF(HLOOKUP(BL$1,Monitoring_MP!$AK$1:$EZ$55,Points_MP!$C49,FALSE)=$T49,$AG49,IF(HLOOKUP(BL$1,Monitoring_MP!$AK$1:$EZ$55,Points_MP!$C49,FALSE)=$V49,$AH49,IF(HLOOKUP(BL$1,Monitoring_MP!$AK$1:$EZ$55,Points_MP!$C49,FALSE)=$X49,$AI49,"ERROR")))))))))</f>
        <v>0</v>
      </c>
      <c r="BM49" s="142">
        <f>IF(ISBLANK(HLOOKUP(BM$1,Monitoring_MP!$AK$1:$EZ$55,Points_MP!$C49,FALSE)),"",IF(HLOOKUP(BM$1,Monitoring_MP!$AK$1:$EZ$55,Points_MP!$C49,FALSE)=$J49,$AB49,IF(HLOOKUP(BM$1,Monitoring_MP!$AK$1:$EZ$55,Points_MP!$C49,FALSE)=$L49,$AC49,IF(HLOOKUP(BM$1,Monitoring_MP!$AK$1:$EZ$55,Points_MP!$C49,FALSE)=$N49,$AD49,IF(HLOOKUP(BM$1,Monitoring_MP!$AK$1:$EZ$55,Points_MP!$C49,FALSE)=$P49,$AE49,IF(HLOOKUP(BM$1,Monitoring_MP!$AK$1:$EZ$55,Points_MP!$C49,FALSE)=$R49,$AF49,IF(HLOOKUP(BM$1,Monitoring_MP!$AK$1:$EZ$55,Points_MP!$C49,FALSE)=$T49,$AG49,IF(HLOOKUP(BM$1,Monitoring_MP!$AK$1:$EZ$55,Points_MP!$C49,FALSE)=$V49,$AH49,IF(HLOOKUP(BM$1,Monitoring_MP!$AK$1:$EZ$55,Points_MP!$C49,FALSE)=$X49,$AI49,"ERROR")))))))))</f>
        <v>0</v>
      </c>
      <c r="BN49" s="142">
        <f>IF(ISBLANK(HLOOKUP(BN$1,Monitoring_MP!$AK$1:$EZ$55,Points_MP!$C49,FALSE)),"",IF(HLOOKUP(BN$1,Monitoring_MP!$AK$1:$EZ$55,Points_MP!$C49,FALSE)=$J49,$AB49,IF(HLOOKUP(BN$1,Monitoring_MP!$AK$1:$EZ$55,Points_MP!$C49,FALSE)=$L49,$AC49,IF(HLOOKUP(BN$1,Monitoring_MP!$AK$1:$EZ$55,Points_MP!$C49,FALSE)=$N49,$AD49,IF(HLOOKUP(BN$1,Monitoring_MP!$AK$1:$EZ$55,Points_MP!$C49,FALSE)=$P49,$AE49,IF(HLOOKUP(BN$1,Monitoring_MP!$AK$1:$EZ$55,Points_MP!$C49,FALSE)=$R49,$AF49,IF(HLOOKUP(BN$1,Monitoring_MP!$AK$1:$EZ$55,Points_MP!$C49,FALSE)=$T49,$AG49,IF(HLOOKUP(BN$1,Monitoring_MP!$AK$1:$EZ$55,Points_MP!$C49,FALSE)=$V49,$AH49,IF(HLOOKUP(BN$1,Monitoring_MP!$AK$1:$EZ$55,Points_MP!$C49,FALSE)=$X49,$AI49,"ERROR")))))))))</f>
        <v>0</v>
      </c>
      <c r="BO49" s="142">
        <f>IF(ISBLANK(HLOOKUP(BO$1,Monitoring_MP!$AK$1:$EZ$55,Points_MP!$C49,FALSE)),"",IF(HLOOKUP(BO$1,Monitoring_MP!$AK$1:$EZ$55,Points_MP!$C49,FALSE)=$J49,$AB49,IF(HLOOKUP(BO$1,Monitoring_MP!$AK$1:$EZ$55,Points_MP!$C49,FALSE)=$L49,$AC49,IF(HLOOKUP(BO$1,Monitoring_MP!$AK$1:$EZ$55,Points_MP!$C49,FALSE)=$N49,$AD49,IF(HLOOKUP(BO$1,Monitoring_MP!$AK$1:$EZ$55,Points_MP!$C49,FALSE)=$P49,$AE49,IF(HLOOKUP(BO$1,Monitoring_MP!$AK$1:$EZ$55,Points_MP!$C49,FALSE)=$R49,$AF49,IF(HLOOKUP(BO$1,Monitoring_MP!$AK$1:$EZ$55,Points_MP!$C49,FALSE)=$T49,$AG49,IF(HLOOKUP(BO$1,Monitoring_MP!$AK$1:$EZ$55,Points_MP!$C49,FALSE)=$V49,$AH49,IF(HLOOKUP(BO$1,Monitoring_MP!$AK$1:$EZ$55,Points_MP!$C49,FALSE)=$X49,$AI49,"ERROR")))))))))</f>
        <v>0</v>
      </c>
      <c r="BP49" s="142">
        <f>IF(ISBLANK(HLOOKUP(BP$1,Monitoring_MP!$AK$1:$EZ$55,Points_MP!$C49,FALSE)),"",IF(HLOOKUP(BP$1,Monitoring_MP!$AK$1:$EZ$55,Points_MP!$C49,FALSE)=$J49,$AB49,IF(HLOOKUP(BP$1,Monitoring_MP!$AK$1:$EZ$55,Points_MP!$C49,FALSE)=$L49,$AC49,IF(HLOOKUP(BP$1,Monitoring_MP!$AK$1:$EZ$55,Points_MP!$C49,FALSE)=$N49,$AD49,IF(HLOOKUP(BP$1,Monitoring_MP!$AK$1:$EZ$55,Points_MP!$C49,FALSE)=$P49,$AE49,IF(HLOOKUP(BP$1,Monitoring_MP!$AK$1:$EZ$55,Points_MP!$C49,FALSE)=$R49,$AF49,IF(HLOOKUP(BP$1,Monitoring_MP!$AK$1:$EZ$55,Points_MP!$C49,FALSE)=$T49,$AG49,IF(HLOOKUP(BP$1,Monitoring_MP!$AK$1:$EZ$55,Points_MP!$C49,FALSE)=$V49,$AH49,IF(HLOOKUP(BP$1,Monitoring_MP!$AK$1:$EZ$55,Points_MP!$C49,FALSE)=$X49,$AI49,"ERROR")))))))))</f>
        <v>0</v>
      </c>
      <c r="BQ49" s="142">
        <f>IF(ISBLANK(HLOOKUP(BQ$1,Monitoring_MP!$AK$1:$EZ$55,Points_MP!$C49,FALSE)),"",IF(HLOOKUP(BQ$1,Monitoring_MP!$AK$1:$EZ$55,Points_MP!$C49,FALSE)=$J49,$AB49,IF(HLOOKUP(BQ$1,Monitoring_MP!$AK$1:$EZ$55,Points_MP!$C49,FALSE)=$L49,$AC49,IF(HLOOKUP(BQ$1,Monitoring_MP!$AK$1:$EZ$55,Points_MP!$C49,FALSE)=$N49,$AD49,IF(HLOOKUP(BQ$1,Monitoring_MP!$AK$1:$EZ$55,Points_MP!$C49,FALSE)=$P49,$AE49,IF(HLOOKUP(BQ$1,Monitoring_MP!$AK$1:$EZ$55,Points_MP!$C49,FALSE)=$R49,$AF49,IF(HLOOKUP(BQ$1,Monitoring_MP!$AK$1:$EZ$55,Points_MP!$C49,FALSE)=$T49,$AG49,IF(HLOOKUP(BQ$1,Monitoring_MP!$AK$1:$EZ$55,Points_MP!$C49,FALSE)=$V49,$AH49,IF(HLOOKUP(BQ$1,Monitoring_MP!$AK$1:$EZ$55,Points_MP!$C49,FALSE)=$X49,$AI49,"ERROR")))))))))</f>
        <v>0</v>
      </c>
      <c r="BR49" s="142">
        <f>IF(ISBLANK(HLOOKUP(BR$1,Monitoring_MP!$AK$1:$EZ$55,Points_MP!$C49,FALSE)),"",IF(HLOOKUP(BR$1,Monitoring_MP!$AK$1:$EZ$55,Points_MP!$C49,FALSE)=$J49,$AB49,IF(HLOOKUP(BR$1,Monitoring_MP!$AK$1:$EZ$55,Points_MP!$C49,FALSE)=$L49,$AC49,IF(HLOOKUP(BR$1,Monitoring_MP!$AK$1:$EZ$55,Points_MP!$C49,FALSE)=$N49,$AD49,IF(HLOOKUP(BR$1,Monitoring_MP!$AK$1:$EZ$55,Points_MP!$C49,FALSE)=$P49,$AE49,IF(HLOOKUP(BR$1,Monitoring_MP!$AK$1:$EZ$55,Points_MP!$C49,FALSE)=$R49,$AF49,IF(HLOOKUP(BR$1,Monitoring_MP!$AK$1:$EZ$55,Points_MP!$C49,FALSE)=$T49,$AG49,IF(HLOOKUP(BR$1,Monitoring_MP!$AK$1:$EZ$55,Points_MP!$C49,FALSE)=$V49,$AH49,IF(HLOOKUP(BR$1,Monitoring_MP!$AK$1:$EZ$55,Points_MP!$C49,FALSE)=$X49,$AI49,"ERROR")))))))))</f>
        <v>0</v>
      </c>
      <c r="BS49" s="142">
        <f>IF(ISBLANK(HLOOKUP(BS$1,Monitoring_MP!$AK$1:$EZ$55,Points_MP!$C49,FALSE)),"",IF(HLOOKUP(BS$1,Monitoring_MP!$AK$1:$EZ$55,Points_MP!$C49,FALSE)=$J49,$AB49,IF(HLOOKUP(BS$1,Monitoring_MP!$AK$1:$EZ$55,Points_MP!$C49,FALSE)=$L49,$AC49,IF(HLOOKUP(BS$1,Monitoring_MP!$AK$1:$EZ$55,Points_MP!$C49,FALSE)=$N49,$AD49,IF(HLOOKUP(BS$1,Monitoring_MP!$AK$1:$EZ$55,Points_MP!$C49,FALSE)=$P49,$AE49,IF(HLOOKUP(BS$1,Monitoring_MP!$AK$1:$EZ$55,Points_MP!$C49,FALSE)=$R49,$AF49,IF(HLOOKUP(BS$1,Monitoring_MP!$AK$1:$EZ$55,Points_MP!$C49,FALSE)=$T49,$AG49,IF(HLOOKUP(BS$1,Monitoring_MP!$AK$1:$EZ$55,Points_MP!$C49,FALSE)=$V49,$AH49,IF(HLOOKUP(BS$1,Monitoring_MP!$AK$1:$EZ$55,Points_MP!$C49,FALSE)=$X49,$AI49,"ERROR")))))))))</f>
        <v>0</v>
      </c>
      <c r="BT49" s="142">
        <f>IF(ISBLANK(HLOOKUP(BT$1,Monitoring_MP!$AK$1:$EZ$55,Points_MP!$C49,FALSE)),"",IF(HLOOKUP(BT$1,Monitoring_MP!$AK$1:$EZ$55,Points_MP!$C49,FALSE)=$J49,$AB49,IF(HLOOKUP(BT$1,Monitoring_MP!$AK$1:$EZ$55,Points_MP!$C49,FALSE)=$L49,$AC49,IF(HLOOKUP(BT$1,Monitoring_MP!$AK$1:$EZ$55,Points_MP!$C49,FALSE)=$N49,$AD49,IF(HLOOKUP(BT$1,Monitoring_MP!$AK$1:$EZ$55,Points_MP!$C49,FALSE)=$P49,$AE49,IF(HLOOKUP(BT$1,Monitoring_MP!$AK$1:$EZ$55,Points_MP!$C49,FALSE)=$R49,$AF49,IF(HLOOKUP(BT$1,Monitoring_MP!$AK$1:$EZ$55,Points_MP!$C49,FALSE)=$T49,$AG49,IF(HLOOKUP(BT$1,Monitoring_MP!$AK$1:$EZ$55,Points_MP!$C49,FALSE)=$V49,$AH49,IF(HLOOKUP(BT$1,Monitoring_MP!$AK$1:$EZ$55,Points_MP!$C49,FALSE)=$X49,$AI49,"ERROR")))))))))</f>
        <v>0</v>
      </c>
      <c r="BU49" s="142">
        <f>IF(ISBLANK(HLOOKUP(BU$1,Monitoring_MP!$AK$1:$EZ$55,Points_MP!$C49,FALSE)),"",IF(HLOOKUP(BU$1,Monitoring_MP!$AK$1:$EZ$55,Points_MP!$C49,FALSE)=$J49,$AB49,IF(HLOOKUP(BU$1,Monitoring_MP!$AK$1:$EZ$55,Points_MP!$C49,FALSE)=$L49,$AC49,IF(HLOOKUP(BU$1,Monitoring_MP!$AK$1:$EZ$55,Points_MP!$C49,FALSE)=$N49,$AD49,IF(HLOOKUP(BU$1,Monitoring_MP!$AK$1:$EZ$55,Points_MP!$C49,FALSE)=$P49,$AE49,IF(HLOOKUP(BU$1,Monitoring_MP!$AK$1:$EZ$55,Points_MP!$C49,FALSE)=$R49,$AF49,IF(HLOOKUP(BU$1,Monitoring_MP!$AK$1:$EZ$55,Points_MP!$C49,FALSE)=$T49,$AG49,IF(HLOOKUP(BU$1,Monitoring_MP!$AK$1:$EZ$55,Points_MP!$C49,FALSE)=$V49,$AH49,IF(HLOOKUP(BU$1,Monitoring_MP!$AK$1:$EZ$55,Points_MP!$C49,FALSE)=$X49,$AI49,"ERROR")))))))))</f>
        <v>0</v>
      </c>
      <c r="BV49" s="142">
        <f>IF(ISBLANK(HLOOKUP(BV$1,Monitoring_MP!$AK$1:$EZ$55,Points_MP!$C49,FALSE)),"",IF(HLOOKUP(BV$1,Monitoring_MP!$AK$1:$EZ$55,Points_MP!$C49,FALSE)=$J49,$AB49,IF(HLOOKUP(BV$1,Monitoring_MP!$AK$1:$EZ$55,Points_MP!$C49,FALSE)=$L49,$AC49,IF(HLOOKUP(BV$1,Monitoring_MP!$AK$1:$EZ$55,Points_MP!$C49,FALSE)=$N49,$AD49,IF(HLOOKUP(BV$1,Monitoring_MP!$AK$1:$EZ$55,Points_MP!$C49,FALSE)=$P49,$AE49,IF(HLOOKUP(BV$1,Monitoring_MP!$AK$1:$EZ$55,Points_MP!$C49,FALSE)=$R49,$AF49,IF(HLOOKUP(BV$1,Monitoring_MP!$AK$1:$EZ$55,Points_MP!$C49,FALSE)=$T49,$AG49,IF(HLOOKUP(BV$1,Monitoring_MP!$AK$1:$EZ$55,Points_MP!$C49,FALSE)=$V49,$AH49,IF(HLOOKUP(BV$1,Monitoring_MP!$AK$1:$EZ$55,Points_MP!$C49,FALSE)=$X49,$AI49,"ERROR")))))))))</f>
        <v>0</v>
      </c>
      <c r="BW49" s="142">
        <f>IF(ISBLANK(HLOOKUP(BW$1,Monitoring_MP!$AK$1:$EZ$55,Points_MP!$C49,FALSE)),"",IF(HLOOKUP(BW$1,Monitoring_MP!$AK$1:$EZ$55,Points_MP!$C49,FALSE)=$J49,$AB49,IF(HLOOKUP(BW$1,Monitoring_MP!$AK$1:$EZ$55,Points_MP!$C49,FALSE)=$L49,$AC49,IF(HLOOKUP(BW$1,Monitoring_MP!$AK$1:$EZ$55,Points_MP!$C49,FALSE)=$N49,$AD49,IF(HLOOKUP(BW$1,Monitoring_MP!$AK$1:$EZ$55,Points_MP!$C49,FALSE)=$P49,$AE49,IF(HLOOKUP(BW$1,Monitoring_MP!$AK$1:$EZ$55,Points_MP!$C49,FALSE)=$R49,$AF49,IF(HLOOKUP(BW$1,Monitoring_MP!$AK$1:$EZ$55,Points_MP!$C49,FALSE)=$T49,$AG49,IF(HLOOKUP(BW$1,Monitoring_MP!$AK$1:$EZ$55,Points_MP!$C49,FALSE)=$V49,$AH49,IF(HLOOKUP(BW$1,Monitoring_MP!$AK$1:$EZ$55,Points_MP!$C49,FALSE)=$X49,$AI49,"ERROR")))))))))</f>
        <v>0</v>
      </c>
      <c r="BX49" s="142">
        <f>IF(ISBLANK(HLOOKUP(BX$1,Monitoring_MP!$AK$1:$EZ$55,Points_MP!$C49,FALSE)),"",IF(HLOOKUP(BX$1,Monitoring_MP!$AK$1:$EZ$55,Points_MP!$C49,FALSE)=$J49,$AB49,IF(HLOOKUP(BX$1,Monitoring_MP!$AK$1:$EZ$55,Points_MP!$C49,FALSE)=$L49,$AC49,IF(HLOOKUP(BX$1,Monitoring_MP!$AK$1:$EZ$55,Points_MP!$C49,FALSE)=$N49,$AD49,IF(HLOOKUP(BX$1,Monitoring_MP!$AK$1:$EZ$55,Points_MP!$C49,FALSE)=$P49,$AE49,IF(HLOOKUP(BX$1,Monitoring_MP!$AK$1:$EZ$55,Points_MP!$C49,FALSE)=$R49,$AF49,IF(HLOOKUP(BX$1,Monitoring_MP!$AK$1:$EZ$55,Points_MP!$C49,FALSE)=$T49,$AG49,IF(HLOOKUP(BX$1,Monitoring_MP!$AK$1:$EZ$55,Points_MP!$C49,FALSE)=$V49,$AH49,IF(HLOOKUP(BX$1,Monitoring_MP!$AK$1:$EZ$55,Points_MP!$C49,FALSE)=$X49,$AI49,"ERROR")))))))))</f>
        <v>0</v>
      </c>
      <c r="BY49" s="142">
        <f>IF(ISBLANK(HLOOKUP(BY$1,Monitoring_MP!$AK$1:$EZ$55,Points_MP!$C49,FALSE)),"",IF(HLOOKUP(BY$1,Monitoring_MP!$AK$1:$EZ$55,Points_MP!$C49,FALSE)=$J49,$AB49,IF(HLOOKUP(BY$1,Monitoring_MP!$AK$1:$EZ$55,Points_MP!$C49,FALSE)=$L49,$AC49,IF(HLOOKUP(BY$1,Monitoring_MP!$AK$1:$EZ$55,Points_MP!$C49,FALSE)=$N49,$AD49,IF(HLOOKUP(BY$1,Monitoring_MP!$AK$1:$EZ$55,Points_MP!$C49,FALSE)=$P49,$AE49,IF(HLOOKUP(BY$1,Monitoring_MP!$AK$1:$EZ$55,Points_MP!$C49,FALSE)=$R49,$AF49,IF(HLOOKUP(BY$1,Monitoring_MP!$AK$1:$EZ$55,Points_MP!$C49,FALSE)=$T49,$AG49,IF(HLOOKUP(BY$1,Monitoring_MP!$AK$1:$EZ$55,Points_MP!$C49,FALSE)=$V49,$AH49,IF(HLOOKUP(BY$1,Monitoring_MP!$AK$1:$EZ$55,Points_MP!$C49,FALSE)=$X49,$AI49,"ERROR")))))))))</f>
        <v>0</v>
      </c>
      <c r="BZ49" s="142">
        <f>IF(ISBLANK(HLOOKUP(BZ$1,Monitoring_MP!$AK$1:$EZ$55,Points_MP!$C49,FALSE)),"",IF(HLOOKUP(BZ$1,Monitoring_MP!$AK$1:$EZ$55,Points_MP!$C49,FALSE)=$J49,$AB49,IF(HLOOKUP(BZ$1,Monitoring_MP!$AK$1:$EZ$55,Points_MP!$C49,FALSE)=$L49,$AC49,IF(HLOOKUP(BZ$1,Monitoring_MP!$AK$1:$EZ$55,Points_MP!$C49,FALSE)=$N49,$AD49,IF(HLOOKUP(BZ$1,Monitoring_MP!$AK$1:$EZ$55,Points_MP!$C49,FALSE)=$P49,$AE49,IF(HLOOKUP(BZ$1,Monitoring_MP!$AK$1:$EZ$55,Points_MP!$C49,FALSE)=$R49,$AF49,IF(HLOOKUP(BZ$1,Monitoring_MP!$AK$1:$EZ$55,Points_MP!$C49,FALSE)=$T49,$AG49,IF(HLOOKUP(BZ$1,Monitoring_MP!$AK$1:$EZ$55,Points_MP!$C49,FALSE)=$V49,$AH49,IF(HLOOKUP(BZ$1,Monitoring_MP!$AK$1:$EZ$55,Points_MP!$C49,FALSE)=$X49,$AI49,"ERROR")))))))))</f>
        <v>0</v>
      </c>
      <c r="CA49" s="142">
        <f>IF(ISBLANK(HLOOKUP(CA$1,Monitoring_MP!$AK$1:$EZ$55,Points_MP!$C49,FALSE)),"",IF(HLOOKUP(CA$1,Monitoring_MP!$AK$1:$EZ$55,Points_MP!$C49,FALSE)=$J49,$AB49,IF(HLOOKUP(CA$1,Monitoring_MP!$AK$1:$EZ$55,Points_MP!$C49,FALSE)=$L49,$AC49,IF(HLOOKUP(CA$1,Monitoring_MP!$AK$1:$EZ$55,Points_MP!$C49,FALSE)=$N49,$AD49,IF(HLOOKUP(CA$1,Monitoring_MP!$AK$1:$EZ$55,Points_MP!$C49,FALSE)=$P49,$AE49,IF(HLOOKUP(CA$1,Monitoring_MP!$AK$1:$EZ$55,Points_MP!$C49,FALSE)=$R49,$AF49,IF(HLOOKUP(CA$1,Monitoring_MP!$AK$1:$EZ$55,Points_MP!$C49,FALSE)=$T49,$AG49,IF(HLOOKUP(CA$1,Monitoring_MP!$AK$1:$EZ$55,Points_MP!$C49,FALSE)=$V49,$AH49,IF(HLOOKUP(CA$1,Monitoring_MP!$AK$1:$EZ$55,Points_MP!$C49,FALSE)=$X49,$AI49,"ERROR")))))))))</f>
        <v>0</v>
      </c>
      <c r="CB49" s="142">
        <f>IF(ISBLANK(HLOOKUP(CB$1,Monitoring_MP!$AK$1:$EZ$55,Points_MP!$C49,FALSE)),"",IF(HLOOKUP(CB$1,Monitoring_MP!$AK$1:$EZ$55,Points_MP!$C49,FALSE)=$J49,$AB49,IF(HLOOKUP(CB$1,Monitoring_MP!$AK$1:$EZ$55,Points_MP!$C49,FALSE)=$L49,$AC49,IF(HLOOKUP(CB$1,Monitoring_MP!$AK$1:$EZ$55,Points_MP!$C49,FALSE)=$N49,$AD49,IF(HLOOKUP(CB$1,Monitoring_MP!$AK$1:$EZ$55,Points_MP!$C49,FALSE)=$P49,$AE49,IF(HLOOKUP(CB$1,Monitoring_MP!$AK$1:$EZ$55,Points_MP!$C49,FALSE)=$R49,$AF49,IF(HLOOKUP(CB$1,Monitoring_MP!$AK$1:$EZ$55,Points_MP!$C49,FALSE)=$T49,$AG49,IF(HLOOKUP(CB$1,Monitoring_MP!$AK$1:$EZ$55,Points_MP!$C49,FALSE)=$V49,$AH49,IF(HLOOKUP(CB$1,Monitoring_MP!$AK$1:$EZ$55,Points_MP!$C49,FALSE)=$X49,$AI49,"ERROR")))))))))</f>
        <v>0</v>
      </c>
      <c r="CC49" s="142">
        <f>IF(ISBLANK(HLOOKUP(CC$1,Monitoring_MP!$AK$1:$EZ$55,Points_MP!$C49,FALSE)),"",IF(HLOOKUP(CC$1,Monitoring_MP!$AK$1:$EZ$55,Points_MP!$C49,FALSE)=$J49,$AB49,IF(HLOOKUP(CC$1,Monitoring_MP!$AK$1:$EZ$55,Points_MP!$C49,FALSE)=$L49,$AC49,IF(HLOOKUP(CC$1,Monitoring_MP!$AK$1:$EZ$55,Points_MP!$C49,FALSE)=$N49,$AD49,IF(HLOOKUP(CC$1,Monitoring_MP!$AK$1:$EZ$55,Points_MP!$C49,FALSE)=$P49,$AE49,IF(HLOOKUP(CC$1,Monitoring_MP!$AK$1:$EZ$55,Points_MP!$C49,FALSE)=$R49,$AF49,IF(HLOOKUP(CC$1,Monitoring_MP!$AK$1:$EZ$55,Points_MP!$C49,FALSE)=$T49,$AG49,IF(HLOOKUP(CC$1,Monitoring_MP!$AK$1:$EZ$55,Points_MP!$C49,FALSE)=$V49,$AH49,IF(HLOOKUP(CC$1,Monitoring_MP!$AK$1:$EZ$55,Points_MP!$C49,FALSE)=$X49,$AI49,"ERROR")))))))))</f>
        <v>0</v>
      </c>
      <c r="CD49" s="142">
        <f>IF(ISBLANK(HLOOKUP(CD$1,Monitoring_MP!$AK$1:$EZ$55,Points_MP!$C49,FALSE)),"",IF(HLOOKUP(CD$1,Monitoring_MP!$AK$1:$EZ$55,Points_MP!$C49,FALSE)=$J49,$AB49,IF(HLOOKUP(CD$1,Monitoring_MP!$AK$1:$EZ$55,Points_MP!$C49,FALSE)=$L49,$AC49,IF(HLOOKUP(CD$1,Monitoring_MP!$AK$1:$EZ$55,Points_MP!$C49,FALSE)=$N49,$AD49,IF(HLOOKUP(CD$1,Monitoring_MP!$AK$1:$EZ$55,Points_MP!$C49,FALSE)=$P49,$AE49,IF(HLOOKUP(CD$1,Monitoring_MP!$AK$1:$EZ$55,Points_MP!$C49,FALSE)=$R49,$AF49,IF(HLOOKUP(CD$1,Monitoring_MP!$AK$1:$EZ$55,Points_MP!$C49,FALSE)=$T49,$AG49,IF(HLOOKUP(CD$1,Monitoring_MP!$AK$1:$EZ$55,Points_MP!$C49,FALSE)=$V49,$AH49,IF(HLOOKUP(CD$1,Monitoring_MP!$AK$1:$EZ$55,Points_MP!$C49,FALSE)=$X49,$AI49,"ERROR")))))))))</f>
        <v>0</v>
      </c>
      <c r="CE49" s="142">
        <f>IF(ISBLANK(HLOOKUP(CE$1,Monitoring_MP!$AK$1:$EZ$55,Points_MP!$C49,FALSE)),"",IF(HLOOKUP(CE$1,Monitoring_MP!$AK$1:$EZ$55,Points_MP!$C49,FALSE)=$J49,$AB49,IF(HLOOKUP(CE$1,Monitoring_MP!$AK$1:$EZ$55,Points_MP!$C49,FALSE)=$L49,$AC49,IF(HLOOKUP(CE$1,Monitoring_MP!$AK$1:$EZ$55,Points_MP!$C49,FALSE)=$N49,$AD49,IF(HLOOKUP(CE$1,Monitoring_MP!$AK$1:$EZ$55,Points_MP!$C49,FALSE)=$P49,$AE49,IF(HLOOKUP(CE$1,Monitoring_MP!$AK$1:$EZ$55,Points_MP!$C49,FALSE)=$R49,$AF49,IF(HLOOKUP(CE$1,Monitoring_MP!$AK$1:$EZ$55,Points_MP!$C49,FALSE)=$T49,$AG49,IF(HLOOKUP(CE$1,Monitoring_MP!$AK$1:$EZ$55,Points_MP!$C49,FALSE)=$V49,$AH49,IF(HLOOKUP(CE$1,Monitoring_MP!$AK$1:$EZ$55,Points_MP!$C49,FALSE)=$X49,$AI49,"ERROR")))))))))</f>
        <v>0</v>
      </c>
      <c r="CF49" s="142">
        <f>IF(ISBLANK(HLOOKUP(CF$1,Monitoring_MP!$AK$1:$EZ$55,Points_MP!$C49,FALSE)),"",IF(HLOOKUP(CF$1,Monitoring_MP!$AK$1:$EZ$55,Points_MP!$C49,FALSE)=$J49,$AB49,IF(HLOOKUP(CF$1,Monitoring_MP!$AK$1:$EZ$55,Points_MP!$C49,FALSE)=$L49,$AC49,IF(HLOOKUP(CF$1,Monitoring_MP!$AK$1:$EZ$55,Points_MP!$C49,FALSE)=$N49,$AD49,IF(HLOOKUP(CF$1,Monitoring_MP!$AK$1:$EZ$55,Points_MP!$C49,FALSE)=$P49,$AE49,IF(HLOOKUP(CF$1,Monitoring_MP!$AK$1:$EZ$55,Points_MP!$C49,FALSE)=$R49,$AF49,IF(HLOOKUP(CF$1,Monitoring_MP!$AK$1:$EZ$55,Points_MP!$C49,FALSE)=$T49,$AG49,IF(HLOOKUP(CF$1,Monitoring_MP!$AK$1:$EZ$55,Points_MP!$C49,FALSE)=$V49,$AH49,IF(HLOOKUP(CF$1,Monitoring_MP!$AK$1:$EZ$55,Points_MP!$C49,FALSE)=$X49,$AI49,"ERROR")))))))))</f>
        <v>0</v>
      </c>
      <c r="CG49" s="142">
        <f>IF(ISBLANK(HLOOKUP(CG$1,Monitoring_MP!$AK$1:$EZ$55,Points_MP!$C49,FALSE)),"",IF(HLOOKUP(CG$1,Monitoring_MP!$AK$1:$EZ$55,Points_MP!$C49,FALSE)=$J49,$AB49,IF(HLOOKUP(CG$1,Monitoring_MP!$AK$1:$EZ$55,Points_MP!$C49,FALSE)=$L49,$AC49,IF(HLOOKUP(CG$1,Monitoring_MP!$AK$1:$EZ$55,Points_MP!$C49,FALSE)=$N49,$AD49,IF(HLOOKUP(CG$1,Monitoring_MP!$AK$1:$EZ$55,Points_MP!$C49,FALSE)=$P49,$AE49,IF(HLOOKUP(CG$1,Monitoring_MP!$AK$1:$EZ$55,Points_MP!$C49,FALSE)=$R49,$AF49,IF(HLOOKUP(CG$1,Monitoring_MP!$AK$1:$EZ$55,Points_MP!$C49,FALSE)=$T49,$AG49,IF(HLOOKUP(CG$1,Monitoring_MP!$AK$1:$EZ$55,Points_MP!$C49,FALSE)=$V49,$AH49,IF(HLOOKUP(CG$1,Monitoring_MP!$AK$1:$EZ$55,Points_MP!$C49,FALSE)=$X49,$AI49,"ERROR")))))))))</f>
        <v>0</v>
      </c>
      <c r="CH49" s="142">
        <f>IF(ISBLANK(HLOOKUP(CH$1,Monitoring_MP!$AK$1:$EZ$55,Points_MP!$C49,FALSE)),"",IF(HLOOKUP(CH$1,Monitoring_MP!$AK$1:$EZ$55,Points_MP!$C49,FALSE)=$J49,$AB49,IF(HLOOKUP(CH$1,Monitoring_MP!$AK$1:$EZ$55,Points_MP!$C49,FALSE)=$L49,$AC49,IF(HLOOKUP(CH$1,Monitoring_MP!$AK$1:$EZ$55,Points_MP!$C49,FALSE)=$N49,$AD49,IF(HLOOKUP(CH$1,Monitoring_MP!$AK$1:$EZ$55,Points_MP!$C49,FALSE)=$P49,$AE49,IF(HLOOKUP(CH$1,Monitoring_MP!$AK$1:$EZ$55,Points_MP!$C49,FALSE)=$R49,$AF49,IF(HLOOKUP(CH$1,Monitoring_MP!$AK$1:$EZ$55,Points_MP!$C49,FALSE)=$T49,$AG49,IF(HLOOKUP(CH$1,Monitoring_MP!$AK$1:$EZ$55,Points_MP!$C49,FALSE)=$V49,$AH49,IF(HLOOKUP(CH$1,Monitoring_MP!$AK$1:$EZ$55,Points_MP!$C49,FALSE)=$X49,$AI49,"ERROR")))))))))</f>
        <v>0</v>
      </c>
      <c r="CI49" s="142">
        <f>IF(ISBLANK(HLOOKUP(CI$1,Monitoring_MP!$AK$1:$EZ$55,Points_MP!$C49,FALSE)),"",IF(HLOOKUP(CI$1,Monitoring_MP!$AK$1:$EZ$55,Points_MP!$C49,FALSE)=$J49,$AB49,IF(HLOOKUP(CI$1,Monitoring_MP!$AK$1:$EZ$55,Points_MP!$C49,FALSE)=$L49,$AC49,IF(HLOOKUP(CI$1,Monitoring_MP!$AK$1:$EZ$55,Points_MP!$C49,FALSE)=$N49,$AD49,IF(HLOOKUP(CI$1,Monitoring_MP!$AK$1:$EZ$55,Points_MP!$C49,FALSE)=$P49,$AE49,IF(HLOOKUP(CI$1,Monitoring_MP!$AK$1:$EZ$55,Points_MP!$C49,FALSE)=$R49,$AF49,IF(HLOOKUP(CI$1,Monitoring_MP!$AK$1:$EZ$55,Points_MP!$C49,FALSE)=$T49,$AG49,IF(HLOOKUP(CI$1,Monitoring_MP!$AK$1:$EZ$55,Points_MP!$C49,FALSE)=$V49,$AH49,IF(HLOOKUP(CI$1,Monitoring_MP!$AK$1:$EZ$55,Points_MP!$C49,FALSE)=$X49,$AI49,"ERROR")))))))))</f>
        <v>0</v>
      </c>
      <c r="CJ49" s="142">
        <f>IF(ISBLANK(HLOOKUP(CJ$1,Monitoring_MP!$AK$1:$EZ$55,Points_MP!$C49,FALSE)),"",IF(HLOOKUP(CJ$1,Monitoring_MP!$AK$1:$EZ$55,Points_MP!$C49,FALSE)=$J49,$AB49,IF(HLOOKUP(CJ$1,Monitoring_MP!$AK$1:$EZ$55,Points_MP!$C49,FALSE)=$L49,$AC49,IF(HLOOKUP(CJ$1,Monitoring_MP!$AK$1:$EZ$55,Points_MP!$C49,FALSE)=$N49,$AD49,IF(HLOOKUP(CJ$1,Monitoring_MP!$AK$1:$EZ$55,Points_MP!$C49,FALSE)=$P49,$AE49,IF(HLOOKUP(CJ$1,Monitoring_MP!$AK$1:$EZ$55,Points_MP!$C49,FALSE)=$R49,$AF49,IF(HLOOKUP(CJ$1,Monitoring_MP!$AK$1:$EZ$55,Points_MP!$C49,FALSE)=$T49,$AG49,IF(HLOOKUP(CJ$1,Monitoring_MP!$AK$1:$EZ$55,Points_MP!$C49,FALSE)=$V49,$AH49,IF(HLOOKUP(CJ$1,Monitoring_MP!$AK$1:$EZ$55,Points_MP!$C49,FALSE)=$X49,$AI49,"ERROR")))))))))</f>
        <v>1</v>
      </c>
      <c r="CK49" s="142">
        <f>IF(ISBLANK(HLOOKUP(CK$1,Monitoring_MP!$AK$1:$EZ$55,Points_MP!$C49,FALSE)),"",IF(HLOOKUP(CK$1,Monitoring_MP!$AK$1:$EZ$55,Points_MP!$C49,FALSE)=$J49,$AB49,IF(HLOOKUP(CK$1,Monitoring_MP!$AK$1:$EZ$55,Points_MP!$C49,FALSE)=$L49,$AC49,IF(HLOOKUP(CK$1,Monitoring_MP!$AK$1:$EZ$55,Points_MP!$C49,FALSE)=$N49,$AD49,IF(HLOOKUP(CK$1,Monitoring_MP!$AK$1:$EZ$55,Points_MP!$C49,FALSE)=$P49,$AE49,IF(HLOOKUP(CK$1,Monitoring_MP!$AK$1:$EZ$55,Points_MP!$C49,FALSE)=$R49,$AF49,IF(HLOOKUP(CK$1,Monitoring_MP!$AK$1:$EZ$55,Points_MP!$C49,FALSE)=$T49,$AG49,IF(HLOOKUP(CK$1,Monitoring_MP!$AK$1:$EZ$55,Points_MP!$C49,FALSE)=$V49,$AH49,IF(HLOOKUP(CK$1,Monitoring_MP!$AK$1:$EZ$55,Points_MP!$C49,FALSE)=$X49,$AI49,"ERROR")))))))))</f>
        <v>0</v>
      </c>
      <c r="CL49" s="142">
        <f>IF(ISBLANK(HLOOKUP(CL$1,Monitoring_MP!$AK$1:$EZ$55,Points_MP!$C49,FALSE)),"",IF(HLOOKUP(CL$1,Monitoring_MP!$AK$1:$EZ$55,Points_MP!$C49,FALSE)=$J49,$AB49,IF(HLOOKUP(CL$1,Monitoring_MP!$AK$1:$EZ$55,Points_MP!$C49,FALSE)=$L49,$AC49,IF(HLOOKUP(CL$1,Monitoring_MP!$AK$1:$EZ$55,Points_MP!$C49,FALSE)=$N49,$AD49,IF(HLOOKUP(CL$1,Monitoring_MP!$AK$1:$EZ$55,Points_MP!$C49,FALSE)=$P49,$AE49,IF(HLOOKUP(CL$1,Monitoring_MP!$AK$1:$EZ$55,Points_MP!$C49,FALSE)=$R49,$AF49,IF(HLOOKUP(CL$1,Monitoring_MP!$AK$1:$EZ$55,Points_MP!$C49,FALSE)=$T49,$AG49,IF(HLOOKUP(CL$1,Monitoring_MP!$AK$1:$EZ$55,Points_MP!$C49,FALSE)=$V49,$AH49,IF(HLOOKUP(CL$1,Monitoring_MP!$AK$1:$EZ$55,Points_MP!$C49,FALSE)=$X49,$AI49,"ERROR")))))))))</f>
        <v>0</v>
      </c>
      <c r="CM49" s="142">
        <f>IF(ISBLANK(HLOOKUP(CM$1,Monitoring_MP!$AK$1:$EZ$55,Points_MP!$C49,FALSE)),"",IF(HLOOKUP(CM$1,Monitoring_MP!$AK$1:$EZ$55,Points_MP!$C49,FALSE)=$J49,$AB49,IF(HLOOKUP(CM$1,Monitoring_MP!$AK$1:$EZ$55,Points_MP!$C49,FALSE)=$L49,$AC49,IF(HLOOKUP(CM$1,Monitoring_MP!$AK$1:$EZ$55,Points_MP!$C49,FALSE)=$N49,$AD49,IF(HLOOKUP(CM$1,Monitoring_MP!$AK$1:$EZ$55,Points_MP!$C49,FALSE)=$P49,$AE49,IF(HLOOKUP(CM$1,Monitoring_MP!$AK$1:$EZ$55,Points_MP!$C49,FALSE)=$R49,$AF49,IF(HLOOKUP(CM$1,Monitoring_MP!$AK$1:$EZ$55,Points_MP!$C49,FALSE)=$T49,$AG49,IF(HLOOKUP(CM$1,Monitoring_MP!$AK$1:$EZ$55,Points_MP!$C49,FALSE)=$V49,$AH49,IF(HLOOKUP(CM$1,Monitoring_MP!$AK$1:$EZ$55,Points_MP!$C49,FALSE)=$X49,$AI49,"ERROR")))))))))</f>
        <v>0</v>
      </c>
      <c r="CN49" s="142">
        <f>IF(ISBLANK(HLOOKUP(CN$1,Monitoring_MP!$AK$1:$EZ$55,Points_MP!$C49,FALSE)),"",IF(HLOOKUP(CN$1,Monitoring_MP!$AK$1:$EZ$55,Points_MP!$C49,FALSE)=$J49,$AB49,IF(HLOOKUP(CN$1,Monitoring_MP!$AK$1:$EZ$55,Points_MP!$C49,FALSE)=$L49,$AC49,IF(HLOOKUP(CN$1,Monitoring_MP!$AK$1:$EZ$55,Points_MP!$C49,FALSE)=$N49,$AD49,IF(HLOOKUP(CN$1,Monitoring_MP!$AK$1:$EZ$55,Points_MP!$C49,FALSE)=$P49,$AE49,IF(HLOOKUP(CN$1,Monitoring_MP!$AK$1:$EZ$55,Points_MP!$C49,FALSE)=$R49,$AF49,IF(HLOOKUP(CN$1,Monitoring_MP!$AK$1:$EZ$55,Points_MP!$C49,FALSE)=$T49,$AG49,IF(HLOOKUP(CN$1,Monitoring_MP!$AK$1:$EZ$55,Points_MP!$C49,FALSE)=$V49,$AH49,IF(HLOOKUP(CN$1,Monitoring_MP!$AK$1:$EZ$55,Points_MP!$C49,FALSE)=$X49,$AI49,"ERROR")))))))))</f>
        <v>0</v>
      </c>
      <c r="CO49" s="142">
        <f>IF(ISBLANK(HLOOKUP(CO$1,Monitoring_MP!$AK$1:$EZ$55,Points_MP!$C49,FALSE)),"",IF(HLOOKUP(CO$1,Monitoring_MP!$AK$1:$EZ$55,Points_MP!$C49,FALSE)=$J49,$AB49,IF(HLOOKUP(CO$1,Monitoring_MP!$AK$1:$EZ$55,Points_MP!$C49,FALSE)=$L49,$AC49,IF(HLOOKUP(CO$1,Monitoring_MP!$AK$1:$EZ$55,Points_MP!$C49,FALSE)=$N49,$AD49,IF(HLOOKUP(CO$1,Monitoring_MP!$AK$1:$EZ$55,Points_MP!$C49,FALSE)=$P49,$AE49,IF(HLOOKUP(CO$1,Monitoring_MP!$AK$1:$EZ$55,Points_MP!$C49,FALSE)=$R49,$AF49,IF(HLOOKUP(CO$1,Monitoring_MP!$AK$1:$EZ$55,Points_MP!$C49,FALSE)=$T49,$AG49,IF(HLOOKUP(CO$1,Monitoring_MP!$AK$1:$EZ$55,Points_MP!$C49,FALSE)=$V49,$AH49,IF(HLOOKUP(CO$1,Monitoring_MP!$AK$1:$EZ$55,Points_MP!$C49,FALSE)=$X49,$AI49,"ERROR")))))))))</f>
        <v>0</v>
      </c>
      <c r="CP49" s="142">
        <f>IF(ISBLANK(HLOOKUP(CP$1,Monitoring_MP!$AK$1:$EZ$55,Points_MP!$C49,FALSE)),"",IF(HLOOKUP(CP$1,Monitoring_MP!$AK$1:$EZ$55,Points_MP!$C49,FALSE)=$J49,$AB49,IF(HLOOKUP(CP$1,Monitoring_MP!$AK$1:$EZ$55,Points_MP!$C49,FALSE)=$L49,$AC49,IF(HLOOKUP(CP$1,Monitoring_MP!$AK$1:$EZ$55,Points_MP!$C49,FALSE)=$N49,$AD49,IF(HLOOKUP(CP$1,Monitoring_MP!$AK$1:$EZ$55,Points_MP!$C49,FALSE)=$P49,$AE49,IF(HLOOKUP(CP$1,Monitoring_MP!$AK$1:$EZ$55,Points_MP!$C49,FALSE)=$R49,$AF49,IF(HLOOKUP(CP$1,Monitoring_MP!$AK$1:$EZ$55,Points_MP!$C49,FALSE)=$T49,$AG49,IF(HLOOKUP(CP$1,Monitoring_MP!$AK$1:$EZ$55,Points_MP!$C49,FALSE)=$V49,$AH49,IF(HLOOKUP(CP$1,Monitoring_MP!$AK$1:$EZ$55,Points_MP!$C49,FALSE)=$X49,$AI49,"ERROR")))))))))</f>
        <v>0</v>
      </c>
      <c r="CQ49" s="142">
        <f>IF(ISBLANK(HLOOKUP(CQ$1,Monitoring_MP!$AK$1:$EZ$55,Points_MP!$C49,FALSE)),"",IF(HLOOKUP(CQ$1,Monitoring_MP!$AK$1:$EZ$55,Points_MP!$C49,FALSE)=$J49,$AB49,IF(HLOOKUP(CQ$1,Monitoring_MP!$AK$1:$EZ$55,Points_MP!$C49,FALSE)=$L49,$AC49,IF(HLOOKUP(CQ$1,Monitoring_MP!$AK$1:$EZ$55,Points_MP!$C49,FALSE)=$N49,$AD49,IF(HLOOKUP(CQ$1,Monitoring_MP!$AK$1:$EZ$55,Points_MP!$C49,FALSE)=$P49,$AE49,IF(HLOOKUP(CQ$1,Monitoring_MP!$AK$1:$EZ$55,Points_MP!$C49,FALSE)=$R49,$AF49,IF(HLOOKUP(CQ$1,Monitoring_MP!$AK$1:$EZ$55,Points_MP!$C49,FALSE)=$T49,$AG49,IF(HLOOKUP(CQ$1,Monitoring_MP!$AK$1:$EZ$55,Points_MP!$C49,FALSE)=$V49,$AH49,IF(HLOOKUP(CQ$1,Monitoring_MP!$AK$1:$EZ$55,Points_MP!$C49,FALSE)=$X49,$AI49,"ERROR")))))))))</f>
        <v>0</v>
      </c>
      <c r="CR49" s="142">
        <f>IF(ISBLANK(HLOOKUP(CR$1,Monitoring_MP!$AK$1:$EZ$55,Points_MP!$C49,FALSE)),"",IF(HLOOKUP(CR$1,Monitoring_MP!$AK$1:$EZ$55,Points_MP!$C49,FALSE)=$J49,$AB49,IF(HLOOKUP(CR$1,Monitoring_MP!$AK$1:$EZ$55,Points_MP!$C49,FALSE)=$L49,$AC49,IF(HLOOKUP(CR$1,Monitoring_MP!$AK$1:$EZ$55,Points_MP!$C49,FALSE)=$N49,$AD49,IF(HLOOKUP(CR$1,Monitoring_MP!$AK$1:$EZ$55,Points_MP!$C49,FALSE)=$P49,$AE49,IF(HLOOKUP(CR$1,Monitoring_MP!$AK$1:$EZ$55,Points_MP!$C49,FALSE)=$R49,$AF49,IF(HLOOKUP(CR$1,Monitoring_MP!$AK$1:$EZ$55,Points_MP!$C49,FALSE)=$T49,$AG49,IF(HLOOKUP(CR$1,Monitoring_MP!$AK$1:$EZ$55,Points_MP!$C49,FALSE)=$V49,$AH49,IF(HLOOKUP(CR$1,Monitoring_MP!$AK$1:$EZ$55,Points_MP!$C49,FALSE)=$X49,$AI49,"ERROR")))))))))</f>
        <v>0</v>
      </c>
    </row>
    <row r="50" spans="1:96" ht="15" customHeight="1" x14ac:dyDescent="0.35">
      <c r="A50" s="41" t="str">
        <f>IF(ISBLANK(Monitoring_MP!A50),"",Monitoring_MP!A50)</f>
        <v>Q48</v>
      </c>
      <c r="B50" s="41" t="str">
        <f>IF(ISBLANK(Monitoring_MP!B50),"",Monitoring_MP!B50)</f>
        <v>C20048</v>
      </c>
      <c r="C50" s="41">
        <f>IF(ISBLANK(Monitoring_MP!C50),"",Monitoring_MP!C50)</f>
        <v>50</v>
      </c>
      <c r="D50" s="43" t="str">
        <f>IF(ISBLANK(Monitoring_MP!D50),"",Monitoring_MP!D50)</f>
        <v xml:space="preserve">Există un mecanism de raportare a comportamentului lipsit de etică (linie telefonică, formular online,  etc.) în cadrul autorităților publice ? </v>
      </c>
      <c r="E50" s="43" t="str">
        <f>IF(ISBLANK(Monitoring_MP!E50),"",Monitoring_MP!E50)</f>
        <v xml:space="preserve">Is developoed a mechanism for reporting unethical behavior (telephone line, online form, etc.) within public authorities? </v>
      </c>
      <c r="F50" s="43" t="str">
        <f>IF(ISBLANK(Monitoring_MP!F50),"",Monitoring_MP!F50)</f>
        <v>et</v>
      </c>
      <c r="G50" s="42" t="str">
        <f>IF(ISBLANK(Monitoring_MP!G50),"",Monitoring_MP!G50)</f>
        <v>et6</v>
      </c>
      <c r="H50" s="60" t="str">
        <f>IF(ISBLANK(Monitoring_MP!H50),"",Monitoring_MP!H50)</f>
        <v>et6k</v>
      </c>
      <c r="I50" s="42">
        <f>IF(ISBLANK(Monitoring_MP!I50),"",Monitoring_MP!I50)</f>
        <v>1</v>
      </c>
      <c r="J50" s="42" t="str">
        <f>IF(ISBLANK(Monitoring_MP!J50),"",Monitoring_MP!J50)</f>
        <v>da</v>
      </c>
      <c r="K50" s="42" t="str">
        <f>IF(ISBLANK(Monitoring_MP!K50),"",Monitoring_MP!K50)</f>
        <v>yes</v>
      </c>
      <c r="L50" s="42" t="str">
        <f>IF(ISBLANK(Monitoring_MP!L50),"",Monitoring_MP!L50)</f>
        <v>nu</v>
      </c>
      <c r="M50" s="42" t="str">
        <f>IF(ISBLANK(Monitoring_MP!M50),"",Monitoring_MP!M50)</f>
        <v>no</v>
      </c>
      <c r="N50" s="42" t="str">
        <f>IF(ISBLANK(Monitoring_MP!N50),"",Monitoring_MP!N50)</f>
        <v>partial</v>
      </c>
      <c r="O50" s="42" t="str">
        <f>IF(ISBLANK(Monitoring_MP!O50),"",Monitoring_MP!O50)</f>
        <v>partially</v>
      </c>
      <c r="P50" s="42" t="str">
        <f>IF(ISBLANK(Monitoring_MP!P50),"",Monitoring_MP!P50)</f>
        <v>--------</v>
      </c>
      <c r="Q50" s="42" t="str">
        <f>IF(ISBLANK(Monitoring_MP!Q50),"",Monitoring_MP!Q50)</f>
        <v>--------</v>
      </c>
      <c r="R50" s="42" t="str">
        <f>IF(ISBLANK(Monitoring_MP!R50),"",Monitoring_MP!R50)</f>
        <v>--------</v>
      </c>
      <c r="S50" s="42" t="str">
        <f>IF(ISBLANK(Monitoring_MP!S50),"",Monitoring_MP!S50)</f>
        <v>--------</v>
      </c>
      <c r="T50" s="42" t="str">
        <f>IF(ISBLANK(Monitoring_MP!T50),"",Monitoring_MP!T50)</f>
        <v>--------</v>
      </c>
      <c r="U50" s="42" t="str">
        <f>IF(ISBLANK(Monitoring_MP!U50),"",Monitoring_MP!U50)</f>
        <v>--------</v>
      </c>
      <c r="V50" s="42" t="str">
        <f>IF(ISBLANK(Monitoring_MP!V50),"",Monitoring_MP!V50)</f>
        <v>--------</v>
      </c>
      <c r="W50" s="42" t="str">
        <f>IF(ISBLANK(Monitoring_MP!W50),"",Monitoring_MP!W50)</f>
        <v>--------</v>
      </c>
      <c r="X50" s="42" t="str">
        <f>IF(ISBLANK(Monitoring_MP!X50),"",Monitoring_MP!X50)</f>
        <v>N/A</v>
      </c>
      <c r="Y50" s="42" t="str">
        <f>IF(ISBLANK(Monitoring_MP!Y50),"",Monitoring_MP!Y50)</f>
        <v>N/A</v>
      </c>
      <c r="Z50" s="42" t="str">
        <f>IF(ISBLANK(Monitoring_MP!Z50),"",Monitoring_MP!Z50)</f>
        <v>--------</v>
      </c>
      <c r="AA50" s="83" t="str">
        <f>IF(ISBLANK(Monitoring_MP!AA50),"",Monitoring_MP!AA50)</f>
        <v>--------</v>
      </c>
      <c r="AB50" s="71">
        <f>IF(ISBLANK(Monitoring_MP!AB50),"",Monitoring_MP!AB50)</f>
        <v>1</v>
      </c>
      <c r="AC50" s="42">
        <f>IF(ISBLANK(Monitoring_MP!AC50),"",Monitoring_MP!AC50)</f>
        <v>0</v>
      </c>
      <c r="AD50" s="71">
        <f>IF(ISBLANK(Monitoring_MP!AD50),"",Monitoring_MP!AD50)</f>
        <v>0.5</v>
      </c>
      <c r="AE50" s="71" t="str">
        <f>IF(ISBLANK(Monitoring_MP!AE50),"",Monitoring_MP!AE50)</f>
        <v/>
      </c>
      <c r="AF50" s="71" t="str">
        <f>IF(ISBLANK(Monitoring_MP!AF50),"",Monitoring_MP!AF50)</f>
        <v/>
      </c>
      <c r="AG50" s="71" t="str">
        <f>IF(ISBLANK(Monitoring_MP!AG50),"",Monitoring_MP!AG50)</f>
        <v/>
      </c>
      <c r="AH50" s="71" t="str">
        <f>IF(ISBLANK(Monitoring_MP!AH50),"",Monitoring_MP!AH50)</f>
        <v/>
      </c>
      <c r="AI50" s="42" t="str">
        <f>IF(ISBLANK(Monitoring_MP!AI50),"",Monitoring_MP!AI50)</f>
        <v>N/A</v>
      </c>
      <c r="AJ50" s="43" t="str">
        <f>IF(ISBLANK(Monitoring_MP!AJ50),"",Monitoring_MP!AJ50)</f>
        <v/>
      </c>
      <c r="AK50" s="142">
        <f>IF(ISBLANK(HLOOKUP(AK$1,Monitoring_MP!$AK$1:$EZ$55,Points_MP!$C50,FALSE)),"",IF(HLOOKUP(AK$1,Monitoring_MP!$AK$1:$EZ$55,Points_MP!$C50,FALSE)=$J50,$AB50,IF(HLOOKUP(AK$1,Monitoring_MP!$AK$1:$EZ$55,Points_MP!$C50,FALSE)=$L50,$AC50,IF(HLOOKUP(AK$1,Monitoring_MP!$AK$1:$EZ$55,Points_MP!$C50,FALSE)=$N50,$AD50,IF(HLOOKUP(AK$1,Monitoring_MP!$AK$1:$EZ$55,Points_MP!$C50,FALSE)=$P50,$AE50,IF(HLOOKUP(AK$1,Monitoring_MP!$AK$1:$EZ$55,Points_MP!$C50,FALSE)=$R50,$AF50,IF(HLOOKUP(AK$1,Monitoring_MP!$AK$1:$EZ$55,Points_MP!$C50,FALSE)=$T50,$AG50,IF(HLOOKUP(AK$1,Monitoring_MP!$AK$1:$EZ$55,Points_MP!$C50,FALSE)=$V50,$AH50,IF(HLOOKUP(AK$1,Monitoring_MP!$AK$1:$EZ$55,Points_MP!$C50,FALSE)=$X50,$AI50,"ERROR")))))))))</f>
        <v>1</v>
      </c>
      <c r="AL50" s="142">
        <f>IF(ISBLANK(HLOOKUP(AL$1,Monitoring_MP!$AK$1:$EZ$55,Points_MP!$C50,FALSE)),"",IF(HLOOKUP(AL$1,Monitoring_MP!$AK$1:$EZ$55,Points_MP!$C50,FALSE)=$J50,$AB50,IF(HLOOKUP(AL$1,Monitoring_MP!$AK$1:$EZ$55,Points_MP!$C50,FALSE)=$L50,$AC50,IF(HLOOKUP(AL$1,Monitoring_MP!$AK$1:$EZ$55,Points_MP!$C50,FALSE)=$N50,$AD50,IF(HLOOKUP(AL$1,Monitoring_MP!$AK$1:$EZ$55,Points_MP!$C50,FALSE)=$P50,$AE50,IF(HLOOKUP(AL$1,Monitoring_MP!$AK$1:$EZ$55,Points_MP!$C50,FALSE)=$R50,$AF50,IF(HLOOKUP(AL$1,Monitoring_MP!$AK$1:$EZ$55,Points_MP!$C50,FALSE)=$T50,$AG50,IF(HLOOKUP(AL$1,Monitoring_MP!$AK$1:$EZ$55,Points_MP!$C50,FALSE)=$V50,$AH50,IF(HLOOKUP(AL$1,Monitoring_MP!$AK$1:$EZ$55,Points_MP!$C50,FALSE)=$X50,$AI50,"ERROR")))))))))</f>
        <v>1</v>
      </c>
      <c r="AM50" s="142">
        <f>IF(ISBLANK(HLOOKUP(AM$1,Monitoring_MP!$AK$1:$EZ$55,Points_MP!$C50,FALSE)),"",IF(HLOOKUP(AM$1,Monitoring_MP!$AK$1:$EZ$55,Points_MP!$C50,FALSE)=$J50,$AB50,IF(HLOOKUP(AM$1,Monitoring_MP!$AK$1:$EZ$55,Points_MP!$C50,FALSE)=$L50,$AC50,IF(HLOOKUP(AM$1,Monitoring_MP!$AK$1:$EZ$55,Points_MP!$C50,FALSE)=$N50,$AD50,IF(HLOOKUP(AM$1,Monitoring_MP!$AK$1:$EZ$55,Points_MP!$C50,FALSE)=$P50,$AE50,IF(HLOOKUP(AM$1,Monitoring_MP!$AK$1:$EZ$55,Points_MP!$C50,FALSE)=$R50,$AF50,IF(HLOOKUP(AM$1,Monitoring_MP!$AK$1:$EZ$55,Points_MP!$C50,FALSE)=$T50,$AG50,IF(HLOOKUP(AM$1,Monitoring_MP!$AK$1:$EZ$55,Points_MP!$C50,FALSE)=$V50,$AH50,IF(HLOOKUP(AM$1,Monitoring_MP!$AK$1:$EZ$55,Points_MP!$C50,FALSE)=$X50,$AI50,"ERROR")))))))))</f>
        <v>0</v>
      </c>
      <c r="AN50" s="142">
        <f>IF(ISBLANK(HLOOKUP(AN$1,Monitoring_MP!$AK$1:$EZ$55,Points_MP!$C50,FALSE)),"",IF(HLOOKUP(AN$1,Monitoring_MP!$AK$1:$EZ$55,Points_MP!$C50,FALSE)=$J50,$AB50,IF(HLOOKUP(AN$1,Monitoring_MP!$AK$1:$EZ$55,Points_MP!$C50,FALSE)=$L50,$AC50,IF(HLOOKUP(AN$1,Monitoring_MP!$AK$1:$EZ$55,Points_MP!$C50,FALSE)=$N50,$AD50,IF(HLOOKUP(AN$1,Monitoring_MP!$AK$1:$EZ$55,Points_MP!$C50,FALSE)=$P50,$AE50,IF(HLOOKUP(AN$1,Monitoring_MP!$AK$1:$EZ$55,Points_MP!$C50,FALSE)=$R50,$AF50,IF(HLOOKUP(AN$1,Monitoring_MP!$AK$1:$EZ$55,Points_MP!$C50,FALSE)=$T50,$AG50,IF(HLOOKUP(AN$1,Monitoring_MP!$AK$1:$EZ$55,Points_MP!$C50,FALSE)=$V50,$AH50,IF(HLOOKUP(AN$1,Monitoring_MP!$AK$1:$EZ$55,Points_MP!$C50,FALSE)=$X50,$AI50,"ERROR")))))))))</f>
        <v>0</v>
      </c>
      <c r="AO50" s="142">
        <f>IF(ISBLANK(HLOOKUP(AO$1,Monitoring_MP!$AK$1:$EZ$55,Points_MP!$C50,FALSE)),"",IF(HLOOKUP(AO$1,Monitoring_MP!$AK$1:$EZ$55,Points_MP!$C50,FALSE)=$J50,$AB50,IF(HLOOKUP(AO$1,Monitoring_MP!$AK$1:$EZ$55,Points_MP!$C50,FALSE)=$L50,$AC50,IF(HLOOKUP(AO$1,Monitoring_MP!$AK$1:$EZ$55,Points_MP!$C50,FALSE)=$N50,$AD50,IF(HLOOKUP(AO$1,Monitoring_MP!$AK$1:$EZ$55,Points_MP!$C50,FALSE)=$P50,$AE50,IF(HLOOKUP(AO$1,Monitoring_MP!$AK$1:$EZ$55,Points_MP!$C50,FALSE)=$R50,$AF50,IF(HLOOKUP(AO$1,Monitoring_MP!$AK$1:$EZ$55,Points_MP!$C50,FALSE)=$T50,$AG50,IF(HLOOKUP(AO$1,Monitoring_MP!$AK$1:$EZ$55,Points_MP!$C50,FALSE)=$V50,$AH50,IF(HLOOKUP(AO$1,Monitoring_MP!$AK$1:$EZ$55,Points_MP!$C50,FALSE)=$X50,$AI50,"ERROR")))))))))</f>
        <v>0</v>
      </c>
      <c r="AP50" s="142">
        <f>IF(ISBLANK(HLOOKUP(AP$1,Monitoring_MP!$AK$1:$EZ$55,Points_MP!$C50,FALSE)),"",IF(HLOOKUP(AP$1,Monitoring_MP!$AK$1:$EZ$55,Points_MP!$C50,FALSE)=$J50,$AB50,IF(HLOOKUP(AP$1,Monitoring_MP!$AK$1:$EZ$55,Points_MP!$C50,FALSE)=$L50,$AC50,IF(HLOOKUP(AP$1,Monitoring_MP!$AK$1:$EZ$55,Points_MP!$C50,FALSE)=$N50,$AD50,IF(HLOOKUP(AP$1,Monitoring_MP!$AK$1:$EZ$55,Points_MP!$C50,FALSE)=$P50,$AE50,IF(HLOOKUP(AP$1,Monitoring_MP!$AK$1:$EZ$55,Points_MP!$C50,FALSE)=$R50,$AF50,IF(HLOOKUP(AP$1,Monitoring_MP!$AK$1:$EZ$55,Points_MP!$C50,FALSE)=$T50,$AG50,IF(HLOOKUP(AP$1,Monitoring_MP!$AK$1:$EZ$55,Points_MP!$C50,FALSE)=$V50,$AH50,IF(HLOOKUP(AP$1,Monitoring_MP!$AK$1:$EZ$55,Points_MP!$C50,FALSE)=$X50,$AI50,"ERROR")))))))))</f>
        <v>0</v>
      </c>
      <c r="AQ50" s="142">
        <f>IF(ISBLANK(HLOOKUP(AQ$1,Monitoring_MP!$AK$1:$EZ$55,Points_MP!$C50,FALSE)),"",IF(HLOOKUP(AQ$1,Monitoring_MP!$AK$1:$EZ$55,Points_MP!$C50,FALSE)=$J50,$AB50,IF(HLOOKUP(AQ$1,Monitoring_MP!$AK$1:$EZ$55,Points_MP!$C50,FALSE)=$L50,$AC50,IF(HLOOKUP(AQ$1,Monitoring_MP!$AK$1:$EZ$55,Points_MP!$C50,FALSE)=$N50,$AD50,IF(HLOOKUP(AQ$1,Monitoring_MP!$AK$1:$EZ$55,Points_MP!$C50,FALSE)=$P50,$AE50,IF(HLOOKUP(AQ$1,Monitoring_MP!$AK$1:$EZ$55,Points_MP!$C50,FALSE)=$R50,$AF50,IF(HLOOKUP(AQ$1,Monitoring_MP!$AK$1:$EZ$55,Points_MP!$C50,FALSE)=$T50,$AG50,IF(HLOOKUP(AQ$1,Monitoring_MP!$AK$1:$EZ$55,Points_MP!$C50,FALSE)=$V50,$AH50,IF(HLOOKUP(AQ$1,Monitoring_MP!$AK$1:$EZ$55,Points_MP!$C50,FALSE)=$X50,$AI50,"ERROR")))))))))</f>
        <v>0</v>
      </c>
      <c r="AR50" s="142">
        <f>IF(ISBLANK(HLOOKUP(AR$1,Monitoring_MP!$AK$1:$EZ$55,Points_MP!$C50,FALSE)),"",IF(HLOOKUP(AR$1,Monitoring_MP!$AK$1:$EZ$55,Points_MP!$C50,FALSE)=$J50,$AB50,IF(HLOOKUP(AR$1,Monitoring_MP!$AK$1:$EZ$55,Points_MP!$C50,FALSE)=$L50,$AC50,IF(HLOOKUP(AR$1,Monitoring_MP!$AK$1:$EZ$55,Points_MP!$C50,FALSE)=$N50,$AD50,IF(HLOOKUP(AR$1,Monitoring_MP!$AK$1:$EZ$55,Points_MP!$C50,FALSE)=$P50,$AE50,IF(HLOOKUP(AR$1,Monitoring_MP!$AK$1:$EZ$55,Points_MP!$C50,FALSE)=$R50,$AF50,IF(HLOOKUP(AR$1,Monitoring_MP!$AK$1:$EZ$55,Points_MP!$C50,FALSE)=$T50,$AG50,IF(HLOOKUP(AR$1,Monitoring_MP!$AK$1:$EZ$55,Points_MP!$C50,FALSE)=$V50,$AH50,IF(HLOOKUP(AR$1,Monitoring_MP!$AK$1:$EZ$55,Points_MP!$C50,FALSE)=$X50,$AI50,"ERROR")))))))))</f>
        <v>0</v>
      </c>
      <c r="AS50" s="142">
        <f>IF(ISBLANK(HLOOKUP(AS$1,Monitoring_MP!$AK$1:$EZ$55,Points_MP!$C50,FALSE)),"",IF(HLOOKUP(AS$1,Monitoring_MP!$AK$1:$EZ$55,Points_MP!$C50,FALSE)=$J50,$AB50,IF(HLOOKUP(AS$1,Monitoring_MP!$AK$1:$EZ$55,Points_MP!$C50,FALSE)=$L50,$AC50,IF(HLOOKUP(AS$1,Monitoring_MP!$AK$1:$EZ$55,Points_MP!$C50,FALSE)=$N50,$AD50,IF(HLOOKUP(AS$1,Monitoring_MP!$AK$1:$EZ$55,Points_MP!$C50,FALSE)=$P50,$AE50,IF(HLOOKUP(AS$1,Monitoring_MP!$AK$1:$EZ$55,Points_MP!$C50,FALSE)=$R50,$AF50,IF(HLOOKUP(AS$1,Monitoring_MP!$AK$1:$EZ$55,Points_MP!$C50,FALSE)=$T50,$AG50,IF(HLOOKUP(AS$1,Monitoring_MP!$AK$1:$EZ$55,Points_MP!$C50,FALSE)=$V50,$AH50,IF(HLOOKUP(AS$1,Monitoring_MP!$AK$1:$EZ$55,Points_MP!$C50,FALSE)=$X50,$AI50,"ERROR")))))))))</f>
        <v>0</v>
      </c>
      <c r="AT50" s="142">
        <f>IF(ISBLANK(HLOOKUP(AT$1,Monitoring_MP!$AK$1:$EZ$55,Points_MP!$C50,FALSE)),"",IF(HLOOKUP(AT$1,Monitoring_MP!$AK$1:$EZ$55,Points_MP!$C50,FALSE)=$J50,$AB50,IF(HLOOKUP(AT$1,Monitoring_MP!$AK$1:$EZ$55,Points_MP!$C50,FALSE)=$L50,$AC50,IF(HLOOKUP(AT$1,Monitoring_MP!$AK$1:$EZ$55,Points_MP!$C50,FALSE)=$N50,$AD50,IF(HLOOKUP(AT$1,Monitoring_MP!$AK$1:$EZ$55,Points_MP!$C50,FALSE)=$P50,$AE50,IF(HLOOKUP(AT$1,Monitoring_MP!$AK$1:$EZ$55,Points_MP!$C50,FALSE)=$R50,$AF50,IF(HLOOKUP(AT$1,Monitoring_MP!$AK$1:$EZ$55,Points_MP!$C50,FALSE)=$T50,$AG50,IF(HLOOKUP(AT$1,Monitoring_MP!$AK$1:$EZ$55,Points_MP!$C50,FALSE)=$V50,$AH50,IF(HLOOKUP(AT$1,Monitoring_MP!$AK$1:$EZ$55,Points_MP!$C50,FALSE)=$X50,$AI50,"ERROR")))))))))</f>
        <v>0</v>
      </c>
      <c r="AU50" s="142">
        <f>IF(ISBLANK(HLOOKUP(AU$1,Monitoring_MP!$AK$1:$EZ$55,Points_MP!$C50,FALSE)),"",IF(HLOOKUP(AU$1,Monitoring_MP!$AK$1:$EZ$55,Points_MP!$C50,FALSE)=$J50,$AB50,IF(HLOOKUP(AU$1,Monitoring_MP!$AK$1:$EZ$55,Points_MP!$C50,FALSE)=$L50,$AC50,IF(HLOOKUP(AU$1,Monitoring_MP!$AK$1:$EZ$55,Points_MP!$C50,FALSE)=$N50,$AD50,IF(HLOOKUP(AU$1,Monitoring_MP!$AK$1:$EZ$55,Points_MP!$C50,FALSE)=$P50,$AE50,IF(HLOOKUP(AU$1,Monitoring_MP!$AK$1:$EZ$55,Points_MP!$C50,FALSE)=$R50,$AF50,IF(HLOOKUP(AU$1,Monitoring_MP!$AK$1:$EZ$55,Points_MP!$C50,FALSE)=$T50,$AG50,IF(HLOOKUP(AU$1,Monitoring_MP!$AK$1:$EZ$55,Points_MP!$C50,FALSE)=$V50,$AH50,IF(HLOOKUP(AU$1,Monitoring_MP!$AK$1:$EZ$55,Points_MP!$C50,FALSE)=$X50,$AI50,"ERROR")))))))))</f>
        <v>0</v>
      </c>
      <c r="AV50" s="142">
        <f>IF(ISBLANK(HLOOKUP(AV$1,Monitoring_MP!$AK$1:$EZ$55,Points_MP!$C50,FALSE)),"",IF(HLOOKUP(AV$1,Monitoring_MP!$AK$1:$EZ$55,Points_MP!$C50,FALSE)=$J50,$AB50,IF(HLOOKUP(AV$1,Monitoring_MP!$AK$1:$EZ$55,Points_MP!$C50,FALSE)=$L50,$AC50,IF(HLOOKUP(AV$1,Monitoring_MP!$AK$1:$EZ$55,Points_MP!$C50,FALSE)=$N50,$AD50,IF(HLOOKUP(AV$1,Monitoring_MP!$AK$1:$EZ$55,Points_MP!$C50,FALSE)=$P50,$AE50,IF(HLOOKUP(AV$1,Monitoring_MP!$AK$1:$EZ$55,Points_MP!$C50,FALSE)=$R50,$AF50,IF(HLOOKUP(AV$1,Monitoring_MP!$AK$1:$EZ$55,Points_MP!$C50,FALSE)=$T50,$AG50,IF(HLOOKUP(AV$1,Monitoring_MP!$AK$1:$EZ$55,Points_MP!$C50,FALSE)=$V50,$AH50,IF(HLOOKUP(AV$1,Monitoring_MP!$AK$1:$EZ$55,Points_MP!$C50,FALSE)=$X50,$AI50,"ERROR")))))))))</f>
        <v>0</v>
      </c>
      <c r="AW50" s="142">
        <f>IF(ISBLANK(HLOOKUP(AW$1,Monitoring_MP!$AK$1:$EZ$55,Points_MP!$C50,FALSE)),"",IF(HLOOKUP(AW$1,Monitoring_MP!$AK$1:$EZ$55,Points_MP!$C50,FALSE)=$J50,$AB50,IF(HLOOKUP(AW$1,Monitoring_MP!$AK$1:$EZ$55,Points_MP!$C50,FALSE)=$L50,$AC50,IF(HLOOKUP(AW$1,Monitoring_MP!$AK$1:$EZ$55,Points_MP!$C50,FALSE)=$N50,$AD50,IF(HLOOKUP(AW$1,Monitoring_MP!$AK$1:$EZ$55,Points_MP!$C50,FALSE)=$P50,$AE50,IF(HLOOKUP(AW$1,Monitoring_MP!$AK$1:$EZ$55,Points_MP!$C50,FALSE)=$R50,$AF50,IF(HLOOKUP(AW$1,Monitoring_MP!$AK$1:$EZ$55,Points_MP!$C50,FALSE)=$T50,$AG50,IF(HLOOKUP(AW$1,Monitoring_MP!$AK$1:$EZ$55,Points_MP!$C50,FALSE)=$V50,$AH50,IF(HLOOKUP(AW$1,Monitoring_MP!$AK$1:$EZ$55,Points_MP!$C50,FALSE)=$X50,$AI50,"ERROR")))))))))</f>
        <v>0</v>
      </c>
      <c r="AX50" s="142">
        <f>IF(ISBLANK(HLOOKUP(AX$1,Monitoring_MP!$AK$1:$EZ$55,Points_MP!$C50,FALSE)),"",IF(HLOOKUP(AX$1,Monitoring_MP!$AK$1:$EZ$55,Points_MP!$C50,FALSE)=$J50,$AB50,IF(HLOOKUP(AX$1,Monitoring_MP!$AK$1:$EZ$55,Points_MP!$C50,FALSE)=$L50,$AC50,IF(HLOOKUP(AX$1,Monitoring_MP!$AK$1:$EZ$55,Points_MP!$C50,FALSE)=$N50,$AD50,IF(HLOOKUP(AX$1,Monitoring_MP!$AK$1:$EZ$55,Points_MP!$C50,FALSE)=$P50,$AE50,IF(HLOOKUP(AX$1,Monitoring_MP!$AK$1:$EZ$55,Points_MP!$C50,FALSE)=$R50,$AF50,IF(HLOOKUP(AX$1,Monitoring_MP!$AK$1:$EZ$55,Points_MP!$C50,FALSE)=$T50,$AG50,IF(HLOOKUP(AX$1,Monitoring_MP!$AK$1:$EZ$55,Points_MP!$C50,FALSE)=$V50,$AH50,IF(HLOOKUP(AX$1,Monitoring_MP!$AK$1:$EZ$55,Points_MP!$C50,FALSE)=$X50,$AI50,"ERROR")))))))))</f>
        <v>0</v>
      </c>
      <c r="AY50" s="142">
        <f>IF(ISBLANK(HLOOKUP(AY$1,Monitoring_MP!$AK$1:$EZ$55,Points_MP!$C50,FALSE)),"",IF(HLOOKUP(AY$1,Monitoring_MP!$AK$1:$EZ$55,Points_MP!$C50,FALSE)=$J50,$AB50,IF(HLOOKUP(AY$1,Monitoring_MP!$AK$1:$EZ$55,Points_MP!$C50,FALSE)=$L50,$AC50,IF(HLOOKUP(AY$1,Monitoring_MP!$AK$1:$EZ$55,Points_MP!$C50,FALSE)=$N50,$AD50,IF(HLOOKUP(AY$1,Monitoring_MP!$AK$1:$EZ$55,Points_MP!$C50,FALSE)=$P50,$AE50,IF(HLOOKUP(AY$1,Monitoring_MP!$AK$1:$EZ$55,Points_MP!$C50,FALSE)=$R50,$AF50,IF(HLOOKUP(AY$1,Monitoring_MP!$AK$1:$EZ$55,Points_MP!$C50,FALSE)=$T50,$AG50,IF(HLOOKUP(AY$1,Monitoring_MP!$AK$1:$EZ$55,Points_MP!$C50,FALSE)=$V50,$AH50,IF(HLOOKUP(AY$1,Monitoring_MP!$AK$1:$EZ$55,Points_MP!$C50,FALSE)=$X50,$AI50,"ERROR")))))))))</f>
        <v>0</v>
      </c>
      <c r="AZ50" s="142">
        <f>IF(ISBLANK(HLOOKUP(AZ$1,Monitoring_MP!$AK$1:$EZ$55,Points_MP!$C50,FALSE)),"",IF(HLOOKUP(AZ$1,Monitoring_MP!$AK$1:$EZ$55,Points_MP!$C50,FALSE)=$J50,$AB50,IF(HLOOKUP(AZ$1,Monitoring_MP!$AK$1:$EZ$55,Points_MP!$C50,FALSE)=$L50,$AC50,IF(HLOOKUP(AZ$1,Monitoring_MP!$AK$1:$EZ$55,Points_MP!$C50,FALSE)=$N50,$AD50,IF(HLOOKUP(AZ$1,Monitoring_MP!$AK$1:$EZ$55,Points_MP!$C50,FALSE)=$P50,$AE50,IF(HLOOKUP(AZ$1,Monitoring_MP!$AK$1:$EZ$55,Points_MP!$C50,FALSE)=$R50,$AF50,IF(HLOOKUP(AZ$1,Monitoring_MP!$AK$1:$EZ$55,Points_MP!$C50,FALSE)=$T50,$AG50,IF(HLOOKUP(AZ$1,Monitoring_MP!$AK$1:$EZ$55,Points_MP!$C50,FALSE)=$V50,$AH50,IF(HLOOKUP(AZ$1,Monitoring_MP!$AK$1:$EZ$55,Points_MP!$C50,FALSE)=$X50,$AI50,"ERROR")))))))))</f>
        <v>0</v>
      </c>
      <c r="BA50" s="142">
        <f>IF(ISBLANK(HLOOKUP(BA$1,Monitoring_MP!$AK$1:$EZ$55,Points_MP!$C50,FALSE)),"",IF(HLOOKUP(BA$1,Monitoring_MP!$AK$1:$EZ$55,Points_MP!$C50,FALSE)=$J50,$AB50,IF(HLOOKUP(BA$1,Monitoring_MP!$AK$1:$EZ$55,Points_MP!$C50,FALSE)=$L50,$AC50,IF(HLOOKUP(BA$1,Monitoring_MP!$AK$1:$EZ$55,Points_MP!$C50,FALSE)=$N50,$AD50,IF(HLOOKUP(BA$1,Monitoring_MP!$AK$1:$EZ$55,Points_MP!$C50,FALSE)=$P50,$AE50,IF(HLOOKUP(BA$1,Monitoring_MP!$AK$1:$EZ$55,Points_MP!$C50,FALSE)=$R50,$AF50,IF(HLOOKUP(BA$1,Monitoring_MP!$AK$1:$EZ$55,Points_MP!$C50,FALSE)=$T50,$AG50,IF(HLOOKUP(BA$1,Monitoring_MP!$AK$1:$EZ$55,Points_MP!$C50,FALSE)=$V50,$AH50,IF(HLOOKUP(BA$1,Monitoring_MP!$AK$1:$EZ$55,Points_MP!$C50,FALSE)=$X50,$AI50,"ERROR")))))))))</f>
        <v>0</v>
      </c>
      <c r="BB50" s="142">
        <f>IF(ISBLANK(HLOOKUP(BB$1,Monitoring_MP!$AK$1:$EZ$55,Points_MP!$C50,FALSE)),"",IF(HLOOKUP(BB$1,Monitoring_MP!$AK$1:$EZ$55,Points_MP!$C50,FALSE)=$J50,$AB50,IF(HLOOKUP(BB$1,Monitoring_MP!$AK$1:$EZ$55,Points_MP!$C50,FALSE)=$L50,$AC50,IF(HLOOKUP(BB$1,Monitoring_MP!$AK$1:$EZ$55,Points_MP!$C50,FALSE)=$N50,$AD50,IF(HLOOKUP(BB$1,Monitoring_MP!$AK$1:$EZ$55,Points_MP!$C50,FALSE)=$P50,$AE50,IF(HLOOKUP(BB$1,Monitoring_MP!$AK$1:$EZ$55,Points_MP!$C50,FALSE)=$R50,$AF50,IF(HLOOKUP(BB$1,Monitoring_MP!$AK$1:$EZ$55,Points_MP!$C50,FALSE)=$T50,$AG50,IF(HLOOKUP(BB$1,Monitoring_MP!$AK$1:$EZ$55,Points_MP!$C50,FALSE)=$V50,$AH50,IF(HLOOKUP(BB$1,Monitoring_MP!$AK$1:$EZ$55,Points_MP!$C50,FALSE)=$X50,$AI50,"ERROR")))))))))</f>
        <v>0</v>
      </c>
      <c r="BC50" s="142">
        <f>IF(ISBLANK(HLOOKUP(BC$1,Monitoring_MP!$AK$1:$EZ$55,Points_MP!$C50,FALSE)),"",IF(HLOOKUP(BC$1,Monitoring_MP!$AK$1:$EZ$55,Points_MP!$C50,FALSE)=$J50,$AB50,IF(HLOOKUP(BC$1,Monitoring_MP!$AK$1:$EZ$55,Points_MP!$C50,FALSE)=$L50,$AC50,IF(HLOOKUP(BC$1,Monitoring_MP!$AK$1:$EZ$55,Points_MP!$C50,FALSE)=$N50,$AD50,IF(HLOOKUP(BC$1,Monitoring_MP!$AK$1:$EZ$55,Points_MP!$C50,FALSE)=$P50,$AE50,IF(HLOOKUP(BC$1,Monitoring_MP!$AK$1:$EZ$55,Points_MP!$C50,FALSE)=$R50,$AF50,IF(HLOOKUP(BC$1,Monitoring_MP!$AK$1:$EZ$55,Points_MP!$C50,FALSE)=$T50,$AG50,IF(HLOOKUP(BC$1,Monitoring_MP!$AK$1:$EZ$55,Points_MP!$C50,FALSE)=$V50,$AH50,IF(HLOOKUP(BC$1,Monitoring_MP!$AK$1:$EZ$55,Points_MP!$C50,FALSE)=$X50,$AI50,"ERROR")))))))))</f>
        <v>0</v>
      </c>
      <c r="BD50" s="142">
        <f>IF(ISBLANK(HLOOKUP(BD$1,Monitoring_MP!$AK$1:$EZ$55,Points_MP!$C50,FALSE)),"",IF(HLOOKUP(BD$1,Monitoring_MP!$AK$1:$EZ$55,Points_MP!$C50,FALSE)=$J50,$AB50,IF(HLOOKUP(BD$1,Monitoring_MP!$AK$1:$EZ$55,Points_MP!$C50,FALSE)=$L50,$AC50,IF(HLOOKUP(BD$1,Monitoring_MP!$AK$1:$EZ$55,Points_MP!$C50,FALSE)=$N50,$AD50,IF(HLOOKUP(BD$1,Monitoring_MP!$AK$1:$EZ$55,Points_MP!$C50,FALSE)=$P50,$AE50,IF(HLOOKUP(BD$1,Monitoring_MP!$AK$1:$EZ$55,Points_MP!$C50,FALSE)=$R50,$AF50,IF(HLOOKUP(BD$1,Monitoring_MP!$AK$1:$EZ$55,Points_MP!$C50,FALSE)=$T50,$AG50,IF(HLOOKUP(BD$1,Monitoring_MP!$AK$1:$EZ$55,Points_MP!$C50,FALSE)=$V50,$AH50,IF(HLOOKUP(BD$1,Monitoring_MP!$AK$1:$EZ$55,Points_MP!$C50,FALSE)=$X50,$AI50,"ERROR")))))))))</f>
        <v>0</v>
      </c>
      <c r="BE50" s="142">
        <f>IF(ISBLANK(HLOOKUP(BE$1,Monitoring_MP!$AK$1:$EZ$55,Points_MP!$C50,FALSE)),"",IF(HLOOKUP(BE$1,Monitoring_MP!$AK$1:$EZ$55,Points_MP!$C50,FALSE)=$J50,$AB50,IF(HLOOKUP(BE$1,Monitoring_MP!$AK$1:$EZ$55,Points_MP!$C50,FALSE)=$L50,$AC50,IF(HLOOKUP(BE$1,Monitoring_MP!$AK$1:$EZ$55,Points_MP!$C50,FALSE)=$N50,$AD50,IF(HLOOKUP(BE$1,Monitoring_MP!$AK$1:$EZ$55,Points_MP!$C50,FALSE)=$P50,$AE50,IF(HLOOKUP(BE$1,Monitoring_MP!$AK$1:$EZ$55,Points_MP!$C50,FALSE)=$R50,$AF50,IF(HLOOKUP(BE$1,Monitoring_MP!$AK$1:$EZ$55,Points_MP!$C50,FALSE)=$T50,$AG50,IF(HLOOKUP(BE$1,Monitoring_MP!$AK$1:$EZ$55,Points_MP!$C50,FALSE)=$V50,$AH50,IF(HLOOKUP(BE$1,Monitoring_MP!$AK$1:$EZ$55,Points_MP!$C50,FALSE)=$X50,$AI50,"ERROR")))))))))</f>
        <v>0</v>
      </c>
      <c r="BF50" s="142">
        <f>IF(ISBLANK(HLOOKUP(BF$1,Monitoring_MP!$AK$1:$EZ$55,Points_MP!$C50,FALSE)),"",IF(HLOOKUP(BF$1,Monitoring_MP!$AK$1:$EZ$55,Points_MP!$C50,FALSE)=$J50,$AB50,IF(HLOOKUP(BF$1,Monitoring_MP!$AK$1:$EZ$55,Points_MP!$C50,FALSE)=$L50,$AC50,IF(HLOOKUP(BF$1,Monitoring_MP!$AK$1:$EZ$55,Points_MP!$C50,FALSE)=$N50,$AD50,IF(HLOOKUP(BF$1,Monitoring_MP!$AK$1:$EZ$55,Points_MP!$C50,FALSE)=$P50,$AE50,IF(HLOOKUP(BF$1,Monitoring_MP!$AK$1:$EZ$55,Points_MP!$C50,FALSE)=$R50,$AF50,IF(HLOOKUP(BF$1,Monitoring_MP!$AK$1:$EZ$55,Points_MP!$C50,FALSE)=$T50,$AG50,IF(HLOOKUP(BF$1,Monitoring_MP!$AK$1:$EZ$55,Points_MP!$C50,FALSE)=$V50,$AH50,IF(HLOOKUP(BF$1,Monitoring_MP!$AK$1:$EZ$55,Points_MP!$C50,FALSE)=$X50,$AI50,"ERROR")))))))))</f>
        <v>0</v>
      </c>
      <c r="BG50" s="142">
        <f>IF(ISBLANK(HLOOKUP(BG$1,Monitoring_MP!$AK$1:$EZ$55,Points_MP!$C50,FALSE)),"",IF(HLOOKUP(BG$1,Monitoring_MP!$AK$1:$EZ$55,Points_MP!$C50,FALSE)=$J50,$AB50,IF(HLOOKUP(BG$1,Monitoring_MP!$AK$1:$EZ$55,Points_MP!$C50,FALSE)=$L50,$AC50,IF(HLOOKUP(BG$1,Monitoring_MP!$AK$1:$EZ$55,Points_MP!$C50,FALSE)=$N50,$AD50,IF(HLOOKUP(BG$1,Monitoring_MP!$AK$1:$EZ$55,Points_MP!$C50,FALSE)=$P50,$AE50,IF(HLOOKUP(BG$1,Monitoring_MP!$AK$1:$EZ$55,Points_MP!$C50,FALSE)=$R50,$AF50,IF(HLOOKUP(BG$1,Monitoring_MP!$AK$1:$EZ$55,Points_MP!$C50,FALSE)=$T50,$AG50,IF(HLOOKUP(BG$1,Monitoring_MP!$AK$1:$EZ$55,Points_MP!$C50,FALSE)=$V50,$AH50,IF(HLOOKUP(BG$1,Monitoring_MP!$AK$1:$EZ$55,Points_MP!$C50,FALSE)=$X50,$AI50,"ERROR")))))))))</f>
        <v>0</v>
      </c>
      <c r="BH50" s="142">
        <f>IF(ISBLANK(HLOOKUP(BH$1,Monitoring_MP!$AK$1:$EZ$55,Points_MP!$C50,FALSE)),"",IF(HLOOKUP(BH$1,Monitoring_MP!$AK$1:$EZ$55,Points_MP!$C50,FALSE)=$J50,$AB50,IF(HLOOKUP(BH$1,Monitoring_MP!$AK$1:$EZ$55,Points_MP!$C50,FALSE)=$L50,$AC50,IF(HLOOKUP(BH$1,Monitoring_MP!$AK$1:$EZ$55,Points_MP!$C50,FALSE)=$N50,$AD50,IF(HLOOKUP(BH$1,Monitoring_MP!$AK$1:$EZ$55,Points_MP!$C50,FALSE)=$P50,$AE50,IF(HLOOKUP(BH$1,Monitoring_MP!$AK$1:$EZ$55,Points_MP!$C50,FALSE)=$R50,$AF50,IF(HLOOKUP(BH$1,Monitoring_MP!$AK$1:$EZ$55,Points_MP!$C50,FALSE)=$T50,$AG50,IF(HLOOKUP(BH$1,Monitoring_MP!$AK$1:$EZ$55,Points_MP!$C50,FALSE)=$V50,$AH50,IF(HLOOKUP(BH$1,Monitoring_MP!$AK$1:$EZ$55,Points_MP!$C50,FALSE)=$X50,$AI50,"ERROR")))))))))</f>
        <v>0</v>
      </c>
      <c r="BI50" s="142">
        <f>IF(ISBLANK(HLOOKUP(BI$1,Monitoring_MP!$AK$1:$EZ$55,Points_MP!$C50,FALSE)),"",IF(HLOOKUP(BI$1,Monitoring_MP!$AK$1:$EZ$55,Points_MP!$C50,FALSE)=$J50,$AB50,IF(HLOOKUP(BI$1,Monitoring_MP!$AK$1:$EZ$55,Points_MP!$C50,FALSE)=$L50,$AC50,IF(HLOOKUP(BI$1,Monitoring_MP!$AK$1:$EZ$55,Points_MP!$C50,FALSE)=$N50,$AD50,IF(HLOOKUP(BI$1,Monitoring_MP!$AK$1:$EZ$55,Points_MP!$C50,FALSE)=$P50,$AE50,IF(HLOOKUP(BI$1,Monitoring_MP!$AK$1:$EZ$55,Points_MP!$C50,FALSE)=$R50,$AF50,IF(HLOOKUP(BI$1,Monitoring_MP!$AK$1:$EZ$55,Points_MP!$C50,FALSE)=$T50,$AG50,IF(HLOOKUP(BI$1,Monitoring_MP!$AK$1:$EZ$55,Points_MP!$C50,FALSE)=$V50,$AH50,IF(HLOOKUP(BI$1,Monitoring_MP!$AK$1:$EZ$55,Points_MP!$C50,FALSE)=$X50,$AI50,"ERROR")))))))))</f>
        <v>0</v>
      </c>
      <c r="BJ50" s="142">
        <f>IF(ISBLANK(HLOOKUP(BJ$1,Monitoring_MP!$AK$1:$EZ$55,Points_MP!$C50,FALSE)),"",IF(HLOOKUP(BJ$1,Monitoring_MP!$AK$1:$EZ$55,Points_MP!$C50,FALSE)=$J50,$AB50,IF(HLOOKUP(BJ$1,Monitoring_MP!$AK$1:$EZ$55,Points_MP!$C50,FALSE)=$L50,$AC50,IF(HLOOKUP(BJ$1,Monitoring_MP!$AK$1:$EZ$55,Points_MP!$C50,FALSE)=$N50,$AD50,IF(HLOOKUP(BJ$1,Monitoring_MP!$AK$1:$EZ$55,Points_MP!$C50,FALSE)=$P50,$AE50,IF(HLOOKUP(BJ$1,Monitoring_MP!$AK$1:$EZ$55,Points_MP!$C50,FALSE)=$R50,$AF50,IF(HLOOKUP(BJ$1,Monitoring_MP!$AK$1:$EZ$55,Points_MP!$C50,FALSE)=$T50,$AG50,IF(HLOOKUP(BJ$1,Monitoring_MP!$AK$1:$EZ$55,Points_MP!$C50,FALSE)=$V50,$AH50,IF(HLOOKUP(BJ$1,Monitoring_MP!$AK$1:$EZ$55,Points_MP!$C50,FALSE)=$X50,$AI50,"ERROR")))))))))</f>
        <v>0</v>
      </c>
      <c r="BK50" s="142">
        <f>IF(ISBLANK(HLOOKUP(BK$1,Monitoring_MP!$AK$1:$EZ$55,Points_MP!$C50,FALSE)),"",IF(HLOOKUP(BK$1,Monitoring_MP!$AK$1:$EZ$55,Points_MP!$C50,FALSE)=$J50,$AB50,IF(HLOOKUP(BK$1,Monitoring_MP!$AK$1:$EZ$55,Points_MP!$C50,FALSE)=$L50,$AC50,IF(HLOOKUP(BK$1,Monitoring_MP!$AK$1:$EZ$55,Points_MP!$C50,FALSE)=$N50,$AD50,IF(HLOOKUP(BK$1,Monitoring_MP!$AK$1:$EZ$55,Points_MP!$C50,FALSE)=$P50,$AE50,IF(HLOOKUP(BK$1,Monitoring_MP!$AK$1:$EZ$55,Points_MP!$C50,FALSE)=$R50,$AF50,IF(HLOOKUP(BK$1,Monitoring_MP!$AK$1:$EZ$55,Points_MP!$C50,FALSE)=$T50,$AG50,IF(HLOOKUP(BK$1,Monitoring_MP!$AK$1:$EZ$55,Points_MP!$C50,FALSE)=$V50,$AH50,IF(HLOOKUP(BK$1,Monitoring_MP!$AK$1:$EZ$55,Points_MP!$C50,FALSE)=$X50,$AI50,"ERROR")))))))))</f>
        <v>0</v>
      </c>
      <c r="BL50" s="142">
        <f>IF(ISBLANK(HLOOKUP(BL$1,Monitoring_MP!$AK$1:$EZ$55,Points_MP!$C50,FALSE)),"",IF(HLOOKUP(BL$1,Monitoring_MP!$AK$1:$EZ$55,Points_MP!$C50,FALSE)=$J50,$AB50,IF(HLOOKUP(BL$1,Monitoring_MP!$AK$1:$EZ$55,Points_MP!$C50,FALSE)=$L50,$AC50,IF(HLOOKUP(BL$1,Monitoring_MP!$AK$1:$EZ$55,Points_MP!$C50,FALSE)=$N50,$AD50,IF(HLOOKUP(BL$1,Monitoring_MP!$AK$1:$EZ$55,Points_MP!$C50,FALSE)=$P50,$AE50,IF(HLOOKUP(BL$1,Monitoring_MP!$AK$1:$EZ$55,Points_MP!$C50,FALSE)=$R50,$AF50,IF(HLOOKUP(BL$1,Monitoring_MP!$AK$1:$EZ$55,Points_MP!$C50,FALSE)=$T50,$AG50,IF(HLOOKUP(BL$1,Monitoring_MP!$AK$1:$EZ$55,Points_MP!$C50,FALSE)=$V50,$AH50,IF(HLOOKUP(BL$1,Monitoring_MP!$AK$1:$EZ$55,Points_MP!$C50,FALSE)=$X50,$AI50,"ERROR")))))))))</f>
        <v>0</v>
      </c>
      <c r="BM50" s="142">
        <f>IF(ISBLANK(HLOOKUP(BM$1,Monitoring_MP!$AK$1:$EZ$55,Points_MP!$C50,FALSE)),"",IF(HLOOKUP(BM$1,Monitoring_MP!$AK$1:$EZ$55,Points_MP!$C50,FALSE)=$J50,$AB50,IF(HLOOKUP(BM$1,Monitoring_MP!$AK$1:$EZ$55,Points_MP!$C50,FALSE)=$L50,$AC50,IF(HLOOKUP(BM$1,Monitoring_MP!$AK$1:$EZ$55,Points_MP!$C50,FALSE)=$N50,$AD50,IF(HLOOKUP(BM$1,Monitoring_MP!$AK$1:$EZ$55,Points_MP!$C50,FALSE)=$P50,$AE50,IF(HLOOKUP(BM$1,Monitoring_MP!$AK$1:$EZ$55,Points_MP!$C50,FALSE)=$R50,$AF50,IF(HLOOKUP(BM$1,Monitoring_MP!$AK$1:$EZ$55,Points_MP!$C50,FALSE)=$T50,$AG50,IF(HLOOKUP(BM$1,Monitoring_MP!$AK$1:$EZ$55,Points_MP!$C50,FALSE)=$V50,$AH50,IF(HLOOKUP(BM$1,Monitoring_MP!$AK$1:$EZ$55,Points_MP!$C50,FALSE)=$X50,$AI50,"ERROR")))))))))</f>
        <v>0</v>
      </c>
      <c r="BN50" s="142">
        <f>IF(ISBLANK(HLOOKUP(BN$1,Monitoring_MP!$AK$1:$EZ$55,Points_MP!$C50,FALSE)),"",IF(HLOOKUP(BN$1,Monitoring_MP!$AK$1:$EZ$55,Points_MP!$C50,FALSE)=$J50,$AB50,IF(HLOOKUP(BN$1,Monitoring_MP!$AK$1:$EZ$55,Points_MP!$C50,FALSE)=$L50,$AC50,IF(HLOOKUP(BN$1,Monitoring_MP!$AK$1:$EZ$55,Points_MP!$C50,FALSE)=$N50,$AD50,IF(HLOOKUP(BN$1,Monitoring_MP!$AK$1:$EZ$55,Points_MP!$C50,FALSE)=$P50,$AE50,IF(HLOOKUP(BN$1,Monitoring_MP!$AK$1:$EZ$55,Points_MP!$C50,FALSE)=$R50,$AF50,IF(HLOOKUP(BN$1,Monitoring_MP!$AK$1:$EZ$55,Points_MP!$C50,FALSE)=$T50,$AG50,IF(HLOOKUP(BN$1,Monitoring_MP!$AK$1:$EZ$55,Points_MP!$C50,FALSE)=$V50,$AH50,IF(HLOOKUP(BN$1,Monitoring_MP!$AK$1:$EZ$55,Points_MP!$C50,FALSE)=$X50,$AI50,"ERROR")))))))))</f>
        <v>0</v>
      </c>
      <c r="BO50" s="142">
        <f>IF(ISBLANK(HLOOKUP(BO$1,Monitoring_MP!$AK$1:$EZ$55,Points_MP!$C50,FALSE)),"",IF(HLOOKUP(BO$1,Monitoring_MP!$AK$1:$EZ$55,Points_MP!$C50,FALSE)=$J50,$AB50,IF(HLOOKUP(BO$1,Monitoring_MP!$AK$1:$EZ$55,Points_MP!$C50,FALSE)=$L50,$AC50,IF(HLOOKUP(BO$1,Monitoring_MP!$AK$1:$EZ$55,Points_MP!$C50,FALSE)=$N50,$AD50,IF(HLOOKUP(BO$1,Monitoring_MP!$AK$1:$EZ$55,Points_MP!$C50,FALSE)=$P50,$AE50,IF(HLOOKUP(BO$1,Monitoring_MP!$AK$1:$EZ$55,Points_MP!$C50,FALSE)=$R50,$AF50,IF(HLOOKUP(BO$1,Monitoring_MP!$AK$1:$EZ$55,Points_MP!$C50,FALSE)=$T50,$AG50,IF(HLOOKUP(BO$1,Monitoring_MP!$AK$1:$EZ$55,Points_MP!$C50,FALSE)=$V50,$AH50,IF(HLOOKUP(BO$1,Monitoring_MP!$AK$1:$EZ$55,Points_MP!$C50,FALSE)=$X50,$AI50,"ERROR")))))))))</f>
        <v>0</v>
      </c>
      <c r="BP50" s="142">
        <f>IF(ISBLANK(HLOOKUP(BP$1,Monitoring_MP!$AK$1:$EZ$55,Points_MP!$C50,FALSE)),"",IF(HLOOKUP(BP$1,Monitoring_MP!$AK$1:$EZ$55,Points_MP!$C50,FALSE)=$J50,$AB50,IF(HLOOKUP(BP$1,Monitoring_MP!$AK$1:$EZ$55,Points_MP!$C50,FALSE)=$L50,$AC50,IF(HLOOKUP(BP$1,Monitoring_MP!$AK$1:$EZ$55,Points_MP!$C50,FALSE)=$N50,$AD50,IF(HLOOKUP(BP$1,Monitoring_MP!$AK$1:$EZ$55,Points_MP!$C50,FALSE)=$P50,$AE50,IF(HLOOKUP(BP$1,Monitoring_MP!$AK$1:$EZ$55,Points_MP!$C50,FALSE)=$R50,$AF50,IF(HLOOKUP(BP$1,Monitoring_MP!$AK$1:$EZ$55,Points_MP!$C50,FALSE)=$T50,$AG50,IF(HLOOKUP(BP$1,Monitoring_MP!$AK$1:$EZ$55,Points_MP!$C50,FALSE)=$V50,$AH50,IF(HLOOKUP(BP$1,Monitoring_MP!$AK$1:$EZ$55,Points_MP!$C50,FALSE)=$X50,$AI50,"ERROR")))))))))</f>
        <v>0</v>
      </c>
      <c r="BQ50" s="142">
        <f>IF(ISBLANK(HLOOKUP(BQ$1,Monitoring_MP!$AK$1:$EZ$55,Points_MP!$C50,FALSE)),"",IF(HLOOKUP(BQ$1,Monitoring_MP!$AK$1:$EZ$55,Points_MP!$C50,FALSE)=$J50,$AB50,IF(HLOOKUP(BQ$1,Monitoring_MP!$AK$1:$EZ$55,Points_MP!$C50,FALSE)=$L50,$AC50,IF(HLOOKUP(BQ$1,Monitoring_MP!$AK$1:$EZ$55,Points_MP!$C50,FALSE)=$N50,$AD50,IF(HLOOKUP(BQ$1,Monitoring_MP!$AK$1:$EZ$55,Points_MP!$C50,FALSE)=$P50,$AE50,IF(HLOOKUP(BQ$1,Monitoring_MP!$AK$1:$EZ$55,Points_MP!$C50,FALSE)=$R50,$AF50,IF(HLOOKUP(BQ$1,Monitoring_MP!$AK$1:$EZ$55,Points_MP!$C50,FALSE)=$T50,$AG50,IF(HLOOKUP(BQ$1,Monitoring_MP!$AK$1:$EZ$55,Points_MP!$C50,FALSE)=$V50,$AH50,IF(HLOOKUP(BQ$1,Monitoring_MP!$AK$1:$EZ$55,Points_MP!$C50,FALSE)=$X50,$AI50,"ERROR")))))))))</f>
        <v>0</v>
      </c>
      <c r="BR50" s="142">
        <f>IF(ISBLANK(HLOOKUP(BR$1,Monitoring_MP!$AK$1:$EZ$55,Points_MP!$C50,FALSE)),"",IF(HLOOKUP(BR$1,Monitoring_MP!$AK$1:$EZ$55,Points_MP!$C50,FALSE)=$J50,$AB50,IF(HLOOKUP(BR$1,Monitoring_MP!$AK$1:$EZ$55,Points_MP!$C50,FALSE)=$L50,$AC50,IF(HLOOKUP(BR$1,Monitoring_MP!$AK$1:$EZ$55,Points_MP!$C50,FALSE)=$N50,$AD50,IF(HLOOKUP(BR$1,Monitoring_MP!$AK$1:$EZ$55,Points_MP!$C50,FALSE)=$P50,$AE50,IF(HLOOKUP(BR$1,Monitoring_MP!$AK$1:$EZ$55,Points_MP!$C50,FALSE)=$R50,$AF50,IF(HLOOKUP(BR$1,Monitoring_MP!$AK$1:$EZ$55,Points_MP!$C50,FALSE)=$T50,$AG50,IF(HLOOKUP(BR$1,Monitoring_MP!$AK$1:$EZ$55,Points_MP!$C50,FALSE)=$V50,$AH50,IF(HLOOKUP(BR$1,Monitoring_MP!$AK$1:$EZ$55,Points_MP!$C50,FALSE)=$X50,$AI50,"ERROR")))))))))</f>
        <v>0</v>
      </c>
      <c r="BS50" s="142">
        <f>IF(ISBLANK(HLOOKUP(BS$1,Monitoring_MP!$AK$1:$EZ$55,Points_MP!$C50,FALSE)),"",IF(HLOOKUP(BS$1,Monitoring_MP!$AK$1:$EZ$55,Points_MP!$C50,FALSE)=$J50,$AB50,IF(HLOOKUP(BS$1,Monitoring_MP!$AK$1:$EZ$55,Points_MP!$C50,FALSE)=$L50,$AC50,IF(HLOOKUP(BS$1,Monitoring_MP!$AK$1:$EZ$55,Points_MP!$C50,FALSE)=$N50,$AD50,IF(HLOOKUP(BS$1,Monitoring_MP!$AK$1:$EZ$55,Points_MP!$C50,FALSE)=$P50,$AE50,IF(HLOOKUP(BS$1,Monitoring_MP!$AK$1:$EZ$55,Points_MP!$C50,FALSE)=$R50,$AF50,IF(HLOOKUP(BS$1,Monitoring_MP!$AK$1:$EZ$55,Points_MP!$C50,FALSE)=$T50,$AG50,IF(HLOOKUP(BS$1,Monitoring_MP!$AK$1:$EZ$55,Points_MP!$C50,FALSE)=$V50,$AH50,IF(HLOOKUP(BS$1,Monitoring_MP!$AK$1:$EZ$55,Points_MP!$C50,FALSE)=$X50,$AI50,"ERROR")))))))))</f>
        <v>0</v>
      </c>
      <c r="BT50" s="142">
        <f>IF(ISBLANK(HLOOKUP(BT$1,Monitoring_MP!$AK$1:$EZ$55,Points_MP!$C50,FALSE)),"",IF(HLOOKUP(BT$1,Monitoring_MP!$AK$1:$EZ$55,Points_MP!$C50,FALSE)=$J50,$AB50,IF(HLOOKUP(BT$1,Monitoring_MP!$AK$1:$EZ$55,Points_MP!$C50,FALSE)=$L50,$AC50,IF(HLOOKUP(BT$1,Monitoring_MP!$AK$1:$EZ$55,Points_MP!$C50,FALSE)=$N50,$AD50,IF(HLOOKUP(BT$1,Monitoring_MP!$AK$1:$EZ$55,Points_MP!$C50,FALSE)=$P50,$AE50,IF(HLOOKUP(BT$1,Monitoring_MP!$AK$1:$EZ$55,Points_MP!$C50,FALSE)=$R50,$AF50,IF(HLOOKUP(BT$1,Monitoring_MP!$AK$1:$EZ$55,Points_MP!$C50,FALSE)=$T50,$AG50,IF(HLOOKUP(BT$1,Monitoring_MP!$AK$1:$EZ$55,Points_MP!$C50,FALSE)=$V50,$AH50,IF(HLOOKUP(BT$1,Monitoring_MP!$AK$1:$EZ$55,Points_MP!$C50,FALSE)=$X50,$AI50,"ERROR")))))))))</f>
        <v>0</v>
      </c>
      <c r="BU50" s="142">
        <f>IF(ISBLANK(HLOOKUP(BU$1,Monitoring_MP!$AK$1:$EZ$55,Points_MP!$C50,FALSE)),"",IF(HLOOKUP(BU$1,Monitoring_MP!$AK$1:$EZ$55,Points_MP!$C50,FALSE)=$J50,$AB50,IF(HLOOKUP(BU$1,Monitoring_MP!$AK$1:$EZ$55,Points_MP!$C50,FALSE)=$L50,$AC50,IF(HLOOKUP(BU$1,Monitoring_MP!$AK$1:$EZ$55,Points_MP!$C50,FALSE)=$N50,$AD50,IF(HLOOKUP(BU$1,Monitoring_MP!$AK$1:$EZ$55,Points_MP!$C50,FALSE)=$P50,$AE50,IF(HLOOKUP(BU$1,Monitoring_MP!$AK$1:$EZ$55,Points_MP!$C50,FALSE)=$R50,$AF50,IF(HLOOKUP(BU$1,Monitoring_MP!$AK$1:$EZ$55,Points_MP!$C50,FALSE)=$T50,$AG50,IF(HLOOKUP(BU$1,Monitoring_MP!$AK$1:$EZ$55,Points_MP!$C50,FALSE)=$V50,$AH50,IF(HLOOKUP(BU$1,Monitoring_MP!$AK$1:$EZ$55,Points_MP!$C50,FALSE)=$X50,$AI50,"ERROR")))))))))</f>
        <v>0</v>
      </c>
      <c r="BV50" s="142">
        <f>IF(ISBLANK(HLOOKUP(BV$1,Monitoring_MP!$AK$1:$EZ$55,Points_MP!$C50,FALSE)),"",IF(HLOOKUP(BV$1,Monitoring_MP!$AK$1:$EZ$55,Points_MP!$C50,FALSE)=$J50,$AB50,IF(HLOOKUP(BV$1,Monitoring_MP!$AK$1:$EZ$55,Points_MP!$C50,FALSE)=$L50,$AC50,IF(HLOOKUP(BV$1,Monitoring_MP!$AK$1:$EZ$55,Points_MP!$C50,FALSE)=$N50,$AD50,IF(HLOOKUP(BV$1,Monitoring_MP!$AK$1:$EZ$55,Points_MP!$C50,FALSE)=$P50,$AE50,IF(HLOOKUP(BV$1,Monitoring_MP!$AK$1:$EZ$55,Points_MP!$C50,FALSE)=$R50,$AF50,IF(HLOOKUP(BV$1,Monitoring_MP!$AK$1:$EZ$55,Points_MP!$C50,FALSE)=$T50,$AG50,IF(HLOOKUP(BV$1,Monitoring_MP!$AK$1:$EZ$55,Points_MP!$C50,FALSE)=$V50,$AH50,IF(HLOOKUP(BV$1,Monitoring_MP!$AK$1:$EZ$55,Points_MP!$C50,FALSE)=$X50,$AI50,"ERROR")))))))))</f>
        <v>0</v>
      </c>
      <c r="BW50" s="142">
        <f>IF(ISBLANK(HLOOKUP(BW$1,Monitoring_MP!$AK$1:$EZ$55,Points_MP!$C50,FALSE)),"",IF(HLOOKUP(BW$1,Monitoring_MP!$AK$1:$EZ$55,Points_MP!$C50,FALSE)=$J50,$AB50,IF(HLOOKUP(BW$1,Monitoring_MP!$AK$1:$EZ$55,Points_MP!$C50,FALSE)=$L50,$AC50,IF(HLOOKUP(BW$1,Monitoring_MP!$AK$1:$EZ$55,Points_MP!$C50,FALSE)=$N50,$AD50,IF(HLOOKUP(BW$1,Monitoring_MP!$AK$1:$EZ$55,Points_MP!$C50,FALSE)=$P50,$AE50,IF(HLOOKUP(BW$1,Monitoring_MP!$AK$1:$EZ$55,Points_MP!$C50,FALSE)=$R50,$AF50,IF(HLOOKUP(BW$1,Monitoring_MP!$AK$1:$EZ$55,Points_MP!$C50,FALSE)=$T50,$AG50,IF(HLOOKUP(BW$1,Monitoring_MP!$AK$1:$EZ$55,Points_MP!$C50,FALSE)=$V50,$AH50,IF(HLOOKUP(BW$1,Monitoring_MP!$AK$1:$EZ$55,Points_MP!$C50,FALSE)=$X50,$AI50,"ERROR")))))))))</f>
        <v>0</v>
      </c>
      <c r="BX50" s="142">
        <f>IF(ISBLANK(HLOOKUP(BX$1,Monitoring_MP!$AK$1:$EZ$55,Points_MP!$C50,FALSE)),"",IF(HLOOKUP(BX$1,Monitoring_MP!$AK$1:$EZ$55,Points_MP!$C50,FALSE)=$J50,$AB50,IF(HLOOKUP(BX$1,Monitoring_MP!$AK$1:$EZ$55,Points_MP!$C50,FALSE)=$L50,$AC50,IF(HLOOKUP(BX$1,Monitoring_MP!$AK$1:$EZ$55,Points_MP!$C50,FALSE)=$N50,$AD50,IF(HLOOKUP(BX$1,Monitoring_MP!$AK$1:$EZ$55,Points_MP!$C50,FALSE)=$P50,$AE50,IF(HLOOKUP(BX$1,Monitoring_MP!$AK$1:$EZ$55,Points_MP!$C50,FALSE)=$R50,$AF50,IF(HLOOKUP(BX$1,Monitoring_MP!$AK$1:$EZ$55,Points_MP!$C50,FALSE)=$T50,$AG50,IF(HLOOKUP(BX$1,Monitoring_MP!$AK$1:$EZ$55,Points_MP!$C50,FALSE)=$V50,$AH50,IF(HLOOKUP(BX$1,Monitoring_MP!$AK$1:$EZ$55,Points_MP!$C50,FALSE)=$X50,$AI50,"ERROR")))))))))</f>
        <v>0</v>
      </c>
      <c r="BY50" s="142">
        <f>IF(ISBLANK(HLOOKUP(BY$1,Monitoring_MP!$AK$1:$EZ$55,Points_MP!$C50,FALSE)),"",IF(HLOOKUP(BY$1,Monitoring_MP!$AK$1:$EZ$55,Points_MP!$C50,FALSE)=$J50,$AB50,IF(HLOOKUP(BY$1,Monitoring_MP!$AK$1:$EZ$55,Points_MP!$C50,FALSE)=$L50,$AC50,IF(HLOOKUP(BY$1,Monitoring_MP!$AK$1:$EZ$55,Points_MP!$C50,FALSE)=$N50,$AD50,IF(HLOOKUP(BY$1,Monitoring_MP!$AK$1:$EZ$55,Points_MP!$C50,FALSE)=$P50,$AE50,IF(HLOOKUP(BY$1,Monitoring_MP!$AK$1:$EZ$55,Points_MP!$C50,FALSE)=$R50,$AF50,IF(HLOOKUP(BY$1,Monitoring_MP!$AK$1:$EZ$55,Points_MP!$C50,FALSE)=$T50,$AG50,IF(HLOOKUP(BY$1,Monitoring_MP!$AK$1:$EZ$55,Points_MP!$C50,FALSE)=$V50,$AH50,IF(HLOOKUP(BY$1,Monitoring_MP!$AK$1:$EZ$55,Points_MP!$C50,FALSE)=$X50,$AI50,"ERROR")))))))))</f>
        <v>0</v>
      </c>
      <c r="BZ50" s="142">
        <f>IF(ISBLANK(HLOOKUP(BZ$1,Monitoring_MP!$AK$1:$EZ$55,Points_MP!$C50,FALSE)),"",IF(HLOOKUP(BZ$1,Monitoring_MP!$AK$1:$EZ$55,Points_MP!$C50,FALSE)=$J50,$AB50,IF(HLOOKUP(BZ$1,Monitoring_MP!$AK$1:$EZ$55,Points_MP!$C50,FALSE)=$L50,$AC50,IF(HLOOKUP(BZ$1,Monitoring_MP!$AK$1:$EZ$55,Points_MP!$C50,FALSE)=$N50,$AD50,IF(HLOOKUP(BZ$1,Monitoring_MP!$AK$1:$EZ$55,Points_MP!$C50,FALSE)=$P50,$AE50,IF(HLOOKUP(BZ$1,Monitoring_MP!$AK$1:$EZ$55,Points_MP!$C50,FALSE)=$R50,$AF50,IF(HLOOKUP(BZ$1,Monitoring_MP!$AK$1:$EZ$55,Points_MP!$C50,FALSE)=$T50,$AG50,IF(HLOOKUP(BZ$1,Monitoring_MP!$AK$1:$EZ$55,Points_MP!$C50,FALSE)=$V50,$AH50,IF(HLOOKUP(BZ$1,Monitoring_MP!$AK$1:$EZ$55,Points_MP!$C50,FALSE)=$X50,$AI50,"ERROR")))))))))</f>
        <v>0</v>
      </c>
      <c r="CA50" s="142">
        <f>IF(ISBLANK(HLOOKUP(CA$1,Monitoring_MP!$AK$1:$EZ$55,Points_MP!$C50,FALSE)),"",IF(HLOOKUP(CA$1,Monitoring_MP!$AK$1:$EZ$55,Points_MP!$C50,FALSE)=$J50,$AB50,IF(HLOOKUP(CA$1,Monitoring_MP!$AK$1:$EZ$55,Points_MP!$C50,FALSE)=$L50,$AC50,IF(HLOOKUP(CA$1,Monitoring_MP!$AK$1:$EZ$55,Points_MP!$C50,FALSE)=$N50,$AD50,IF(HLOOKUP(CA$1,Monitoring_MP!$AK$1:$EZ$55,Points_MP!$C50,FALSE)=$P50,$AE50,IF(HLOOKUP(CA$1,Monitoring_MP!$AK$1:$EZ$55,Points_MP!$C50,FALSE)=$R50,$AF50,IF(HLOOKUP(CA$1,Monitoring_MP!$AK$1:$EZ$55,Points_MP!$C50,FALSE)=$T50,$AG50,IF(HLOOKUP(CA$1,Monitoring_MP!$AK$1:$EZ$55,Points_MP!$C50,FALSE)=$V50,$AH50,IF(HLOOKUP(CA$1,Monitoring_MP!$AK$1:$EZ$55,Points_MP!$C50,FALSE)=$X50,$AI50,"ERROR")))))))))</f>
        <v>0</v>
      </c>
      <c r="CB50" s="142">
        <f>IF(ISBLANK(HLOOKUP(CB$1,Monitoring_MP!$AK$1:$EZ$55,Points_MP!$C50,FALSE)),"",IF(HLOOKUP(CB$1,Monitoring_MP!$AK$1:$EZ$55,Points_MP!$C50,FALSE)=$J50,$AB50,IF(HLOOKUP(CB$1,Monitoring_MP!$AK$1:$EZ$55,Points_MP!$C50,FALSE)=$L50,$AC50,IF(HLOOKUP(CB$1,Monitoring_MP!$AK$1:$EZ$55,Points_MP!$C50,FALSE)=$N50,$AD50,IF(HLOOKUP(CB$1,Monitoring_MP!$AK$1:$EZ$55,Points_MP!$C50,FALSE)=$P50,$AE50,IF(HLOOKUP(CB$1,Monitoring_MP!$AK$1:$EZ$55,Points_MP!$C50,FALSE)=$R50,$AF50,IF(HLOOKUP(CB$1,Monitoring_MP!$AK$1:$EZ$55,Points_MP!$C50,FALSE)=$T50,$AG50,IF(HLOOKUP(CB$1,Monitoring_MP!$AK$1:$EZ$55,Points_MP!$C50,FALSE)=$V50,$AH50,IF(HLOOKUP(CB$1,Monitoring_MP!$AK$1:$EZ$55,Points_MP!$C50,FALSE)=$X50,$AI50,"ERROR")))))))))</f>
        <v>0</v>
      </c>
      <c r="CC50" s="142">
        <f>IF(ISBLANK(HLOOKUP(CC$1,Monitoring_MP!$AK$1:$EZ$55,Points_MP!$C50,FALSE)),"",IF(HLOOKUP(CC$1,Monitoring_MP!$AK$1:$EZ$55,Points_MP!$C50,FALSE)=$J50,$AB50,IF(HLOOKUP(CC$1,Monitoring_MP!$AK$1:$EZ$55,Points_MP!$C50,FALSE)=$L50,$AC50,IF(HLOOKUP(CC$1,Monitoring_MP!$AK$1:$EZ$55,Points_MP!$C50,FALSE)=$N50,$AD50,IF(HLOOKUP(CC$1,Monitoring_MP!$AK$1:$EZ$55,Points_MP!$C50,FALSE)=$P50,$AE50,IF(HLOOKUP(CC$1,Monitoring_MP!$AK$1:$EZ$55,Points_MP!$C50,FALSE)=$R50,$AF50,IF(HLOOKUP(CC$1,Monitoring_MP!$AK$1:$EZ$55,Points_MP!$C50,FALSE)=$T50,$AG50,IF(HLOOKUP(CC$1,Monitoring_MP!$AK$1:$EZ$55,Points_MP!$C50,FALSE)=$V50,$AH50,IF(HLOOKUP(CC$1,Monitoring_MP!$AK$1:$EZ$55,Points_MP!$C50,FALSE)=$X50,$AI50,"ERROR")))))))))</f>
        <v>0</v>
      </c>
      <c r="CD50" s="142">
        <f>IF(ISBLANK(HLOOKUP(CD$1,Monitoring_MP!$AK$1:$EZ$55,Points_MP!$C50,FALSE)),"",IF(HLOOKUP(CD$1,Monitoring_MP!$AK$1:$EZ$55,Points_MP!$C50,FALSE)=$J50,$AB50,IF(HLOOKUP(CD$1,Monitoring_MP!$AK$1:$EZ$55,Points_MP!$C50,FALSE)=$L50,$AC50,IF(HLOOKUP(CD$1,Monitoring_MP!$AK$1:$EZ$55,Points_MP!$C50,FALSE)=$N50,$AD50,IF(HLOOKUP(CD$1,Monitoring_MP!$AK$1:$EZ$55,Points_MP!$C50,FALSE)=$P50,$AE50,IF(HLOOKUP(CD$1,Monitoring_MP!$AK$1:$EZ$55,Points_MP!$C50,FALSE)=$R50,$AF50,IF(HLOOKUP(CD$1,Monitoring_MP!$AK$1:$EZ$55,Points_MP!$C50,FALSE)=$T50,$AG50,IF(HLOOKUP(CD$1,Monitoring_MP!$AK$1:$EZ$55,Points_MP!$C50,FALSE)=$V50,$AH50,IF(HLOOKUP(CD$1,Monitoring_MP!$AK$1:$EZ$55,Points_MP!$C50,FALSE)=$X50,$AI50,"ERROR")))))))))</f>
        <v>0</v>
      </c>
      <c r="CE50" s="142">
        <f>IF(ISBLANK(HLOOKUP(CE$1,Monitoring_MP!$AK$1:$EZ$55,Points_MP!$C50,FALSE)),"",IF(HLOOKUP(CE$1,Monitoring_MP!$AK$1:$EZ$55,Points_MP!$C50,FALSE)=$J50,$AB50,IF(HLOOKUP(CE$1,Monitoring_MP!$AK$1:$EZ$55,Points_MP!$C50,FALSE)=$L50,$AC50,IF(HLOOKUP(CE$1,Monitoring_MP!$AK$1:$EZ$55,Points_MP!$C50,FALSE)=$N50,$AD50,IF(HLOOKUP(CE$1,Monitoring_MP!$AK$1:$EZ$55,Points_MP!$C50,FALSE)=$P50,$AE50,IF(HLOOKUP(CE$1,Monitoring_MP!$AK$1:$EZ$55,Points_MP!$C50,FALSE)=$R50,$AF50,IF(HLOOKUP(CE$1,Monitoring_MP!$AK$1:$EZ$55,Points_MP!$C50,FALSE)=$T50,$AG50,IF(HLOOKUP(CE$1,Monitoring_MP!$AK$1:$EZ$55,Points_MP!$C50,FALSE)=$V50,$AH50,IF(HLOOKUP(CE$1,Monitoring_MP!$AK$1:$EZ$55,Points_MP!$C50,FALSE)=$X50,$AI50,"ERROR")))))))))</f>
        <v>0</v>
      </c>
      <c r="CF50" s="142">
        <f>IF(ISBLANK(HLOOKUP(CF$1,Monitoring_MP!$AK$1:$EZ$55,Points_MP!$C50,FALSE)),"",IF(HLOOKUP(CF$1,Monitoring_MP!$AK$1:$EZ$55,Points_MP!$C50,FALSE)=$J50,$AB50,IF(HLOOKUP(CF$1,Monitoring_MP!$AK$1:$EZ$55,Points_MP!$C50,FALSE)=$L50,$AC50,IF(HLOOKUP(CF$1,Monitoring_MP!$AK$1:$EZ$55,Points_MP!$C50,FALSE)=$N50,$AD50,IF(HLOOKUP(CF$1,Monitoring_MP!$AK$1:$EZ$55,Points_MP!$C50,FALSE)=$P50,$AE50,IF(HLOOKUP(CF$1,Monitoring_MP!$AK$1:$EZ$55,Points_MP!$C50,FALSE)=$R50,$AF50,IF(HLOOKUP(CF$1,Monitoring_MP!$AK$1:$EZ$55,Points_MP!$C50,FALSE)=$T50,$AG50,IF(HLOOKUP(CF$1,Monitoring_MP!$AK$1:$EZ$55,Points_MP!$C50,FALSE)=$V50,$AH50,IF(HLOOKUP(CF$1,Monitoring_MP!$AK$1:$EZ$55,Points_MP!$C50,FALSE)=$X50,$AI50,"ERROR")))))))))</f>
        <v>0</v>
      </c>
      <c r="CG50" s="142">
        <f>IF(ISBLANK(HLOOKUP(CG$1,Monitoring_MP!$AK$1:$EZ$55,Points_MP!$C50,FALSE)),"",IF(HLOOKUP(CG$1,Monitoring_MP!$AK$1:$EZ$55,Points_MP!$C50,FALSE)=$J50,$AB50,IF(HLOOKUP(CG$1,Monitoring_MP!$AK$1:$EZ$55,Points_MP!$C50,FALSE)=$L50,$AC50,IF(HLOOKUP(CG$1,Monitoring_MP!$AK$1:$EZ$55,Points_MP!$C50,FALSE)=$N50,$AD50,IF(HLOOKUP(CG$1,Monitoring_MP!$AK$1:$EZ$55,Points_MP!$C50,FALSE)=$P50,$AE50,IF(HLOOKUP(CG$1,Monitoring_MP!$AK$1:$EZ$55,Points_MP!$C50,FALSE)=$R50,$AF50,IF(HLOOKUP(CG$1,Monitoring_MP!$AK$1:$EZ$55,Points_MP!$C50,FALSE)=$T50,$AG50,IF(HLOOKUP(CG$1,Monitoring_MP!$AK$1:$EZ$55,Points_MP!$C50,FALSE)=$V50,$AH50,IF(HLOOKUP(CG$1,Monitoring_MP!$AK$1:$EZ$55,Points_MP!$C50,FALSE)=$X50,$AI50,"ERROR")))))))))</f>
        <v>0</v>
      </c>
      <c r="CH50" s="142">
        <f>IF(ISBLANK(HLOOKUP(CH$1,Monitoring_MP!$AK$1:$EZ$55,Points_MP!$C50,FALSE)),"",IF(HLOOKUP(CH$1,Monitoring_MP!$AK$1:$EZ$55,Points_MP!$C50,FALSE)=$J50,$AB50,IF(HLOOKUP(CH$1,Monitoring_MP!$AK$1:$EZ$55,Points_MP!$C50,FALSE)=$L50,$AC50,IF(HLOOKUP(CH$1,Monitoring_MP!$AK$1:$EZ$55,Points_MP!$C50,FALSE)=$N50,$AD50,IF(HLOOKUP(CH$1,Monitoring_MP!$AK$1:$EZ$55,Points_MP!$C50,FALSE)=$P50,$AE50,IF(HLOOKUP(CH$1,Monitoring_MP!$AK$1:$EZ$55,Points_MP!$C50,FALSE)=$R50,$AF50,IF(HLOOKUP(CH$1,Monitoring_MP!$AK$1:$EZ$55,Points_MP!$C50,FALSE)=$T50,$AG50,IF(HLOOKUP(CH$1,Monitoring_MP!$AK$1:$EZ$55,Points_MP!$C50,FALSE)=$V50,$AH50,IF(HLOOKUP(CH$1,Monitoring_MP!$AK$1:$EZ$55,Points_MP!$C50,FALSE)=$X50,$AI50,"ERROR")))))))))</f>
        <v>0</v>
      </c>
      <c r="CI50" s="142">
        <f>IF(ISBLANK(HLOOKUP(CI$1,Monitoring_MP!$AK$1:$EZ$55,Points_MP!$C50,FALSE)),"",IF(HLOOKUP(CI$1,Monitoring_MP!$AK$1:$EZ$55,Points_MP!$C50,FALSE)=$J50,$AB50,IF(HLOOKUP(CI$1,Monitoring_MP!$AK$1:$EZ$55,Points_MP!$C50,FALSE)=$L50,$AC50,IF(HLOOKUP(CI$1,Monitoring_MP!$AK$1:$EZ$55,Points_MP!$C50,FALSE)=$N50,$AD50,IF(HLOOKUP(CI$1,Monitoring_MP!$AK$1:$EZ$55,Points_MP!$C50,FALSE)=$P50,$AE50,IF(HLOOKUP(CI$1,Monitoring_MP!$AK$1:$EZ$55,Points_MP!$C50,FALSE)=$R50,$AF50,IF(HLOOKUP(CI$1,Monitoring_MP!$AK$1:$EZ$55,Points_MP!$C50,FALSE)=$T50,$AG50,IF(HLOOKUP(CI$1,Monitoring_MP!$AK$1:$EZ$55,Points_MP!$C50,FALSE)=$V50,$AH50,IF(HLOOKUP(CI$1,Monitoring_MP!$AK$1:$EZ$55,Points_MP!$C50,FALSE)=$X50,$AI50,"ERROR")))))))))</f>
        <v>0</v>
      </c>
      <c r="CJ50" s="142">
        <f>IF(ISBLANK(HLOOKUP(CJ$1,Monitoring_MP!$AK$1:$EZ$55,Points_MP!$C50,FALSE)),"",IF(HLOOKUP(CJ$1,Monitoring_MP!$AK$1:$EZ$55,Points_MP!$C50,FALSE)=$J50,$AB50,IF(HLOOKUP(CJ$1,Monitoring_MP!$AK$1:$EZ$55,Points_MP!$C50,FALSE)=$L50,$AC50,IF(HLOOKUP(CJ$1,Monitoring_MP!$AK$1:$EZ$55,Points_MP!$C50,FALSE)=$N50,$AD50,IF(HLOOKUP(CJ$1,Monitoring_MP!$AK$1:$EZ$55,Points_MP!$C50,FALSE)=$P50,$AE50,IF(HLOOKUP(CJ$1,Monitoring_MP!$AK$1:$EZ$55,Points_MP!$C50,FALSE)=$R50,$AF50,IF(HLOOKUP(CJ$1,Monitoring_MP!$AK$1:$EZ$55,Points_MP!$C50,FALSE)=$T50,$AG50,IF(HLOOKUP(CJ$1,Monitoring_MP!$AK$1:$EZ$55,Points_MP!$C50,FALSE)=$V50,$AH50,IF(HLOOKUP(CJ$1,Monitoring_MP!$AK$1:$EZ$55,Points_MP!$C50,FALSE)=$X50,$AI50,"ERROR")))))))))</f>
        <v>0</v>
      </c>
      <c r="CK50" s="142">
        <f>IF(ISBLANK(HLOOKUP(CK$1,Monitoring_MP!$AK$1:$EZ$55,Points_MP!$C50,FALSE)),"",IF(HLOOKUP(CK$1,Monitoring_MP!$AK$1:$EZ$55,Points_MP!$C50,FALSE)=$J50,$AB50,IF(HLOOKUP(CK$1,Monitoring_MP!$AK$1:$EZ$55,Points_MP!$C50,FALSE)=$L50,$AC50,IF(HLOOKUP(CK$1,Monitoring_MP!$AK$1:$EZ$55,Points_MP!$C50,FALSE)=$N50,$AD50,IF(HLOOKUP(CK$1,Monitoring_MP!$AK$1:$EZ$55,Points_MP!$C50,FALSE)=$P50,$AE50,IF(HLOOKUP(CK$1,Monitoring_MP!$AK$1:$EZ$55,Points_MP!$C50,FALSE)=$R50,$AF50,IF(HLOOKUP(CK$1,Monitoring_MP!$AK$1:$EZ$55,Points_MP!$C50,FALSE)=$T50,$AG50,IF(HLOOKUP(CK$1,Monitoring_MP!$AK$1:$EZ$55,Points_MP!$C50,FALSE)=$V50,$AH50,IF(HLOOKUP(CK$1,Monitoring_MP!$AK$1:$EZ$55,Points_MP!$C50,FALSE)=$X50,$AI50,"ERROR")))))))))</f>
        <v>1</v>
      </c>
      <c r="CL50" s="142">
        <f>IF(ISBLANK(HLOOKUP(CL$1,Monitoring_MP!$AK$1:$EZ$55,Points_MP!$C50,FALSE)),"",IF(HLOOKUP(CL$1,Monitoring_MP!$AK$1:$EZ$55,Points_MP!$C50,FALSE)=$J50,$AB50,IF(HLOOKUP(CL$1,Monitoring_MP!$AK$1:$EZ$55,Points_MP!$C50,FALSE)=$L50,$AC50,IF(HLOOKUP(CL$1,Monitoring_MP!$AK$1:$EZ$55,Points_MP!$C50,FALSE)=$N50,$AD50,IF(HLOOKUP(CL$1,Monitoring_MP!$AK$1:$EZ$55,Points_MP!$C50,FALSE)=$P50,$AE50,IF(HLOOKUP(CL$1,Monitoring_MP!$AK$1:$EZ$55,Points_MP!$C50,FALSE)=$R50,$AF50,IF(HLOOKUP(CL$1,Monitoring_MP!$AK$1:$EZ$55,Points_MP!$C50,FALSE)=$T50,$AG50,IF(HLOOKUP(CL$1,Monitoring_MP!$AK$1:$EZ$55,Points_MP!$C50,FALSE)=$V50,$AH50,IF(HLOOKUP(CL$1,Monitoring_MP!$AK$1:$EZ$55,Points_MP!$C50,FALSE)=$X50,$AI50,"ERROR")))))))))</f>
        <v>0</v>
      </c>
      <c r="CM50" s="142">
        <f>IF(ISBLANK(HLOOKUP(CM$1,Monitoring_MP!$AK$1:$EZ$55,Points_MP!$C50,FALSE)),"",IF(HLOOKUP(CM$1,Monitoring_MP!$AK$1:$EZ$55,Points_MP!$C50,FALSE)=$J50,$AB50,IF(HLOOKUP(CM$1,Monitoring_MP!$AK$1:$EZ$55,Points_MP!$C50,FALSE)=$L50,$AC50,IF(HLOOKUP(CM$1,Monitoring_MP!$AK$1:$EZ$55,Points_MP!$C50,FALSE)=$N50,$AD50,IF(HLOOKUP(CM$1,Monitoring_MP!$AK$1:$EZ$55,Points_MP!$C50,FALSE)=$P50,$AE50,IF(HLOOKUP(CM$1,Monitoring_MP!$AK$1:$EZ$55,Points_MP!$C50,FALSE)=$R50,$AF50,IF(HLOOKUP(CM$1,Monitoring_MP!$AK$1:$EZ$55,Points_MP!$C50,FALSE)=$T50,$AG50,IF(HLOOKUP(CM$1,Monitoring_MP!$AK$1:$EZ$55,Points_MP!$C50,FALSE)=$V50,$AH50,IF(HLOOKUP(CM$1,Monitoring_MP!$AK$1:$EZ$55,Points_MP!$C50,FALSE)=$X50,$AI50,"ERROR")))))))))</f>
        <v>0</v>
      </c>
      <c r="CN50" s="142">
        <f>IF(ISBLANK(HLOOKUP(CN$1,Monitoring_MP!$AK$1:$EZ$55,Points_MP!$C50,FALSE)),"",IF(HLOOKUP(CN$1,Monitoring_MP!$AK$1:$EZ$55,Points_MP!$C50,FALSE)=$J50,$AB50,IF(HLOOKUP(CN$1,Monitoring_MP!$AK$1:$EZ$55,Points_MP!$C50,FALSE)=$L50,$AC50,IF(HLOOKUP(CN$1,Monitoring_MP!$AK$1:$EZ$55,Points_MP!$C50,FALSE)=$N50,$AD50,IF(HLOOKUP(CN$1,Monitoring_MP!$AK$1:$EZ$55,Points_MP!$C50,FALSE)=$P50,$AE50,IF(HLOOKUP(CN$1,Monitoring_MP!$AK$1:$EZ$55,Points_MP!$C50,FALSE)=$R50,$AF50,IF(HLOOKUP(CN$1,Monitoring_MP!$AK$1:$EZ$55,Points_MP!$C50,FALSE)=$T50,$AG50,IF(HLOOKUP(CN$1,Monitoring_MP!$AK$1:$EZ$55,Points_MP!$C50,FALSE)=$V50,$AH50,IF(HLOOKUP(CN$1,Monitoring_MP!$AK$1:$EZ$55,Points_MP!$C50,FALSE)=$X50,$AI50,"ERROR")))))))))</f>
        <v>0</v>
      </c>
      <c r="CO50" s="142">
        <f>IF(ISBLANK(HLOOKUP(CO$1,Monitoring_MP!$AK$1:$EZ$55,Points_MP!$C50,FALSE)),"",IF(HLOOKUP(CO$1,Monitoring_MP!$AK$1:$EZ$55,Points_MP!$C50,FALSE)=$J50,$AB50,IF(HLOOKUP(CO$1,Monitoring_MP!$AK$1:$EZ$55,Points_MP!$C50,FALSE)=$L50,$AC50,IF(HLOOKUP(CO$1,Monitoring_MP!$AK$1:$EZ$55,Points_MP!$C50,FALSE)=$N50,$AD50,IF(HLOOKUP(CO$1,Monitoring_MP!$AK$1:$EZ$55,Points_MP!$C50,FALSE)=$P50,$AE50,IF(HLOOKUP(CO$1,Monitoring_MP!$AK$1:$EZ$55,Points_MP!$C50,FALSE)=$R50,$AF50,IF(HLOOKUP(CO$1,Monitoring_MP!$AK$1:$EZ$55,Points_MP!$C50,FALSE)=$T50,$AG50,IF(HLOOKUP(CO$1,Monitoring_MP!$AK$1:$EZ$55,Points_MP!$C50,FALSE)=$V50,$AH50,IF(HLOOKUP(CO$1,Monitoring_MP!$AK$1:$EZ$55,Points_MP!$C50,FALSE)=$X50,$AI50,"ERROR")))))))))</f>
        <v>0</v>
      </c>
      <c r="CP50" s="142">
        <f>IF(ISBLANK(HLOOKUP(CP$1,Monitoring_MP!$AK$1:$EZ$55,Points_MP!$C50,FALSE)),"",IF(HLOOKUP(CP$1,Monitoring_MP!$AK$1:$EZ$55,Points_MP!$C50,FALSE)=$J50,$AB50,IF(HLOOKUP(CP$1,Monitoring_MP!$AK$1:$EZ$55,Points_MP!$C50,FALSE)=$L50,$AC50,IF(HLOOKUP(CP$1,Monitoring_MP!$AK$1:$EZ$55,Points_MP!$C50,FALSE)=$N50,$AD50,IF(HLOOKUP(CP$1,Monitoring_MP!$AK$1:$EZ$55,Points_MP!$C50,FALSE)=$P50,$AE50,IF(HLOOKUP(CP$1,Monitoring_MP!$AK$1:$EZ$55,Points_MP!$C50,FALSE)=$R50,$AF50,IF(HLOOKUP(CP$1,Monitoring_MP!$AK$1:$EZ$55,Points_MP!$C50,FALSE)=$T50,$AG50,IF(HLOOKUP(CP$1,Monitoring_MP!$AK$1:$EZ$55,Points_MP!$C50,FALSE)=$V50,$AH50,IF(HLOOKUP(CP$1,Monitoring_MP!$AK$1:$EZ$55,Points_MP!$C50,FALSE)=$X50,$AI50,"ERROR")))))))))</f>
        <v>0</v>
      </c>
      <c r="CQ50" s="142">
        <f>IF(ISBLANK(HLOOKUP(CQ$1,Monitoring_MP!$AK$1:$EZ$55,Points_MP!$C50,FALSE)),"",IF(HLOOKUP(CQ$1,Monitoring_MP!$AK$1:$EZ$55,Points_MP!$C50,FALSE)=$J50,$AB50,IF(HLOOKUP(CQ$1,Monitoring_MP!$AK$1:$EZ$55,Points_MP!$C50,FALSE)=$L50,$AC50,IF(HLOOKUP(CQ$1,Monitoring_MP!$AK$1:$EZ$55,Points_MP!$C50,FALSE)=$N50,$AD50,IF(HLOOKUP(CQ$1,Monitoring_MP!$AK$1:$EZ$55,Points_MP!$C50,FALSE)=$P50,$AE50,IF(HLOOKUP(CQ$1,Monitoring_MP!$AK$1:$EZ$55,Points_MP!$C50,FALSE)=$R50,$AF50,IF(HLOOKUP(CQ$1,Monitoring_MP!$AK$1:$EZ$55,Points_MP!$C50,FALSE)=$T50,$AG50,IF(HLOOKUP(CQ$1,Monitoring_MP!$AK$1:$EZ$55,Points_MP!$C50,FALSE)=$V50,$AH50,IF(HLOOKUP(CQ$1,Monitoring_MP!$AK$1:$EZ$55,Points_MP!$C50,FALSE)=$X50,$AI50,"ERROR")))))))))</f>
        <v>0</v>
      </c>
      <c r="CR50" s="142">
        <f>IF(ISBLANK(HLOOKUP(CR$1,Monitoring_MP!$AK$1:$EZ$55,Points_MP!$C50,FALSE)),"",IF(HLOOKUP(CR$1,Monitoring_MP!$AK$1:$EZ$55,Points_MP!$C50,FALSE)=$J50,$AB50,IF(HLOOKUP(CR$1,Monitoring_MP!$AK$1:$EZ$55,Points_MP!$C50,FALSE)=$L50,$AC50,IF(HLOOKUP(CR$1,Monitoring_MP!$AK$1:$EZ$55,Points_MP!$C50,FALSE)=$N50,$AD50,IF(HLOOKUP(CR$1,Monitoring_MP!$AK$1:$EZ$55,Points_MP!$C50,FALSE)=$P50,$AE50,IF(HLOOKUP(CR$1,Monitoring_MP!$AK$1:$EZ$55,Points_MP!$C50,FALSE)=$R50,$AF50,IF(HLOOKUP(CR$1,Monitoring_MP!$AK$1:$EZ$55,Points_MP!$C50,FALSE)=$T50,$AG50,IF(HLOOKUP(CR$1,Monitoring_MP!$AK$1:$EZ$55,Points_MP!$C50,FALSE)=$V50,$AH50,IF(HLOOKUP(CR$1,Monitoring_MP!$AK$1:$EZ$55,Points_MP!$C50,FALSE)=$X50,$AI50,"ERROR")))))))))</f>
        <v>0</v>
      </c>
    </row>
    <row r="51" spans="1:96" ht="15" customHeight="1" x14ac:dyDescent="0.35">
      <c r="A51" s="44" t="str">
        <f>IF(ISBLANK(Monitoring_MP!A51),"",Monitoring_MP!A51)</f>
        <v>Q49</v>
      </c>
      <c r="B51" s="44" t="str">
        <f>IF(ISBLANK(Monitoring_MP!B51),"",Monitoring_MP!B51)</f>
        <v>C20049</v>
      </c>
      <c r="C51" s="44">
        <f>IF(ISBLANK(Monitoring_MP!C51),"",Monitoring_MP!C51)</f>
        <v>51</v>
      </c>
      <c r="D51" s="46" t="str">
        <f>IF(ISBLANK(Monitoring_MP!D51),"",Monitoring_MP!D51)</f>
        <v>Au fost aduse la cunoştinţa publicului programele de asistenţă socială adoptate, informaţii despre serviciile sociale furnizate de unitatea administrativ-teritorială şi modalitatea de aplicare pentru un potenţial beneficiar?</v>
      </c>
      <c r="E51" s="46" t="str">
        <f>IF(ISBLANK(Monitoring_MP!E51),"",Monitoring_MP!E51)</f>
        <v>Are available the informations about the social services provided and the methods to apply in case of a potential beneficiary?</v>
      </c>
      <c r="F51" s="46" t="str">
        <f>IF(ISBLANK(Monitoring_MP!F51),"",Monitoring_MP!F51)</f>
        <v>soc</v>
      </c>
      <c r="G51" s="45" t="str">
        <f>IF(ISBLANK(Monitoring_MP!G51),"",Monitoring_MP!G51)</f>
        <v>soc1</v>
      </c>
      <c r="H51" s="61" t="str">
        <f>IF(ISBLANK(Monitoring_MP!H51),"",Monitoring_MP!H51)</f>
        <v>soc1k</v>
      </c>
      <c r="I51" s="45">
        <f>IF(ISBLANK(Monitoring_MP!I51),"",Monitoring_MP!I51)</f>
        <v>3</v>
      </c>
      <c r="J51" s="45" t="str">
        <f>IF(ISBLANK(Monitoring_MP!J51),"",Monitoring_MP!J51)</f>
        <v>da</v>
      </c>
      <c r="K51" s="45" t="str">
        <f>IF(ISBLANK(Monitoring_MP!K51),"",Monitoring_MP!K51)</f>
        <v>yes</v>
      </c>
      <c r="L51" s="45" t="str">
        <f>IF(ISBLANK(Monitoring_MP!L51),"",Monitoring_MP!L51)</f>
        <v>nu</v>
      </c>
      <c r="M51" s="90" t="str">
        <f>IF(ISBLANK(Monitoring_MP!M51),"",Monitoring_MP!M51)</f>
        <v>no</v>
      </c>
      <c r="N51" s="45" t="str">
        <f>IF(ISBLANK(Monitoring_MP!N51),"",Monitoring_MP!N51)</f>
        <v>partial/panou informativ</v>
      </c>
      <c r="O51" s="45" t="str">
        <f>IF(ISBLANK(Monitoring_MP!O51),"",Monitoring_MP!O51)</f>
        <v>partially/bilboard</v>
      </c>
      <c r="P51" s="90" t="str">
        <f>IF(ISBLANK(Monitoring_MP!P51),"",Monitoring_MP!P51)</f>
        <v>--------</v>
      </c>
      <c r="Q51" s="90" t="str">
        <f>IF(ISBLANK(Monitoring_MP!Q51),"",Monitoring_MP!Q51)</f>
        <v>--------</v>
      </c>
      <c r="R51" s="45" t="str">
        <f>IF(ISBLANK(Monitoring_MP!R51),"",Monitoring_MP!R51)</f>
        <v>--------</v>
      </c>
      <c r="S51" s="45" t="str">
        <f>IF(ISBLANK(Monitoring_MP!S51),"",Monitoring_MP!S51)</f>
        <v>--------</v>
      </c>
      <c r="T51" s="45" t="str">
        <f>IF(ISBLANK(Monitoring_MP!T51),"",Monitoring_MP!T51)</f>
        <v>--------</v>
      </c>
      <c r="U51" s="45" t="str">
        <f>IF(ISBLANK(Monitoring_MP!U51),"",Monitoring_MP!U51)</f>
        <v>--------</v>
      </c>
      <c r="V51" s="45" t="str">
        <f>IF(ISBLANK(Monitoring_MP!V51),"",Monitoring_MP!V51)</f>
        <v>--------</v>
      </c>
      <c r="W51" s="45" t="str">
        <f>IF(ISBLANK(Monitoring_MP!W51),"",Monitoring_MP!W51)</f>
        <v>--------</v>
      </c>
      <c r="X51" s="45" t="str">
        <f>IF(ISBLANK(Monitoring_MP!X51),"",Monitoring_MP!X51)</f>
        <v>N/A</v>
      </c>
      <c r="Y51" s="45" t="str">
        <f>IF(ISBLANK(Monitoring_MP!Y51),"",Monitoring_MP!Y51)</f>
        <v>N/A</v>
      </c>
      <c r="Z51" s="45" t="str">
        <f>IF(ISBLANK(Monitoring_MP!Z51),"",Monitoring_MP!Z51)</f>
        <v>--------</v>
      </c>
      <c r="AA51" s="84" t="str">
        <f>IF(ISBLANK(Monitoring_MP!AA51),"",Monitoring_MP!AA51)</f>
        <v>--------</v>
      </c>
      <c r="AB51" s="72">
        <f>IF(ISBLANK(Monitoring_MP!AB51),"",Monitoring_MP!AB51)</f>
        <v>3</v>
      </c>
      <c r="AC51" s="45">
        <f>IF(ISBLANK(Monitoring_MP!AC51),"",Monitoring_MP!AC51)</f>
        <v>0</v>
      </c>
      <c r="AD51" s="72">
        <f>IF(ISBLANK(Monitoring_MP!AD51),"",Monitoring_MP!AD51)</f>
        <v>1.5</v>
      </c>
      <c r="AE51" s="72" t="str">
        <f>IF(ISBLANK(Monitoring_MP!AE51),"",Monitoring_MP!AE51)</f>
        <v/>
      </c>
      <c r="AF51" s="72" t="str">
        <f>IF(ISBLANK(Monitoring_MP!AF51),"",Monitoring_MP!AF51)</f>
        <v/>
      </c>
      <c r="AG51" s="72" t="str">
        <f>IF(ISBLANK(Monitoring_MP!AG51),"",Monitoring_MP!AG51)</f>
        <v/>
      </c>
      <c r="AH51" s="72" t="str">
        <f>IF(ISBLANK(Monitoring_MP!AH51),"",Monitoring_MP!AH51)</f>
        <v/>
      </c>
      <c r="AI51" s="45" t="str">
        <f>IF(ISBLANK(Monitoring_MP!AI51),"",Monitoring_MP!AI51)</f>
        <v>N/A</v>
      </c>
      <c r="AJ51" s="46" t="str">
        <f>IF(ISBLANK(Monitoring_MP!AJ51),"",Monitoring_MP!AJ51)</f>
        <v/>
      </c>
      <c r="AK51" s="142">
        <f>IF(ISBLANK(HLOOKUP(AK$1,Monitoring_MP!$AK$1:$EZ$55,Points_MP!$C51,FALSE)),"",IF(HLOOKUP(AK$1,Monitoring_MP!$AK$1:$EZ$55,Points_MP!$C51,FALSE)=$J51,$AB51,IF(HLOOKUP(AK$1,Monitoring_MP!$AK$1:$EZ$55,Points_MP!$C51,FALSE)=$L51,$AC51,IF(HLOOKUP(AK$1,Monitoring_MP!$AK$1:$EZ$55,Points_MP!$C51,FALSE)=$N51,$AD51,IF(HLOOKUP(AK$1,Monitoring_MP!$AK$1:$EZ$55,Points_MP!$C51,FALSE)=$P51,$AE51,IF(HLOOKUP(AK$1,Monitoring_MP!$AK$1:$EZ$55,Points_MP!$C51,FALSE)=$R51,$AF51,IF(HLOOKUP(AK$1,Monitoring_MP!$AK$1:$EZ$55,Points_MP!$C51,FALSE)=$T51,$AG51,IF(HLOOKUP(AK$1,Monitoring_MP!$AK$1:$EZ$55,Points_MP!$C51,FALSE)=$V51,$AH51,IF(HLOOKUP(AK$1,Monitoring_MP!$AK$1:$EZ$55,Points_MP!$C51,FALSE)=$X51,$AI51,"ERROR")))))))))</f>
        <v>1.5</v>
      </c>
      <c r="AL51" s="142">
        <f>IF(ISBLANK(HLOOKUP(AL$1,Monitoring_MP!$AK$1:$EZ$55,Points_MP!$C51,FALSE)),"",IF(HLOOKUP(AL$1,Monitoring_MP!$AK$1:$EZ$55,Points_MP!$C51,FALSE)=$J51,$AB51,IF(HLOOKUP(AL$1,Monitoring_MP!$AK$1:$EZ$55,Points_MP!$C51,FALSE)=$L51,$AC51,IF(HLOOKUP(AL$1,Monitoring_MP!$AK$1:$EZ$55,Points_MP!$C51,FALSE)=$N51,$AD51,IF(HLOOKUP(AL$1,Monitoring_MP!$AK$1:$EZ$55,Points_MP!$C51,FALSE)=$P51,$AE51,IF(HLOOKUP(AL$1,Monitoring_MP!$AK$1:$EZ$55,Points_MP!$C51,FALSE)=$R51,$AF51,IF(HLOOKUP(AL$1,Monitoring_MP!$AK$1:$EZ$55,Points_MP!$C51,FALSE)=$T51,$AG51,IF(HLOOKUP(AL$1,Monitoring_MP!$AK$1:$EZ$55,Points_MP!$C51,FALSE)=$V51,$AH51,IF(HLOOKUP(AL$1,Monitoring_MP!$AK$1:$EZ$55,Points_MP!$C51,FALSE)=$X51,$AI51,"ERROR")))))))))</f>
        <v>3</v>
      </c>
      <c r="AM51" s="142">
        <f>IF(ISBLANK(HLOOKUP(AM$1,Monitoring_MP!$AK$1:$EZ$55,Points_MP!$C51,FALSE)),"",IF(HLOOKUP(AM$1,Monitoring_MP!$AK$1:$EZ$55,Points_MP!$C51,FALSE)=$J51,$AB51,IF(HLOOKUP(AM$1,Monitoring_MP!$AK$1:$EZ$55,Points_MP!$C51,FALSE)=$L51,$AC51,IF(HLOOKUP(AM$1,Monitoring_MP!$AK$1:$EZ$55,Points_MP!$C51,FALSE)=$N51,$AD51,IF(HLOOKUP(AM$1,Monitoring_MP!$AK$1:$EZ$55,Points_MP!$C51,FALSE)=$P51,$AE51,IF(HLOOKUP(AM$1,Monitoring_MP!$AK$1:$EZ$55,Points_MP!$C51,FALSE)=$R51,$AF51,IF(HLOOKUP(AM$1,Monitoring_MP!$AK$1:$EZ$55,Points_MP!$C51,FALSE)=$T51,$AG51,IF(HLOOKUP(AM$1,Monitoring_MP!$AK$1:$EZ$55,Points_MP!$C51,FALSE)=$V51,$AH51,IF(HLOOKUP(AM$1,Monitoring_MP!$AK$1:$EZ$55,Points_MP!$C51,FALSE)=$X51,$AI51,"ERROR")))))))))</f>
        <v>3</v>
      </c>
      <c r="AN51" s="142">
        <f>IF(ISBLANK(HLOOKUP(AN$1,Monitoring_MP!$AK$1:$EZ$55,Points_MP!$C51,FALSE)),"",IF(HLOOKUP(AN$1,Monitoring_MP!$AK$1:$EZ$55,Points_MP!$C51,FALSE)=$J51,$AB51,IF(HLOOKUP(AN$1,Monitoring_MP!$AK$1:$EZ$55,Points_MP!$C51,FALSE)=$L51,$AC51,IF(HLOOKUP(AN$1,Monitoring_MP!$AK$1:$EZ$55,Points_MP!$C51,FALSE)=$N51,$AD51,IF(HLOOKUP(AN$1,Monitoring_MP!$AK$1:$EZ$55,Points_MP!$C51,FALSE)=$P51,$AE51,IF(HLOOKUP(AN$1,Monitoring_MP!$AK$1:$EZ$55,Points_MP!$C51,FALSE)=$R51,$AF51,IF(HLOOKUP(AN$1,Monitoring_MP!$AK$1:$EZ$55,Points_MP!$C51,FALSE)=$T51,$AG51,IF(HLOOKUP(AN$1,Monitoring_MP!$AK$1:$EZ$55,Points_MP!$C51,FALSE)=$V51,$AH51,IF(HLOOKUP(AN$1,Monitoring_MP!$AK$1:$EZ$55,Points_MP!$C51,FALSE)=$X51,$AI51,"ERROR")))))))))</f>
        <v>0</v>
      </c>
      <c r="AO51" s="142">
        <f>IF(ISBLANK(HLOOKUP(AO$1,Monitoring_MP!$AK$1:$EZ$55,Points_MP!$C51,FALSE)),"",IF(HLOOKUP(AO$1,Monitoring_MP!$AK$1:$EZ$55,Points_MP!$C51,FALSE)=$J51,$AB51,IF(HLOOKUP(AO$1,Monitoring_MP!$AK$1:$EZ$55,Points_MP!$C51,FALSE)=$L51,$AC51,IF(HLOOKUP(AO$1,Monitoring_MP!$AK$1:$EZ$55,Points_MP!$C51,FALSE)=$N51,$AD51,IF(HLOOKUP(AO$1,Monitoring_MP!$AK$1:$EZ$55,Points_MP!$C51,FALSE)=$P51,$AE51,IF(HLOOKUP(AO$1,Monitoring_MP!$AK$1:$EZ$55,Points_MP!$C51,FALSE)=$R51,$AF51,IF(HLOOKUP(AO$1,Monitoring_MP!$AK$1:$EZ$55,Points_MP!$C51,FALSE)=$T51,$AG51,IF(HLOOKUP(AO$1,Monitoring_MP!$AK$1:$EZ$55,Points_MP!$C51,FALSE)=$V51,$AH51,IF(HLOOKUP(AO$1,Monitoring_MP!$AK$1:$EZ$55,Points_MP!$C51,FALSE)=$X51,$AI51,"ERROR")))))))))</f>
        <v>1.5</v>
      </c>
      <c r="AP51" s="142">
        <f>IF(ISBLANK(HLOOKUP(AP$1,Monitoring_MP!$AK$1:$EZ$55,Points_MP!$C51,FALSE)),"",IF(HLOOKUP(AP$1,Monitoring_MP!$AK$1:$EZ$55,Points_MP!$C51,FALSE)=$J51,$AB51,IF(HLOOKUP(AP$1,Monitoring_MP!$AK$1:$EZ$55,Points_MP!$C51,FALSE)=$L51,$AC51,IF(HLOOKUP(AP$1,Monitoring_MP!$AK$1:$EZ$55,Points_MP!$C51,FALSE)=$N51,$AD51,IF(HLOOKUP(AP$1,Monitoring_MP!$AK$1:$EZ$55,Points_MP!$C51,FALSE)=$P51,$AE51,IF(HLOOKUP(AP$1,Monitoring_MP!$AK$1:$EZ$55,Points_MP!$C51,FALSE)=$R51,$AF51,IF(HLOOKUP(AP$1,Monitoring_MP!$AK$1:$EZ$55,Points_MP!$C51,FALSE)=$T51,$AG51,IF(HLOOKUP(AP$1,Monitoring_MP!$AK$1:$EZ$55,Points_MP!$C51,FALSE)=$V51,$AH51,IF(HLOOKUP(AP$1,Monitoring_MP!$AK$1:$EZ$55,Points_MP!$C51,FALSE)=$X51,$AI51,"ERROR")))))))))</f>
        <v>1.5</v>
      </c>
      <c r="AQ51" s="142">
        <f>IF(ISBLANK(HLOOKUP(AQ$1,Monitoring_MP!$AK$1:$EZ$55,Points_MP!$C51,FALSE)),"",IF(HLOOKUP(AQ$1,Monitoring_MP!$AK$1:$EZ$55,Points_MP!$C51,FALSE)=$J51,$AB51,IF(HLOOKUP(AQ$1,Monitoring_MP!$AK$1:$EZ$55,Points_MP!$C51,FALSE)=$L51,$AC51,IF(HLOOKUP(AQ$1,Monitoring_MP!$AK$1:$EZ$55,Points_MP!$C51,FALSE)=$N51,$AD51,IF(HLOOKUP(AQ$1,Monitoring_MP!$AK$1:$EZ$55,Points_MP!$C51,FALSE)=$P51,$AE51,IF(HLOOKUP(AQ$1,Monitoring_MP!$AK$1:$EZ$55,Points_MP!$C51,FALSE)=$R51,$AF51,IF(HLOOKUP(AQ$1,Monitoring_MP!$AK$1:$EZ$55,Points_MP!$C51,FALSE)=$T51,$AG51,IF(HLOOKUP(AQ$1,Monitoring_MP!$AK$1:$EZ$55,Points_MP!$C51,FALSE)=$V51,$AH51,IF(HLOOKUP(AQ$1,Monitoring_MP!$AK$1:$EZ$55,Points_MP!$C51,FALSE)=$X51,$AI51,"ERROR")))))))))</f>
        <v>1.5</v>
      </c>
      <c r="AR51" s="142">
        <f>IF(ISBLANK(HLOOKUP(AR$1,Monitoring_MP!$AK$1:$EZ$55,Points_MP!$C51,FALSE)),"",IF(HLOOKUP(AR$1,Monitoring_MP!$AK$1:$EZ$55,Points_MP!$C51,FALSE)=$J51,$AB51,IF(HLOOKUP(AR$1,Monitoring_MP!$AK$1:$EZ$55,Points_MP!$C51,FALSE)=$L51,$AC51,IF(HLOOKUP(AR$1,Monitoring_MP!$AK$1:$EZ$55,Points_MP!$C51,FALSE)=$N51,$AD51,IF(HLOOKUP(AR$1,Monitoring_MP!$AK$1:$EZ$55,Points_MP!$C51,FALSE)=$P51,$AE51,IF(HLOOKUP(AR$1,Monitoring_MP!$AK$1:$EZ$55,Points_MP!$C51,FALSE)=$R51,$AF51,IF(HLOOKUP(AR$1,Monitoring_MP!$AK$1:$EZ$55,Points_MP!$C51,FALSE)=$T51,$AG51,IF(HLOOKUP(AR$1,Monitoring_MP!$AK$1:$EZ$55,Points_MP!$C51,FALSE)=$V51,$AH51,IF(HLOOKUP(AR$1,Monitoring_MP!$AK$1:$EZ$55,Points_MP!$C51,FALSE)=$X51,$AI51,"ERROR")))))))))</f>
        <v>1.5</v>
      </c>
      <c r="AS51" s="142">
        <f>IF(ISBLANK(HLOOKUP(AS$1,Monitoring_MP!$AK$1:$EZ$55,Points_MP!$C51,FALSE)),"",IF(HLOOKUP(AS$1,Monitoring_MP!$AK$1:$EZ$55,Points_MP!$C51,FALSE)=$J51,$AB51,IF(HLOOKUP(AS$1,Monitoring_MP!$AK$1:$EZ$55,Points_MP!$C51,FALSE)=$L51,$AC51,IF(HLOOKUP(AS$1,Monitoring_MP!$AK$1:$EZ$55,Points_MP!$C51,FALSE)=$N51,$AD51,IF(HLOOKUP(AS$1,Monitoring_MP!$AK$1:$EZ$55,Points_MP!$C51,FALSE)=$P51,$AE51,IF(HLOOKUP(AS$1,Monitoring_MP!$AK$1:$EZ$55,Points_MP!$C51,FALSE)=$R51,$AF51,IF(HLOOKUP(AS$1,Monitoring_MP!$AK$1:$EZ$55,Points_MP!$C51,FALSE)=$T51,$AG51,IF(HLOOKUP(AS$1,Monitoring_MP!$AK$1:$EZ$55,Points_MP!$C51,FALSE)=$V51,$AH51,IF(HLOOKUP(AS$1,Monitoring_MP!$AK$1:$EZ$55,Points_MP!$C51,FALSE)=$X51,$AI51,"ERROR")))))))))</f>
        <v>0</v>
      </c>
      <c r="AT51" s="142">
        <f>IF(ISBLANK(HLOOKUP(AT$1,Monitoring_MP!$AK$1:$EZ$55,Points_MP!$C51,FALSE)),"",IF(HLOOKUP(AT$1,Monitoring_MP!$AK$1:$EZ$55,Points_MP!$C51,FALSE)=$J51,$AB51,IF(HLOOKUP(AT$1,Monitoring_MP!$AK$1:$EZ$55,Points_MP!$C51,FALSE)=$L51,$AC51,IF(HLOOKUP(AT$1,Monitoring_MP!$AK$1:$EZ$55,Points_MP!$C51,FALSE)=$N51,$AD51,IF(HLOOKUP(AT$1,Monitoring_MP!$AK$1:$EZ$55,Points_MP!$C51,FALSE)=$P51,$AE51,IF(HLOOKUP(AT$1,Monitoring_MP!$AK$1:$EZ$55,Points_MP!$C51,FALSE)=$R51,$AF51,IF(HLOOKUP(AT$1,Monitoring_MP!$AK$1:$EZ$55,Points_MP!$C51,FALSE)=$T51,$AG51,IF(HLOOKUP(AT$1,Monitoring_MP!$AK$1:$EZ$55,Points_MP!$C51,FALSE)=$V51,$AH51,IF(HLOOKUP(AT$1,Monitoring_MP!$AK$1:$EZ$55,Points_MP!$C51,FALSE)=$X51,$AI51,"ERROR")))))))))</f>
        <v>1.5</v>
      </c>
      <c r="AU51" s="142">
        <f>IF(ISBLANK(HLOOKUP(AU$1,Monitoring_MP!$AK$1:$EZ$55,Points_MP!$C51,FALSE)),"",IF(HLOOKUP(AU$1,Monitoring_MP!$AK$1:$EZ$55,Points_MP!$C51,FALSE)=$J51,$AB51,IF(HLOOKUP(AU$1,Monitoring_MP!$AK$1:$EZ$55,Points_MP!$C51,FALSE)=$L51,$AC51,IF(HLOOKUP(AU$1,Monitoring_MP!$AK$1:$EZ$55,Points_MP!$C51,FALSE)=$N51,$AD51,IF(HLOOKUP(AU$1,Monitoring_MP!$AK$1:$EZ$55,Points_MP!$C51,FALSE)=$P51,$AE51,IF(HLOOKUP(AU$1,Monitoring_MP!$AK$1:$EZ$55,Points_MP!$C51,FALSE)=$R51,$AF51,IF(HLOOKUP(AU$1,Monitoring_MP!$AK$1:$EZ$55,Points_MP!$C51,FALSE)=$T51,$AG51,IF(HLOOKUP(AU$1,Monitoring_MP!$AK$1:$EZ$55,Points_MP!$C51,FALSE)=$V51,$AH51,IF(HLOOKUP(AU$1,Monitoring_MP!$AK$1:$EZ$55,Points_MP!$C51,FALSE)=$X51,$AI51,"ERROR")))))))))</f>
        <v>1.5</v>
      </c>
      <c r="AV51" s="142">
        <f>IF(ISBLANK(HLOOKUP(AV$1,Monitoring_MP!$AK$1:$EZ$55,Points_MP!$C51,FALSE)),"",IF(HLOOKUP(AV$1,Monitoring_MP!$AK$1:$EZ$55,Points_MP!$C51,FALSE)=$J51,$AB51,IF(HLOOKUP(AV$1,Monitoring_MP!$AK$1:$EZ$55,Points_MP!$C51,FALSE)=$L51,$AC51,IF(HLOOKUP(AV$1,Monitoring_MP!$AK$1:$EZ$55,Points_MP!$C51,FALSE)=$N51,$AD51,IF(HLOOKUP(AV$1,Monitoring_MP!$AK$1:$EZ$55,Points_MP!$C51,FALSE)=$P51,$AE51,IF(HLOOKUP(AV$1,Monitoring_MP!$AK$1:$EZ$55,Points_MP!$C51,FALSE)=$R51,$AF51,IF(HLOOKUP(AV$1,Monitoring_MP!$AK$1:$EZ$55,Points_MP!$C51,FALSE)=$T51,$AG51,IF(HLOOKUP(AV$1,Monitoring_MP!$AK$1:$EZ$55,Points_MP!$C51,FALSE)=$V51,$AH51,IF(HLOOKUP(AV$1,Monitoring_MP!$AK$1:$EZ$55,Points_MP!$C51,FALSE)=$X51,$AI51,"ERROR")))))))))</f>
        <v>1.5</v>
      </c>
      <c r="AW51" s="142">
        <f>IF(ISBLANK(HLOOKUP(AW$1,Monitoring_MP!$AK$1:$EZ$55,Points_MP!$C51,FALSE)),"",IF(HLOOKUP(AW$1,Monitoring_MP!$AK$1:$EZ$55,Points_MP!$C51,FALSE)=$J51,$AB51,IF(HLOOKUP(AW$1,Monitoring_MP!$AK$1:$EZ$55,Points_MP!$C51,FALSE)=$L51,$AC51,IF(HLOOKUP(AW$1,Monitoring_MP!$AK$1:$EZ$55,Points_MP!$C51,FALSE)=$N51,$AD51,IF(HLOOKUP(AW$1,Monitoring_MP!$AK$1:$EZ$55,Points_MP!$C51,FALSE)=$P51,$AE51,IF(HLOOKUP(AW$1,Monitoring_MP!$AK$1:$EZ$55,Points_MP!$C51,FALSE)=$R51,$AF51,IF(HLOOKUP(AW$1,Monitoring_MP!$AK$1:$EZ$55,Points_MP!$C51,FALSE)=$T51,$AG51,IF(HLOOKUP(AW$1,Monitoring_MP!$AK$1:$EZ$55,Points_MP!$C51,FALSE)=$V51,$AH51,IF(HLOOKUP(AW$1,Monitoring_MP!$AK$1:$EZ$55,Points_MP!$C51,FALSE)=$X51,$AI51,"ERROR")))))))))</f>
        <v>0</v>
      </c>
      <c r="AX51" s="142">
        <f>IF(ISBLANK(HLOOKUP(AX$1,Monitoring_MP!$AK$1:$EZ$55,Points_MP!$C51,FALSE)),"",IF(HLOOKUP(AX$1,Monitoring_MP!$AK$1:$EZ$55,Points_MP!$C51,FALSE)=$J51,$AB51,IF(HLOOKUP(AX$1,Monitoring_MP!$AK$1:$EZ$55,Points_MP!$C51,FALSE)=$L51,$AC51,IF(HLOOKUP(AX$1,Monitoring_MP!$AK$1:$EZ$55,Points_MP!$C51,FALSE)=$N51,$AD51,IF(HLOOKUP(AX$1,Monitoring_MP!$AK$1:$EZ$55,Points_MP!$C51,FALSE)=$P51,$AE51,IF(HLOOKUP(AX$1,Monitoring_MP!$AK$1:$EZ$55,Points_MP!$C51,FALSE)=$R51,$AF51,IF(HLOOKUP(AX$1,Monitoring_MP!$AK$1:$EZ$55,Points_MP!$C51,FALSE)=$T51,$AG51,IF(HLOOKUP(AX$1,Monitoring_MP!$AK$1:$EZ$55,Points_MP!$C51,FALSE)=$V51,$AH51,IF(HLOOKUP(AX$1,Monitoring_MP!$AK$1:$EZ$55,Points_MP!$C51,FALSE)=$X51,$AI51,"ERROR")))))))))</f>
        <v>0</v>
      </c>
      <c r="AY51" s="142">
        <f>IF(ISBLANK(HLOOKUP(AY$1,Monitoring_MP!$AK$1:$EZ$55,Points_MP!$C51,FALSE)),"",IF(HLOOKUP(AY$1,Monitoring_MP!$AK$1:$EZ$55,Points_MP!$C51,FALSE)=$J51,$AB51,IF(HLOOKUP(AY$1,Monitoring_MP!$AK$1:$EZ$55,Points_MP!$C51,FALSE)=$L51,$AC51,IF(HLOOKUP(AY$1,Monitoring_MP!$AK$1:$EZ$55,Points_MP!$C51,FALSE)=$N51,$AD51,IF(HLOOKUP(AY$1,Monitoring_MP!$AK$1:$EZ$55,Points_MP!$C51,FALSE)=$P51,$AE51,IF(HLOOKUP(AY$1,Monitoring_MP!$AK$1:$EZ$55,Points_MP!$C51,FALSE)=$R51,$AF51,IF(HLOOKUP(AY$1,Monitoring_MP!$AK$1:$EZ$55,Points_MP!$C51,FALSE)=$T51,$AG51,IF(HLOOKUP(AY$1,Monitoring_MP!$AK$1:$EZ$55,Points_MP!$C51,FALSE)=$V51,$AH51,IF(HLOOKUP(AY$1,Monitoring_MP!$AK$1:$EZ$55,Points_MP!$C51,FALSE)=$X51,$AI51,"ERROR")))))))))</f>
        <v>1.5</v>
      </c>
      <c r="AZ51" s="142">
        <f>IF(ISBLANK(HLOOKUP(AZ$1,Monitoring_MP!$AK$1:$EZ$55,Points_MP!$C51,FALSE)),"",IF(HLOOKUP(AZ$1,Monitoring_MP!$AK$1:$EZ$55,Points_MP!$C51,FALSE)=$J51,$AB51,IF(HLOOKUP(AZ$1,Monitoring_MP!$AK$1:$EZ$55,Points_MP!$C51,FALSE)=$L51,$AC51,IF(HLOOKUP(AZ$1,Monitoring_MP!$AK$1:$EZ$55,Points_MP!$C51,FALSE)=$N51,$AD51,IF(HLOOKUP(AZ$1,Monitoring_MP!$AK$1:$EZ$55,Points_MP!$C51,FALSE)=$P51,$AE51,IF(HLOOKUP(AZ$1,Monitoring_MP!$AK$1:$EZ$55,Points_MP!$C51,FALSE)=$R51,$AF51,IF(HLOOKUP(AZ$1,Monitoring_MP!$AK$1:$EZ$55,Points_MP!$C51,FALSE)=$T51,$AG51,IF(HLOOKUP(AZ$1,Monitoring_MP!$AK$1:$EZ$55,Points_MP!$C51,FALSE)=$V51,$AH51,IF(HLOOKUP(AZ$1,Monitoring_MP!$AK$1:$EZ$55,Points_MP!$C51,FALSE)=$X51,$AI51,"ERROR")))))))))</f>
        <v>0</v>
      </c>
      <c r="BA51" s="142">
        <f>IF(ISBLANK(HLOOKUP(BA$1,Monitoring_MP!$AK$1:$EZ$55,Points_MP!$C51,FALSE)),"",IF(HLOOKUP(BA$1,Monitoring_MP!$AK$1:$EZ$55,Points_MP!$C51,FALSE)=$J51,$AB51,IF(HLOOKUP(BA$1,Monitoring_MP!$AK$1:$EZ$55,Points_MP!$C51,FALSE)=$L51,$AC51,IF(HLOOKUP(BA$1,Monitoring_MP!$AK$1:$EZ$55,Points_MP!$C51,FALSE)=$N51,$AD51,IF(HLOOKUP(BA$1,Monitoring_MP!$AK$1:$EZ$55,Points_MP!$C51,FALSE)=$P51,$AE51,IF(HLOOKUP(BA$1,Monitoring_MP!$AK$1:$EZ$55,Points_MP!$C51,FALSE)=$R51,$AF51,IF(HLOOKUP(BA$1,Monitoring_MP!$AK$1:$EZ$55,Points_MP!$C51,FALSE)=$T51,$AG51,IF(HLOOKUP(BA$1,Monitoring_MP!$AK$1:$EZ$55,Points_MP!$C51,FALSE)=$V51,$AH51,IF(HLOOKUP(BA$1,Monitoring_MP!$AK$1:$EZ$55,Points_MP!$C51,FALSE)=$X51,$AI51,"ERROR")))))))))</f>
        <v>0</v>
      </c>
      <c r="BB51" s="142">
        <f>IF(ISBLANK(HLOOKUP(BB$1,Monitoring_MP!$AK$1:$EZ$55,Points_MP!$C51,FALSE)),"",IF(HLOOKUP(BB$1,Monitoring_MP!$AK$1:$EZ$55,Points_MP!$C51,FALSE)=$J51,$AB51,IF(HLOOKUP(BB$1,Monitoring_MP!$AK$1:$EZ$55,Points_MP!$C51,FALSE)=$L51,$AC51,IF(HLOOKUP(BB$1,Monitoring_MP!$AK$1:$EZ$55,Points_MP!$C51,FALSE)=$N51,$AD51,IF(HLOOKUP(BB$1,Monitoring_MP!$AK$1:$EZ$55,Points_MP!$C51,FALSE)=$P51,$AE51,IF(HLOOKUP(BB$1,Monitoring_MP!$AK$1:$EZ$55,Points_MP!$C51,FALSE)=$R51,$AF51,IF(HLOOKUP(BB$1,Monitoring_MP!$AK$1:$EZ$55,Points_MP!$C51,FALSE)=$T51,$AG51,IF(HLOOKUP(BB$1,Monitoring_MP!$AK$1:$EZ$55,Points_MP!$C51,FALSE)=$V51,$AH51,IF(HLOOKUP(BB$1,Monitoring_MP!$AK$1:$EZ$55,Points_MP!$C51,FALSE)=$X51,$AI51,"ERROR")))))))))</f>
        <v>1.5</v>
      </c>
      <c r="BC51" s="142">
        <f>IF(ISBLANK(HLOOKUP(BC$1,Monitoring_MP!$AK$1:$EZ$55,Points_MP!$C51,FALSE)),"",IF(HLOOKUP(BC$1,Monitoring_MP!$AK$1:$EZ$55,Points_MP!$C51,FALSE)=$J51,$AB51,IF(HLOOKUP(BC$1,Monitoring_MP!$AK$1:$EZ$55,Points_MP!$C51,FALSE)=$L51,$AC51,IF(HLOOKUP(BC$1,Monitoring_MP!$AK$1:$EZ$55,Points_MP!$C51,FALSE)=$N51,$AD51,IF(HLOOKUP(BC$1,Monitoring_MP!$AK$1:$EZ$55,Points_MP!$C51,FALSE)=$P51,$AE51,IF(HLOOKUP(BC$1,Monitoring_MP!$AK$1:$EZ$55,Points_MP!$C51,FALSE)=$R51,$AF51,IF(HLOOKUP(BC$1,Monitoring_MP!$AK$1:$EZ$55,Points_MP!$C51,FALSE)=$T51,$AG51,IF(HLOOKUP(BC$1,Monitoring_MP!$AK$1:$EZ$55,Points_MP!$C51,FALSE)=$V51,$AH51,IF(HLOOKUP(BC$1,Monitoring_MP!$AK$1:$EZ$55,Points_MP!$C51,FALSE)=$X51,$AI51,"ERROR")))))))))</f>
        <v>1.5</v>
      </c>
      <c r="BD51" s="142">
        <f>IF(ISBLANK(HLOOKUP(BD$1,Monitoring_MP!$AK$1:$EZ$55,Points_MP!$C51,FALSE)),"",IF(HLOOKUP(BD$1,Monitoring_MP!$AK$1:$EZ$55,Points_MP!$C51,FALSE)=$J51,$AB51,IF(HLOOKUP(BD$1,Monitoring_MP!$AK$1:$EZ$55,Points_MP!$C51,FALSE)=$L51,$AC51,IF(HLOOKUP(BD$1,Monitoring_MP!$AK$1:$EZ$55,Points_MP!$C51,FALSE)=$N51,$AD51,IF(HLOOKUP(BD$1,Monitoring_MP!$AK$1:$EZ$55,Points_MP!$C51,FALSE)=$P51,$AE51,IF(HLOOKUP(BD$1,Monitoring_MP!$AK$1:$EZ$55,Points_MP!$C51,FALSE)=$R51,$AF51,IF(HLOOKUP(BD$1,Monitoring_MP!$AK$1:$EZ$55,Points_MP!$C51,FALSE)=$T51,$AG51,IF(HLOOKUP(BD$1,Monitoring_MP!$AK$1:$EZ$55,Points_MP!$C51,FALSE)=$V51,$AH51,IF(HLOOKUP(BD$1,Monitoring_MP!$AK$1:$EZ$55,Points_MP!$C51,FALSE)=$X51,$AI51,"ERROR")))))))))</f>
        <v>0</v>
      </c>
      <c r="BE51" s="142">
        <f>IF(ISBLANK(HLOOKUP(BE$1,Monitoring_MP!$AK$1:$EZ$55,Points_MP!$C51,FALSE)),"",IF(HLOOKUP(BE$1,Monitoring_MP!$AK$1:$EZ$55,Points_MP!$C51,FALSE)=$J51,$AB51,IF(HLOOKUP(BE$1,Monitoring_MP!$AK$1:$EZ$55,Points_MP!$C51,FALSE)=$L51,$AC51,IF(HLOOKUP(BE$1,Monitoring_MP!$AK$1:$EZ$55,Points_MP!$C51,FALSE)=$N51,$AD51,IF(HLOOKUP(BE$1,Monitoring_MP!$AK$1:$EZ$55,Points_MP!$C51,FALSE)=$P51,$AE51,IF(HLOOKUP(BE$1,Monitoring_MP!$AK$1:$EZ$55,Points_MP!$C51,FALSE)=$R51,$AF51,IF(HLOOKUP(BE$1,Monitoring_MP!$AK$1:$EZ$55,Points_MP!$C51,FALSE)=$T51,$AG51,IF(HLOOKUP(BE$1,Monitoring_MP!$AK$1:$EZ$55,Points_MP!$C51,FALSE)=$V51,$AH51,IF(HLOOKUP(BE$1,Monitoring_MP!$AK$1:$EZ$55,Points_MP!$C51,FALSE)=$X51,$AI51,"ERROR")))))))))</f>
        <v>0</v>
      </c>
      <c r="BF51" s="142">
        <f>IF(ISBLANK(HLOOKUP(BF$1,Monitoring_MP!$AK$1:$EZ$55,Points_MP!$C51,FALSE)),"",IF(HLOOKUP(BF$1,Monitoring_MP!$AK$1:$EZ$55,Points_MP!$C51,FALSE)=$J51,$AB51,IF(HLOOKUP(BF$1,Monitoring_MP!$AK$1:$EZ$55,Points_MP!$C51,FALSE)=$L51,$AC51,IF(HLOOKUP(BF$1,Monitoring_MP!$AK$1:$EZ$55,Points_MP!$C51,FALSE)=$N51,$AD51,IF(HLOOKUP(BF$1,Monitoring_MP!$AK$1:$EZ$55,Points_MP!$C51,FALSE)=$P51,$AE51,IF(HLOOKUP(BF$1,Monitoring_MP!$AK$1:$EZ$55,Points_MP!$C51,FALSE)=$R51,$AF51,IF(HLOOKUP(BF$1,Monitoring_MP!$AK$1:$EZ$55,Points_MP!$C51,FALSE)=$T51,$AG51,IF(HLOOKUP(BF$1,Monitoring_MP!$AK$1:$EZ$55,Points_MP!$C51,FALSE)=$V51,$AH51,IF(HLOOKUP(BF$1,Monitoring_MP!$AK$1:$EZ$55,Points_MP!$C51,FALSE)=$X51,$AI51,"ERROR")))))))))</f>
        <v>3</v>
      </c>
      <c r="BG51" s="142">
        <f>IF(ISBLANK(HLOOKUP(BG$1,Monitoring_MP!$AK$1:$EZ$55,Points_MP!$C51,FALSE)),"",IF(HLOOKUP(BG$1,Monitoring_MP!$AK$1:$EZ$55,Points_MP!$C51,FALSE)=$J51,$AB51,IF(HLOOKUP(BG$1,Monitoring_MP!$AK$1:$EZ$55,Points_MP!$C51,FALSE)=$L51,$AC51,IF(HLOOKUP(BG$1,Monitoring_MP!$AK$1:$EZ$55,Points_MP!$C51,FALSE)=$N51,$AD51,IF(HLOOKUP(BG$1,Monitoring_MP!$AK$1:$EZ$55,Points_MP!$C51,FALSE)=$P51,$AE51,IF(HLOOKUP(BG$1,Monitoring_MP!$AK$1:$EZ$55,Points_MP!$C51,FALSE)=$R51,$AF51,IF(HLOOKUP(BG$1,Monitoring_MP!$AK$1:$EZ$55,Points_MP!$C51,FALSE)=$T51,$AG51,IF(HLOOKUP(BG$1,Monitoring_MP!$AK$1:$EZ$55,Points_MP!$C51,FALSE)=$V51,$AH51,IF(HLOOKUP(BG$1,Monitoring_MP!$AK$1:$EZ$55,Points_MP!$C51,FALSE)=$X51,$AI51,"ERROR")))))))))</f>
        <v>1.5</v>
      </c>
      <c r="BH51" s="142">
        <f>IF(ISBLANK(HLOOKUP(BH$1,Monitoring_MP!$AK$1:$EZ$55,Points_MP!$C51,FALSE)),"",IF(HLOOKUP(BH$1,Monitoring_MP!$AK$1:$EZ$55,Points_MP!$C51,FALSE)=$J51,$AB51,IF(HLOOKUP(BH$1,Monitoring_MP!$AK$1:$EZ$55,Points_MP!$C51,FALSE)=$L51,$AC51,IF(HLOOKUP(BH$1,Monitoring_MP!$AK$1:$EZ$55,Points_MP!$C51,FALSE)=$N51,$AD51,IF(HLOOKUP(BH$1,Monitoring_MP!$AK$1:$EZ$55,Points_MP!$C51,FALSE)=$P51,$AE51,IF(HLOOKUP(BH$1,Monitoring_MP!$AK$1:$EZ$55,Points_MP!$C51,FALSE)=$R51,$AF51,IF(HLOOKUP(BH$1,Monitoring_MP!$AK$1:$EZ$55,Points_MP!$C51,FALSE)=$T51,$AG51,IF(HLOOKUP(BH$1,Monitoring_MP!$AK$1:$EZ$55,Points_MP!$C51,FALSE)=$V51,$AH51,IF(HLOOKUP(BH$1,Monitoring_MP!$AK$1:$EZ$55,Points_MP!$C51,FALSE)=$X51,$AI51,"ERROR")))))))))</f>
        <v>0</v>
      </c>
      <c r="BI51" s="142">
        <f>IF(ISBLANK(HLOOKUP(BI$1,Monitoring_MP!$AK$1:$EZ$55,Points_MP!$C51,FALSE)),"",IF(HLOOKUP(BI$1,Monitoring_MP!$AK$1:$EZ$55,Points_MP!$C51,FALSE)=$J51,$AB51,IF(HLOOKUP(BI$1,Monitoring_MP!$AK$1:$EZ$55,Points_MP!$C51,FALSE)=$L51,$AC51,IF(HLOOKUP(BI$1,Monitoring_MP!$AK$1:$EZ$55,Points_MP!$C51,FALSE)=$N51,$AD51,IF(HLOOKUP(BI$1,Monitoring_MP!$AK$1:$EZ$55,Points_MP!$C51,FALSE)=$P51,$AE51,IF(HLOOKUP(BI$1,Monitoring_MP!$AK$1:$EZ$55,Points_MP!$C51,FALSE)=$R51,$AF51,IF(HLOOKUP(BI$1,Monitoring_MP!$AK$1:$EZ$55,Points_MP!$C51,FALSE)=$T51,$AG51,IF(HLOOKUP(BI$1,Monitoring_MP!$AK$1:$EZ$55,Points_MP!$C51,FALSE)=$V51,$AH51,IF(HLOOKUP(BI$1,Monitoring_MP!$AK$1:$EZ$55,Points_MP!$C51,FALSE)=$X51,$AI51,"ERROR")))))))))</f>
        <v>1.5</v>
      </c>
      <c r="BJ51" s="142">
        <f>IF(ISBLANK(HLOOKUP(BJ$1,Monitoring_MP!$AK$1:$EZ$55,Points_MP!$C51,FALSE)),"",IF(HLOOKUP(BJ$1,Monitoring_MP!$AK$1:$EZ$55,Points_MP!$C51,FALSE)=$J51,$AB51,IF(HLOOKUP(BJ$1,Monitoring_MP!$AK$1:$EZ$55,Points_MP!$C51,FALSE)=$L51,$AC51,IF(HLOOKUP(BJ$1,Monitoring_MP!$AK$1:$EZ$55,Points_MP!$C51,FALSE)=$N51,$AD51,IF(HLOOKUP(BJ$1,Monitoring_MP!$AK$1:$EZ$55,Points_MP!$C51,FALSE)=$P51,$AE51,IF(HLOOKUP(BJ$1,Monitoring_MP!$AK$1:$EZ$55,Points_MP!$C51,FALSE)=$R51,$AF51,IF(HLOOKUP(BJ$1,Monitoring_MP!$AK$1:$EZ$55,Points_MP!$C51,FALSE)=$T51,$AG51,IF(HLOOKUP(BJ$1,Monitoring_MP!$AK$1:$EZ$55,Points_MP!$C51,FALSE)=$V51,$AH51,IF(HLOOKUP(BJ$1,Monitoring_MP!$AK$1:$EZ$55,Points_MP!$C51,FALSE)=$X51,$AI51,"ERROR")))))))))</f>
        <v>0</v>
      </c>
      <c r="BK51" s="142">
        <f>IF(ISBLANK(HLOOKUP(BK$1,Monitoring_MP!$AK$1:$EZ$55,Points_MP!$C51,FALSE)),"",IF(HLOOKUP(BK$1,Monitoring_MP!$AK$1:$EZ$55,Points_MP!$C51,FALSE)=$J51,$AB51,IF(HLOOKUP(BK$1,Monitoring_MP!$AK$1:$EZ$55,Points_MP!$C51,FALSE)=$L51,$AC51,IF(HLOOKUP(BK$1,Monitoring_MP!$AK$1:$EZ$55,Points_MP!$C51,FALSE)=$N51,$AD51,IF(HLOOKUP(BK$1,Monitoring_MP!$AK$1:$EZ$55,Points_MP!$C51,FALSE)=$P51,$AE51,IF(HLOOKUP(BK$1,Monitoring_MP!$AK$1:$EZ$55,Points_MP!$C51,FALSE)=$R51,$AF51,IF(HLOOKUP(BK$1,Monitoring_MP!$AK$1:$EZ$55,Points_MP!$C51,FALSE)=$T51,$AG51,IF(HLOOKUP(BK$1,Monitoring_MP!$AK$1:$EZ$55,Points_MP!$C51,FALSE)=$V51,$AH51,IF(HLOOKUP(BK$1,Monitoring_MP!$AK$1:$EZ$55,Points_MP!$C51,FALSE)=$X51,$AI51,"ERROR")))))))))</f>
        <v>0</v>
      </c>
      <c r="BL51" s="142">
        <f>IF(ISBLANK(HLOOKUP(BL$1,Monitoring_MP!$AK$1:$EZ$55,Points_MP!$C51,FALSE)),"",IF(HLOOKUP(BL$1,Monitoring_MP!$AK$1:$EZ$55,Points_MP!$C51,FALSE)=$J51,$AB51,IF(HLOOKUP(BL$1,Monitoring_MP!$AK$1:$EZ$55,Points_MP!$C51,FALSE)=$L51,$AC51,IF(HLOOKUP(BL$1,Monitoring_MP!$AK$1:$EZ$55,Points_MP!$C51,FALSE)=$N51,$AD51,IF(HLOOKUP(BL$1,Monitoring_MP!$AK$1:$EZ$55,Points_MP!$C51,FALSE)=$P51,$AE51,IF(HLOOKUP(BL$1,Monitoring_MP!$AK$1:$EZ$55,Points_MP!$C51,FALSE)=$R51,$AF51,IF(HLOOKUP(BL$1,Monitoring_MP!$AK$1:$EZ$55,Points_MP!$C51,FALSE)=$T51,$AG51,IF(HLOOKUP(BL$1,Monitoring_MP!$AK$1:$EZ$55,Points_MP!$C51,FALSE)=$V51,$AH51,IF(HLOOKUP(BL$1,Monitoring_MP!$AK$1:$EZ$55,Points_MP!$C51,FALSE)=$X51,$AI51,"ERROR")))))))))</f>
        <v>1.5</v>
      </c>
      <c r="BM51" s="142">
        <f>IF(ISBLANK(HLOOKUP(BM$1,Monitoring_MP!$AK$1:$EZ$55,Points_MP!$C51,FALSE)),"",IF(HLOOKUP(BM$1,Monitoring_MP!$AK$1:$EZ$55,Points_MP!$C51,FALSE)=$J51,$AB51,IF(HLOOKUP(BM$1,Monitoring_MP!$AK$1:$EZ$55,Points_MP!$C51,FALSE)=$L51,$AC51,IF(HLOOKUP(BM$1,Monitoring_MP!$AK$1:$EZ$55,Points_MP!$C51,FALSE)=$N51,$AD51,IF(HLOOKUP(BM$1,Monitoring_MP!$AK$1:$EZ$55,Points_MP!$C51,FALSE)=$P51,$AE51,IF(HLOOKUP(BM$1,Monitoring_MP!$AK$1:$EZ$55,Points_MP!$C51,FALSE)=$R51,$AF51,IF(HLOOKUP(BM$1,Monitoring_MP!$AK$1:$EZ$55,Points_MP!$C51,FALSE)=$T51,$AG51,IF(HLOOKUP(BM$1,Monitoring_MP!$AK$1:$EZ$55,Points_MP!$C51,FALSE)=$V51,$AH51,IF(HLOOKUP(BM$1,Monitoring_MP!$AK$1:$EZ$55,Points_MP!$C51,FALSE)=$X51,$AI51,"ERROR")))))))))</f>
        <v>0</v>
      </c>
      <c r="BN51" s="142">
        <f>IF(ISBLANK(HLOOKUP(BN$1,Monitoring_MP!$AK$1:$EZ$55,Points_MP!$C51,FALSE)),"",IF(HLOOKUP(BN$1,Monitoring_MP!$AK$1:$EZ$55,Points_MP!$C51,FALSE)=$J51,$AB51,IF(HLOOKUP(BN$1,Monitoring_MP!$AK$1:$EZ$55,Points_MP!$C51,FALSE)=$L51,$AC51,IF(HLOOKUP(BN$1,Monitoring_MP!$AK$1:$EZ$55,Points_MP!$C51,FALSE)=$N51,$AD51,IF(HLOOKUP(BN$1,Monitoring_MP!$AK$1:$EZ$55,Points_MP!$C51,FALSE)=$P51,$AE51,IF(HLOOKUP(BN$1,Monitoring_MP!$AK$1:$EZ$55,Points_MP!$C51,FALSE)=$R51,$AF51,IF(HLOOKUP(BN$1,Monitoring_MP!$AK$1:$EZ$55,Points_MP!$C51,FALSE)=$T51,$AG51,IF(HLOOKUP(BN$1,Monitoring_MP!$AK$1:$EZ$55,Points_MP!$C51,FALSE)=$V51,$AH51,IF(HLOOKUP(BN$1,Monitoring_MP!$AK$1:$EZ$55,Points_MP!$C51,FALSE)=$X51,$AI51,"ERROR")))))))))</f>
        <v>0</v>
      </c>
      <c r="BO51" s="142">
        <f>IF(ISBLANK(HLOOKUP(BO$1,Monitoring_MP!$AK$1:$EZ$55,Points_MP!$C51,FALSE)),"",IF(HLOOKUP(BO$1,Monitoring_MP!$AK$1:$EZ$55,Points_MP!$C51,FALSE)=$J51,$AB51,IF(HLOOKUP(BO$1,Monitoring_MP!$AK$1:$EZ$55,Points_MP!$C51,FALSE)=$L51,$AC51,IF(HLOOKUP(BO$1,Monitoring_MP!$AK$1:$EZ$55,Points_MP!$C51,FALSE)=$N51,$AD51,IF(HLOOKUP(BO$1,Monitoring_MP!$AK$1:$EZ$55,Points_MP!$C51,FALSE)=$P51,$AE51,IF(HLOOKUP(BO$1,Monitoring_MP!$AK$1:$EZ$55,Points_MP!$C51,FALSE)=$R51,$AF51,IF(HLOOKUP(BO$1,Monitoring_MP!$AK$1:$EZ$55,Points_MP!$C51,FALSE)=$T51,$AG51,IF(HLOOKUP(BO$1,Monitoring_MP!$AK$1:$EZ$55,Points_MP!$C51,FALSE)=$V51,$AH51,IF(HLOOKUP(BO$1,Monitoring_MP!$AK$1:$EZ$55,Points_MP!$C51,FALSE)=$X51,$AI51,"ERROR")))))))))</f>
        <v>0</v>
      </c>
      <c r="BP51" s="142">
        <f>IF(ISBLANK(HLOOKUP(BP$1,Monitoring_MP!$AK$1:$EZ$55,Points_MP!$C51,FALSE)),"",IF(HLOOKUP(BP$1,Monitoring_MP!$AK$1:$EZ$55,Points_MP!$C51,FALSE)=$J51,$AB51,IF(HLOOKUP(BP$1,Monitoring_MP!$AK$1:$EZ$55,Points_MP!$C51,FALSE)=$L51,$AC51,IF(HLOOKUP(BP$1,Monitoring_MP!$AK$1:$EZ$55,Points_MP!$C51,FALSE)=$N51,$AD51,IF(HLOOKUP(BP$1,Monitoring_MP!$AK$1:$EZ$55,Points_MP!$C51,FALSE)=$P51,$AE51,IF(HLOOKUP(BP$1,Monitoring_MP!$AK$1:$EZ$55,Points_MP!$C51,FALSE)=$R51,$AF51,IF(HLOOKUP(BP$1,Monitoring_MP!$AK$1:$EZ$55,Points_MP!$C51,FALSE)=$T51,$AG51,IF(HLOOKUP(BP$1,Monitoring_MP!$AK$1:$EZ$55,Points_MP!$C51,FALSE)=$V51,$AH51,IF(HLOOKUP(BP$1,Monitoring_MP!$AK$1:$EZ$55,Points_MP!$C51,FALSE)=$X51,$AI51,"ERROR")))))))))</f>
        <v>1.5</v>
      </c>
      <c r="BQ51" s="142">
        <f>IF(ISBLANK(HLOOKUP(BQ$1,Monitoring_MP!$AK$1:$EZ$55,Points_MP!$C51,FALSE)),"",IF(HLOOKUP(BQ$1,Monitoring_MP!$AK$1:$EZ$55,Points_MP!$C51,FALSE)=$J51,$AB51,IF(HLOOKUP(BQ$1,Monitoring_MP!$AK$1:$EZ$55,Points_MP!$C51,FALSE)=$L51,$AC51,IF(HLOOKUP(BQ$1,Monitoring_MP!$AK$1:$EZ$55,Points_MP!$C51,FALSE)=$N51,$AD51,IF(HLOOKUP(BQ$1,Monitoring_MP!$AK$1:$EZ$55,Points_MP!$C51,FALSE)=$P51,$AE51,IF(HLOOKUP(BQ$1,Monitoring_MP!$AK$1:$EZ$55,Points_MP!$C51,FALSE)=$R51,$AF51,IF(HLOOKUP(BQ$1,Monitoring_MP!$AK$1:$EZ$55,Points_MP!$C51,FALSE)=$T51,$AG51,IF(HLOOKUP(BQ$1,Monitoring_MP!$AK$1:$EZ$55,Points_MP!$C51,FALSE)=$V51,$AH51,IF(HLOOKUP(BQ$1,Monitoring_MP!$AK$1:$EZ$55,Points_MP!$C51,FALSE)=$X51,$AI51,"ERROR")))))))))</f>
        <v>0</v>
      </c>
      <c r="BR51" s="142">
        <f>IF(ISBLANK(HLOOKUP(BR$1,Monitoring_MP!$AK$1:$EZ$55,Points_MP!$C51,FALSE)),"",IF(HLOOKUP(BR$1,Monitoring_MP!$AK$1:$EZ$55,Points_MP!$C51,FALSE)=$J51,$AB51,IF(HLOOKUP(BR$1,Monitoring_MP!$AK$1:$EZ$55,Points_MP!$C51,FALSE)=$L51,$AC51,IF(HLOOKUP(BR$1,Monitoring_MP!$AK$1:$EZ$55,Points_MP!$C51,FALSE)=$N51,$AD51,IF(HLOOKUP(BR$1,Monitoring_MP!$AK$1:$EZ$55,Points_MP!$C51,FALSE)=$P51,$AE51,IF(HLOOKUP(BR$1,Monitoring_MP!$AK$1:$EZ$55,Points_MP!$C51,FALSE)=$R51,$AF51,IF(HLOOKUP(BR$1,Monitoring_MP!$AK$1:$EZ$55,Points_MP!$C51,FALSE)=$T51,$AG51,IF(HLOOKUP(BR$1,Monitoring_MP!$AK$1:$EZ$55,Points_MP!$C51,FALSE)=$V51,$AH51,IF(HLOOKUP(BR$1,Monitoring_MP!$AK$1:$EZ$55,Points_MP!$C51,FALSE)=$X51,$AI51,"ERROR")))))))))</f>
        <v>0</v>
      </c>
      <c r="BS51" s="142">
        <f>IF(ISBLANK(HLOOKUP(BS$1,Monitoring_MP!$AK$1:$EZ$55,Points_MP!$C51,FALSE)),"",IF(HLOOKUP(BS$1,Monitoring_MP!$AK$1:$EZ$55,Points_MP!$C51,FALSE)=$J51,$AB51,IF(HLOOKUP(BS$1,Monitoring_MP!$AK$1:$EZ$55,Points_MP!$C51,FALSE)=$L51,$AC51,IF(HLOOKUP(BS$1,Monitoring_MP!$AK$1:$EZ$55,Points_MP!$C51,FALSE)=$N51,$AD51,IF(HLOOKUP(BS$1,Monitoring_MP!$AK$1:$EZ$55,Points_MP!$C51,FALSE)=$P51,$AE51,IF(HLOOKUP(BS$1,Monitoring_MP!$AK$1:$EZ$55,Points_MP!$C51,FALSE)=$R51,$AF51,IF(HLOOKUP(BS$1,Monitoring_MP!$AK$1:$EZ$55,Points_MP!$C51,FALSE)=$T51,$AG51,IF(HLOOKUP(BS$1,Monitoring_MP!$AK$1:$EZ$55,Points_MP!$C51,FALSE)=$V51,$AH51,IF(HLOOKUP(BS$1,Monitoring_MP!$AK$1:$EZ$55,Points_MP!$C51,FALSE)=$X51,$AI51,"ERROR")))))))))</f>
        <v>1.5</v>
      </c>
      <c r="BT51" s="142">
        <f>IF(ISBLANK(HLOOKUP(BT$1,Monitoring_MP!$AK$1:$EZ$55,Points_MP!$C51,FALSE)),"",IF(HLOOKUP(BT$1,Monitoring_MP!$AK$1:$EZ$55,Points_MP!$C51,FALSE)=$J51,$AB51,IF(HLOOKUP(BT$1,Monitoring_MP!$AK$1:$EZ$55,Points_MP!$C51,FALSE)=$L51,$AC51,IF(HLOOKUP(BT$1,Monitoring_MP!$AK$1:$EZ$55,Points_MP!$C51,FALSE)=$N51,$AD51,IF(HLOOKUP(BT$1,Monitoring_MP!$AK$1:$EZ$55,Points_MP!$C51,FALSE)=$P51,$AE51,IF(HLOOKUP(BT$1,Monitoring_MP!$AK$1:$EZ$55,Points_MP!$C51,FALSE)=$R51,$AF51,IF(HLOOKUP(BT$1,Monitoring_MP!$AK$1:$EZ$55,Points_MP!$C51,FALSE)=$T51,$AG51,IF(HLOOKUP(BT$1,Monitoring_MP!$AK$1:$EZ$55,Points_MP!$C51,FALSE)=$V51,$AH51,IF(HLOOKUP(BT$1,Monitoring_MP!$AK$1:$EZ$55,Points_MP!$C51,FALSE)=$X51,$AI51,"ERROR")))))))))</f>
        <v>1.5</v>
      </c>
      <c r="BU51" s="142">
        <f>IF(ISBLANK(HLOOKUP(BU$1,Monitoring_MP!$AK$1:$EZ$55,Points_MP!$C51,FALSE)),"",IF(HLOOKUP(BU$1,Monitoring_MP!$AK$1:$EZ$55,Points_MP!$C51,FALSE)=$J51,$AB51,IF(HLOOKUP(BU$1,Monitoring_MP!$AK$1:$EZ$55,Points_MP!$C51,FALSE)=$L51,$AC51,IF(HLOOKUP(BU$1,Monitoring_MP!$AK$1:$EZ$55,Points_MP!$C51,FALSE)=$N51,$AD51,IF(HLOOKUP(BU$1,Monitoring_MP!$AK$1:$EZ$55,Points_MP!$C51,FALSE)=$P51,$AE51,IF(HLOOKUP(BU$1,Monitoring_MP!$AK$1:$EZ$55,Points_MP!$C51,FALSE)=$R51,$AF51,IF(HLOOKUP(BU$1,Monitoring_MP!$AK$1:$EZ$55,Points_MP!$C51,FALSE)=$T51,$AG51,IF(HLOOKUP(BU$1,Monitoring_MP!$AK$1:$EZ$55,Points_MP!$C51,FALSE)=$V51,$AH51,IF(HLOOKUP(BU$1,Monitoring_MP!$AK$1:$EZ$55,Points_MP!$C51,FALSE)=$X51,$AI51,"ERROR")))))))))</f>
        <v>0</v>
      </c>
      <c r="BV51" s="142">
        <f>IF(ISBLANK(HLOOKUP(BV$1,Monitoring_MP!$AK$1:$EZ$55,Points_MP!$C51,FALSE)),"",IF(HLOOKUP(BV$1,Monitoring_MP!$AK$1:$EZ$55,Points_MP!$C51,FALSE)=$J51,$AB51,IF(HLOOKUP(BV$1,Monitoring_MP!$AK$1:$EZ$55,Points_MP!$C51,FALSE)=$L51,$AC51,IF(HLOOKUP(BV$1,Monitoring_MP!$AK$1:$EZ$55,Points_MP!$C51,FALSE)=$N51,$AD51,IF(HLOOKUP(BV$1,Monitoring_MP!$AK$1:$EZ$55,Points_MP!$C51,FALSE)=$P51,$AE51,IF(HLOOKUP(BV$1,Monitoring_MP!$AK$1:$EZ$55,Points_MP!$C51,FALSE)=$R51,$AF51,IF(HLOOKUP(BV$1,Monitoring_MP!$AK$1:$EZ$55,Points_MP!$C51,FALSE)=$T51,$AG51,IF(HLOOKUP(BV$1,Monitoring_MP!$AK$1:$EZ$55,Points_MP!$C51,FALSE)=$V51,$AH51,IF(HLOOKUP(BV$1,Monitoring_MP!$AK$1:$EZ$55,Points_MP!$C51,FALSE)=$X51,$AI51,"ERROR")))))))))</f>
        <v>1.5</v>
      </c>
      <c r="BW51" s="142">
        <f>IF(ISBLANK(HLOOKUP(BW$1,Monitoring_MP!$AK$1:$EZ$55,Points_MP!$C51,FALSE)),"",IF(HLOOKUP(BW$1,Monitoring_MP!$AK$1:$EZ$55,Points_MP!$C51,FALSE)=$J51,$AB51,IF(HLOOKUP(BW$1,Monitoring_MP!$AK$1:$EZ$55,Points_MP!$C51,FALSE)=$L51,$AC51,IF(HLOOKUP(BW$1,Monitoring_MP!$AK$1:$EZ$55,Points_MP!$C51,FALSE)=$N51,$AD51,IF(HLOOKUP(BW$1,Monitoring_MP!$AK$1:$EZ$55,Points_MP!$C51,FALSE)=$P51,$AE51,IF(HLOOKUP(BW$1,Monitoring_MP!$AK$1:$EZ$55,Points_MP!$C51,FALSE)=$R51,$AF51,IF(HLOOKUP(BW$1,Monitoring_MP!$AK$1:$EZ$55,Points_MP!$C51,FALSE)=$T51,$AG51,IF(HLOOKUP(BW$1,Monitoring_MP!$AK$1:$EZ$55,Points_MP!$C51,FALSE)=$V51,$AH51,IF(HLOOKUP(BW$1,Monitoring_MP!$AK$1:$EZ$55,Points_MP!$C51,FALSE)=$X51,$AI51,"ERROR")))))))))</f>
        <v>0</v>
      </c>
      <c r="BX51" s="142">
        <f>IF(ISBLANK(HLOOKUP(BX$1,Monitoring_MP!$AK$1:$EZ$55,Points_MP!$C51,FALSE)),"",IF(HLOOKUP(BX$1,Monitoring_MP!$AK$1:$EZ$55,Points_MP!$C51,FALSE)=$J51,$AB51,IF(HLOOKUP(BX$1,Monitoring_MP!$AK$1:$EZ$55,Points_MP!$C51,FALSE)=$L51,$AC51,IF(HLOOKUP(BX$1,Monitoring_MP!$AK$1:$EZ$55,Points_MP!$C51,FALSE)=$N51,$AD51,IF(HLOOKUP(BX$1,Monitoring_MP!$AK$1:$EZ$55,Points_MP!$C51,FALSE)=$P51,$AE51,IF(HLOOKUP(BX$1,Monitoring_MP!$AK$1:$EZ$55,Points_MP!$C51,FALSE)=$R51,$AF51,IF(HLOOKUP(BX$1,Monitoring_MP!$AK$1:$EZ$55,Points_MP!$C51,FALSE)=$T51,$AG51,IF(HLOOKUP(BX$1,Monitoring_MP!$AK$1:$EZ$55,Points_MP!$C51,FALSE)=$V51,$AH51,IF(HLOOKUP(BX$1,Monitoring_MP!$AK$1:$EZ$55,Points_MP!$C51,FALSE)=$X51,$AI51,"ERROR")))))))))</f>
        <v>0</v>
      </c>
      <c r="BY51" s="142">
        <f>IF(ISBLANK(HLOOKUP(BY$1,Monitoring_MP!$AK$1:$EZ$55,Points_MP!$C51,FALSE)),"",IF(HLOOKUP(BY$1,Monitoring_MP!$AK$1:$EZ$55,Points_MP!$C51,FALSE)=$J51,$AB51,IF(HLOOKUP(BY$1,Monitoring_MP!$AK$1:$EZ$55,Points_MP!$C51,FALSE)=$L51,$AC51,IF(HLOOKUP(BY$1,Monitoring_MP!$AK$1:$EZ$55,Points_MP!$C51,FALSE)=$N51,$AD51,IF(HLOOKUP(BY$1,Monitoring_MP!$AK$1:$EZ$55,Points_MP!$C51,FALSE)=$P51,$AE51,IF(HLOOKUP(BY$1,Monitoring_MP!$AK$1:$EZ$55,Points_MP!$C51,FALSE)=$R51,$AF51,IF(HLOOKUP(BY$1,Monitoring_MP!$AK$1:$EZ$55,Points_MP!$C51,FALSE)=$T51,$AG51,IF(HLOOKUP(BY$1,Monitoring_MP!$AK$1:$EZ$55,Points_MP!$C51,FALSE)=$V51,$AH51,IF(HLOOKUP(BY$1,Monitoring_MP!$AK$1:$EZ$55,Points_MP!$C51,FALSE)=$X51,$AI51,"ERROR")))))))))</f>
        <v>0</v>
      </c>
      <c r="BZ51" s="142">
        <f>IF(ISBLANK(HLOOKUP(BZ$1,Monitoring_MP!$AK$1:$EZ$55,Points_MP!$C51,FALSE)),"",IF(HLOOKUP(BZ$1,Monitoring_MP!$AK$1:$EZ$55,Points_MP!$C51,FALSE)=$J51,$AB51,IF(HLOOKUP(BZ$1,Monitoring_MP!$AK$1:$EZ$55,Points_MP!$C51,FALSE)=$L51,$AC51,IF(HLOOKUP(BZ$1,Monitoring_MP!$AK$1:$EZ$55,Points_MP!$C51,FALSE)=$N51,$AD51,IF(HLOOKUP(BZ$1,Monitoring_MP!$AK$1:$EZ$55,Points_MP!$C51,FALSE)=$P51,$AE51,IF(HLOOKUP(BZ$1,Monitoring_MP!$AK$1:$EZ$55,Points_MP!$C51,FALSE)=$R51,$AF51,IF(HLOOKUP(BZ$1,Monitoring_MP!$AK$1:$EZ$55,Points_MP!$C51,FALSE)=$T51,$AG51,IF(HLOOKUP(BZ$1,Monitoring_MP!$AK$1:$EZ$55,Points_MP!$C51,FALSE)=$V51,$AH51,IF(HLOOKUP(BZ$1,Monitoring_MP!$AK$1:$EZ$55,Points_MP!$C51,FALSE)=$X51,$AI51,"ERROR")))))))))</f>
        <v>0</v>
      </c>
      <c r="CA51" s="142">
        <f>IF(ISBLANK(HLOOKUP(CA$1,Monitoring_MP!$AK$1:$EZ$55,Points_MP!$C51,FALSE)),"",IF(HLOOKUP(CA$1,Monitoring_MP!$AK$1:$EZ$55,Points_MP!$C51,FALSE)=$J51,$AB51,IF(HLOOKUP(CA$1,Monitoring_MP!$AK$1:$EZ$55,Points_MP!$C51,FALSE)=$L51,$AC51,IF(HLOOKUP(CA$1,Monitoring_MP!$AK$1:$EZ$55,Points_MP!$C51,FALSE)=$N51,$AD51,IF(HLOOKUP(CA$1,Monitoring_MP!$AK$1:$EZ$55,Points_MP!$C51,FALSE)=$P51,$AE51,IF(HLOOKUP(CA$1,Monitoring_MP!$AK$1:$EZ$55,Points_MP!$C51,FALSE)=$R51,$AF51,IF(HLOOKUP(CA$1,Monitoring_MP!$AK$1:$EZ$55,Points_MP!$C51,FALSE)=$T51,$AG51,IF(HLOOKUP(CA$1,Monitoring_MP!$AK$1:$EZ$55,Points_MP!$C51,FALSE)=$V51,$AH51,IF(HLOOKUP(CA$1,Monitoring_MP!$AK$1:$EZ$55,Points_MP!$C51,FALSE)=$X51,$AI51,"ERROR")))))))))</f>
        <v>0</v>
      </c>
      <c r="CB51" s="142">
        <f>IF(ISBLANK(HLOOKUP(CB$1,Monitoring_MP!$AK$1:$EZ$55,Points_MP!$C51,FALSE)),"",IF(HLOOKUP(CB$1,Monitoring_MP!$AK$1:$EZ$55,Points_MP!$C51,FALSE)=$J51,$AB51,IF(HLOOKUP(CB$1,Monitoring_MP!$AK$1:$EZ$55,Points_MP!$C51,FALSE)=$L51,$AC51,IF(HLOOKUP(CB$1,Monitoring_MP!$AK$1:$EZ$55,Points_MP!$C51,FALSE)=$N51,$AD51,IF(HLOOKUP(CB$1,Monitoring_MP!$AK$1:$EZ$55,Points_MP!$C51,FALSE)=$P51,$AE51,IF(HLOOKUP(CB$1,Monitoring_MP!$AK$1:$EZ$55,Points_MP!$C51,FALSE)=$R51,$AF51,IF(HLOOKUP(CB$1,Monitoring_MP!$AK$1:$EZ$55,Points_MP!$C51,FALSE)=$T51,$AG51,IF(HLOOKUP(CB$1,Monitoring_MP!$AK$1:$EZ$55,Points_MP!$C51,FALSE)=$V51,$AH51,IF(HLOOKUP(CB$1,Monitoring_MP!$AK$1:$EZ$55,Points_MP!$C51,FALSE)=$X51,$AI51,"ERROR")))))))))</f>
        <v>0</v>
      </c>
      <c r="CC51" s="142">
        <f>IF(ISBLANK(HLOOKUP(CC$1,Monitoring_MP!$AK$1:$EZ$55,Points_MP!$C51,FALSE)),"",IF(HLOOKUP(CC$1,Monitoring_MP!$AK$1:$EZ$55,Points_MP!$C51,FALSE)=$J51,$AB51,IF(HLOOKUP(CC$1,Monitoring_MP!$AK$1:$EZ$55,Points_MP!$C51,FALSE)=$L51,$AC51,IF(HLOOKUP(CC$1,Monitoring_MP!$AK$1:$EZ$55,Points_MP!$C51,FALSE)=$N51,$AD51,IF(HLOOKUP(CC$1,Monitoring_MP!$AK$1:$EZ$55,Points_MP!$C51,FALSE)=$P51,$AE51,IF(HLOOKUP(CC$1,Monitoring_MP!$AK$1:$EZ$55,Points_MP!$C51,FALSE)=$R51,$AF51,IF(HLOOKUP(CC$1,Monitoring_MP!$AK$1:$EZ$55,Points_MP!$C51,FALSE)=$T51,$AG51,IF(HLOOKUP(CC$1,Monitoring_MP!$AK$1:$EZ$55,Points_MP!$C51,FALSE)=$V51,$AH51,IF(HLOOKUP(CC$1,Monitoring_MP!$AK$1:$EZ$55,Points_MP!$C51,FALSE)=$X51,$AI51,"ERROR")))))))))</f>
        <v>0</v>
      </c>
      <c r="CD51" s="142">
        <f>IF(ISBLANK(HLOOKUP(CD$1,Monitoring_MP!$AK$1:$EZ$55,Points_MP!$C51,FALSE)),"",IF(HLOOKUP(CD$1,Monitoring_MP!$AK$1:$EZ$55,Points_MP!$C51,FALSE)=$J51,$AB51,IF(HLOOKUP(CD$1,Monitoring_MP!$AK$1:$EZ$55,Points_MP!$C51,FALSE)=$L51,$AC51,IF(HLOOKUP(CD$1,Monitoring_MP!$AK$1:$EZ$55,Points_MP!$C51,FALSE)=$N51,$AD51,IF(HLOOKUP(CD$1,Monitoring_MP!$AK$1:$EZ$55,Points_MP!$C51,FALSE)=$P51,$AE51,IF(HLOOKUP(CD$1,Monitoring_MP!$AK$1:$EZ$55,Points_MP!$C51,FALSE)=$R51,$AF51,IF(HLOOKUP(CD$1,Monitoring_MP!$AK$1:$EZ$55,Points_MP!$C51,FALSE)=$T51,$AG51,IF(HLOOKUP(CD$1,Monitoring_MP!$AK$1:$EZ$55,Points_MP!$C51,FALSE)=$V51,$AH51,IF(HLOOKUP(CD$1,Monitoring_MP!$AK$1:$EZ$55,Points_MP!$C51,FALSE)=$X51,$AI51,"ERROR")))))))))</f>
        <v>1.5</v>
      </c>
      <c r="CE51" s="142">
        <f>IF(ISBLANK(HLOOKUP(CE$1,Monitoring_MP!$AK$1:$EZ$55,Points_MP!$C51,FALSE)),"",IF(HLOOKUP(CE$1,Monitoring_MP!$AK$1:$EZ$55,Points_MP!$C51,FALSE)=$J51,$AB51,IF(HLOOKUP(CE$1,Monitoring_MP!$AK$1:$EZ$55,Points_MP!$C51,FALSE)=$L51,$AC51,IF(HLOOKUP(CE$1,Monitoring_MP!$AK$1:$EZ$55,Points_MP!$C51,FALSE)=$N51,$AD51,IF(HLOOKUP(CE$1,Monitoring_MP!$AK$1:$EZ$55,Points_MP!$C51,FALSE)=$P51,$AE51,IF(HLOOKUP(CE$1,Monitoring_MP!$AK$1:$EZ$55,Points_MP!$C51,FALSE)=$R51,$AF51,IF(HLOOKUP(CE$1,Monitoring_MP!$AK$1:$EZ$55,Points_MP!$C51,FALSE)=$T51,$AG51,IF(HLOOKUP(CE$1,Monitoring_MP!$AK$1:$EZ$55,Points_MP!$C51,FALSE)=$V51,$AH51,IF(HLOOKUP(CE$1,Monitoring_MP!$AK$1:$EZ$55,Points_MP!$C51,FALSE)=$X51,$AI51,"ERROR")))))))))</f>
        <v>3</v>
      </c>
      <c r="CF51" s="142">
        <f>IF(ISBLANK(HLOOKUP(CF$1,Monitoring_MP!$AK$1:$EZ$55,Points_MP!$C51,FALSE)),"",IF(HLOOKUP(CF$1,Monitoring_MP!$AK$1:$EZ$55,Points_MP!$C51,FALSE)=$J51,$AB51,IF(HLOOKUP(CF$1,Monitoring_MP!$AK$1:$EZ$55,Points_MP!$C51,FALSE)=$L51,$AC51,IF(HLOOKUP(CF$1,Monitoring_MP!$AK$1:$EZ$55,Points_MP!$C51,FALSE)=$N51,$AD51,IF(HLOOKUP(CF$1,Monitoring_MP!$AK$1:$EZ$55,Points_MP!$C51,FALSE)=$P51,$AE51,IF(HLOOKUP(CF$1,Monitoring_MP!$AK$1:$EZ$55,Points_MP!$C51,FALSE)=$R51,$AF51,IF(HLOOKUP(CF$1,Monitoring_MP!$AK$1:$EZ$55,Points_MP!$C51,FALSE)=$T51,$AG51,IF(HLOOKUP(CF$1,Monitoring_MP!$AK$1:$EZ$55,Points_MP!$C51,FALSE)=$V51,$AH51,IF(HLOOKUP(CF$1,Monitoring_MP!$AK$1:$EZ$55,Points_MP!$C51,FALSE)=$X51,$AI51,"ERROR")))))))))</f>
        <v>1.5</v>
      </c>
      <c r="CG51" s="142">
        <f>IF(ISBLANK(HLOOKUP(CG$1,Monitoring_MP!$AK$1:$EZ$55,Points_MP!$C51,FALSE)),"",IF(HLOOKUP(CG$1,Monitoring_MP!$AK$1:$EZ$55,Points_MP!$C51,FALSE)=$J51,$AB51,IF(HLOOKUP(CG$1,Monitoring_MP!$AK$1:$EZ$55,Points_MP!$C51,FALSE)=$L51,$AC51,IF(HLOOKUP(CG$1,Monitoring_MP!$AK$1:$EZ$55,Points_MP!$C51,FALSE)=$N51,$AD51,IF(HLOOKUP(CG$1,Monitoring_MP!$AK$1:$EZ$55,Points_MP!$C51,FALSE)=$P51,$AE51,IF(HLOOKUP(CG$1,Monitoring_MP!$AK$1:$EZ$55,Points_MP!$C51,FALSE)=$R51,$AF51,IF(HLOOKUP(CG$1,Monitoring_MP!$AK$1:$EZ$55,Points_MP!$C51,FALSE)=$T51,$AG51,IF(HLOOKUP(CG$1,Monitoring_MP!$AK$1:$EZ$55,Points_MP!$C51,FALSE)=$V51,$AH51,IF(HLOOKUP(CG$1,Monitoring_MP!$AK$1:$EZ$55,Points_MP!$C51,FALSE)=$X51,$AI51,"ERROR")))))))))</f>
        <v>0</v>
      </c>
      <c r="CH51" s="142">
        <f>IF(ISBLANK(HLOOKUP(CH$1,Monitoring_MP!$AK$1:$EZ$55,Points_MP!$C51,FALSE)),"",IF(HLOOKUP(CH$1,Monitoring_MP!$AK$1:$EZ$55,Points_MP!$C51,FALSE)=$J51,$AB51,IF(HLOOKUP(CH$1,Monitoring_MP!$AK$1:$EZ$55,Points_MP!$C51,FALSE)=$L51,$AC51,IF(HLOOKUP(CH$1,Monitoring_MP!$AK$1:$EZ$55,Points_MP!$C51,FALSE)=$N51,$AD51,IF(HLOOKUP(CH$1,Monitoring_MP!$AK$1:$EZ$55,Points_MP!$C51,FALSE)=$P51,$AE51,IF(HLOOKUP(CH$1,Monitoring_MP!$AK$1:$EZ$55,Points_MP!$C51,FALSE)=$R51,$AF51,IF(HLOOKUP(CH$1,Monitoring_MP!$AK$1:$EZ$55,Points_MP!$C51,FALSE)=$T51,$AG51,IF(HLOOKUP(CH$1,Monitoring_MP!$AK$1:$EZ$55,Points_MP!$C51,FALSE)=$V51,$AH51,IF(HLOOKUP(CH$1,Monitoring_MP!$AK$1:$EZ$55,Points_MP!$C51,FALSE)=$X51,$AI51,"ERROR")))))))))</f>
        <v>1.5</v>
      </c>
      <c r="CI51" s="142">
        <f>IF(ISBLANK(HLOOKUP(CI$1,Monitoring_MP!$AK$1:$EZ$55,Points_MP!$C51,FALSE)),"",IF(HLOOKUP(CI$1,Monitoring_MP!$AK$1:$EZ$55,Points_MP!$C51,FALSE)=$J51,$AB51,IF(HLOOKUP(CI$1,Monitoring_MP!$AK$1:$EZ$55,Points_MP!$C51,FALSE)=$L51,$AC51,IF(HLOOKUP(CI$1,Monitoring_MP!$AK$1:$EZ$55,Points_MP!$C51,FALSE)=$N51,$AD51,IF(HLOOKUP(CI$1,Monitoring_MP!$AK$1:$EZ$55,Points_MP!$C51,FALSE)=$P51,$AE51,IF(HLOOKUP(CI$1,Monitoring_MP!$AK$1:$EZ$55,Points_MP!$C51,FALSE)=$R51,$AF51,IF(HLOOKUP(CI$1,Monitoring_MP!$AK$1:$EZ$55,Points_MP!$C51,FALSE)=$T51,$AG51,IF(HLOOKUP(CI$1,Monitoring_MP!$AK$1:$EZ$55,Points_MP!$C51,FALSE)=$V51,$AH51,IF(HLOOKUP(CI$1,Monitoring_MP!$AK$1:$EZ$55,Points_MP!$C51,FALSE)=$X51,$AI51,"ERROR")))))))))</f>
        <v>0</v>
      </c>
      <c r="CJ51" s="142">
        <f>IF(ISBLANK(HLOOKUP(CJ$1,Monitoring_MP!$AK$1:$EZ$55,Points_MP!$C51,FALSE)),"",IF(HLOOKUP(CJ$1,Monitoring_MP!$AK$1:$EZ$55,Points_MP!$C51,FALSE)=$J51,$AB51,IF(HLOOKUP(CJ$1,Monitoring_MP!$AK$1:$EZ$55,Points_MP!$C51,FALSE)=$L51,$AC51,IF(HLOOKUP(CJ$1,Monitoring_MP!$AK$1:$EZ$55,Points_MP!$C51,FALSE)=$N51,$AD51,IF(HLOOKUP(CJ$1,Monitoring_MP!$AK$1:$EZ$55,Points_MP!$C51,FALSE)=$P51,$AE51,IF(HLOOKUP(CJ$1,Monitoring_MP!$AK$1:$EZ$55,Points_MP!$C51,FALSE)=$R51,$AF51,IF(HLOOKUP(CJ$1,Monitoring_MP!$AK$1:$EZ$55,Points_MP!$C51,FALSE)=$T51,$AG51,IF(HLOOKUP(CJ$1,Monitoring_MP!$AK$1:$EZ$55,Points_MP!$C51,FALSE)=$V51,$AH51,IF(HLOOKUP(CJ$1,Monitoring_MP!$AK$1:$EZ$55,Points_MP!$C51,FALSE)=$X51,$AI51,"ERROR")))))))))</f>
        <v>0</v>
      </c>
      <c r="CK51" s="142">
        <f>IF(ISBLANK(HLOOKUP(CK$1,Monitoring_MP!$AK$1:$EZ$55,Points_MP!$C51,FALSE)),"",IF(HLOOKUP(CK$1,Monitoring_MP!$AK$1:$EZ$55,Points_MP!$C51,FALSE)=$J51,$AB51,IF(HLOOKUP(CK$1,Monitoring_MP!$AK$1:$EZ$55,Points_MP!$C51,FALSE)=$L51,$AC51,IF(HLOOKUP(CK$1,Monitoring_MP!$AK$1:$EZ$55,Points_MP!$C51,FALSE)=$N51,$AD51,IF(HLOOKUP(CK$1,Monitoring_MP!$AK$1:$EZ$55,Points_MP!$C51,FALSE)=$P51,$AE51,IF(HLOOKUP(CK$1,Monitoring_MP!$AK$1:$EZ$55,Points_MP!$C51,FALSE)=$R51,$AF51,IF(HLOOKUP(CK$1,Monitoring_MP!$AK$1:$EZ$55,Points_MP!$C51,FALSE)=$T51,$AG51,IF(HLOOKUP(CK$1,Monitoring_MP!$AK$1:$EZ$55,Points_MP!$C51,FALSE)=$V51,$AH51,IF(HLOOKUP(CK$1,Monitoring_MP!$AK$1:$EZ$55,Points_MP!$C51,FALSE)=$X51,$AI51,"ERROR")))))))))</f>
        <v>1.5</v>
      </c>
      <c r="CL51" s="142">
        <f>IF(ISBLANK(HLOOKUP(CL$1,Monitoring_MP!$AK$1:$EZ$55,Points_MP!$C51,FALSE)),"",IF(HLOOKUP(CL$1,Monitoring_MP!$AK$1:$EZ$55,Points_MP!$C51,FALSE)=$J51,$AB51,IF(HLOOKUP(CL$1,Monitoring_MP!$AK$1:$EZ$55,Points_MP!$C51,FALSE)=$L51,$AC51,IF(HLOOKUP(CL$1,Monitoring_MP!$AK$1:$EZ$55,Points_MP!$C51,FALSE)=$N51,$AD51,IF(HLOOKUP(CL$1,Monitoring_MP!$AK$1:$EZ$55,Points_MP!$C51,FALSE)=$P51,$AE51,IF(HLOOKUP(CL$1,Monitoring_MP!$AK$1:$EZ$55,Points_MP!$C51,FALSE)=$R51,$AF51,IF(HLOOKUP(CL$1,Monitoring_MP!$AK$1:$EZ$55,Points_MP!$C51,FALSE)=$T51,$AG51,IF(HLOOKUP(CL$1,Monitoring_MP!$AK$1:$EZ$55,Points_MP!$C51,FALSE)=$V51,$AH51,IF(HLOOKUP(CL$1,Monitoring_MP!$AK$1:$EZ$55,Points_MP!$C51,FALSE)=$X51,$AI51,"ERROR")))))))))</f>
        <v>1.5</v>
      </c>
      <c r="CM51" s="142">
        <f>IF(ISBLANK(HLOOKUP(CM$1,Monitoring_MP!$AK$1:$EZ$55,Points_MP!$C51,FALSE)),"",IF(HLOOKUP(CM$1,Monitoring_MP!$AK$1:$EZ$55,Points_MP!$C51,FALSE)=$J51,$AB51,IF(HLOOKUP(CM$1,Monitoring_MP!$AK$1:$EZ$55,Points_MP!$C51,FALSE)=$L51,$AC51,IF(HLOOKUP(CM$1,Monitoring_MP!$AK$1:$EZ$55,Points_MP!$C51,FALSE)=$N51,$AD51,IF(HLOOKUP(CM$1,Monitoring_MP!$AK$1:$EZ$55,Points_MP!$C51,FALSE)=$P51,$AE51,IF(HLOOKUP(CM$1,Monitoring_MP!$AK$1:$EZ$55,Points_MP!$C51,FALSE)=$R51,$AF51,IF(HLOOKUP(CM$1,Monitoring_MP!$AK$1:$EZ$55,Points_MP!$C51,FALSE)=$T51,$AG51,IF(HLOOKUP(CM$1,Monitoring_MP!$AK$1:$EZ$55,Points_MP!$C51,FALSE)=$V51,$AH51,IF(HLOOKUP(CM$1,Monitoring_MP!$AK$1:$EZ$55,Points_MP!$C51,FALSE)=$X51,$AI51,"ERROR")))))))))</f>
        <v>3</v>
      </c>
      <c r="CN51" s="142">
        <f>IF(ISBLANK(HLOOKUP(CN$1,Monitoring_MP!$AK$1:$EZ$55,Points_MP!$C51,FALSE)),"",IF(HLOOKUP(CN$1,Monitoring_MP!$AK$1:$EZ$55,Points_MP!$C51,FALSE)=$J51,$AB51,IF(HLOOKUP(CN$1,Monitoring_MP!$AK$1:$EZ$55,Points_MP!$C51,FALSE)=$L51,$AC51,IF(HLOOKUP(CN$1,Monitoring_MP!$AK$1:$EZ$55,Points_MP!$C51,FALSE)=$N51,$AD51,IF(HLOOKUP(CN$1,Monitoring_MP!$AK$1:$EZ$55,Points_MP!$C51,FALSE)=$P51,$AE51,IF(HLOOKUP(CN$1,Monitoring_MP!$AK$1:$EZ$55,Points_MP!$C51,FALSE)=$R51,$AF51,IF(HLOOKUP(CN$1,Monitoring_MP!$AK$1:$EZ$55,Points_MP!$C51,FALSE)=$T51,$AG51,IF(HLOOKUP(CN$1,Monitoring_MP!$AK$1:$EZ$55,Points_MP!$C51,FALSE)=$V51,$AH51,IF(HLOOKUP(CN$1,Monitoring_MP!$AK$1:$EZ$55,Points_MP!$C51,FALSE)=$X51,$AI51,"ERROR")))))))))</f>
        <v>0</v>
      </c>
      <c r="CO51" s="142">
        <f>IF(ISBLANK(HLOOKUP(CO$1,Monitoring_MP!$AK$1:$EZ$55,Points_MP!$C51,FALSE)),"",IF(HLOOKUP(CO$1,Monitoring_MP!$AK$1:$EZ$55,Points_MP!$C51,FALSE)=$J51,$AB51,IF(HLOOKUP(CO$1,Monitoring_MP!$AK$1:$EZ$55,Points_MP!$C51,FALSE)=$L51,$AC51,IF(HLOOKUP(CO$1,Monitoring_MP!$AK$1:$EZ$55,Points_MP!$C51,FALSE)=$N51,$AD51,IF(HLOOKUP(CO$1,Monitoring_MP!$AK$1:$EZ$55,Points_MP!$C51,FALSE)=$P51,$AE51,IF(HLOOKUP(CO$1,Monitoring_MP!$AK$1:$EZ$55,Points_MP!$C51,FALSE)=$R51,$AF51,IF(HLOOKUP(CO$1,Monitoring_MP!$AK$1:$EZ$55,Points_MP!$C51,FALSE)=$T51,$AG51,IF(HLOOKUP(CO$1,Monitoring_MP!$AK$1:$EZ$55,Points_MP!$C51,FALSE)=$V51,$AH51,IF(HLOOKUP(CO$1,Monitoring_MP!$AK$1:$EZ$55,Points_MP!$C51,FALSE)=$X51,$AI51,"ERROR")))))))))</f>
        <v>0</v>
      </c>
      <c r="CP51" s="142">
        <f>IF(ISBLANK(HLOOKUP(CP$1,Monitoring_MP!$AK$1:$EZ$55,Points_MP!$C51,FALSE)),"",IF(HLOOKUP(CP$1,Monitoring_MP!$AK$1:$EZ$55,Points_MP!$C51,FALSE)=$J51,$AB51,IF(HLOOKUP(CP$1,Monitoring_MP!$AK$1:$EZ$55,Points_MP!$C51,FALSE)=$L51,$AC51,IF(HLOOKUP(CP$1,Monitoring_MP!$AK$1:$EZ$55,Points_MP!$C51,FALSE)=$N51,$AD51,IF(HLOOKUP(CP$1,Monitoring_MP!$AK$1:$EZ$55,Points_MP!$C51,FALSE)=$P51,$AE51,IF(HLOOKUP(CP$1,Monitoring_MP!$AK$1:$EZ$55,Points_MP!$C51,FALSE)=$R51,$AF51,IF(HLOOKUP(CP$1,Monitoring_MP!$AK$1:$EZ$55,Points_MP!$C51,FALSE)=$T51,$AG51,IF(HLOOKUP(CP$1,Monitoring_MP!$AK$1:$EZ$55,Points_MP!$C51,FALSE)=$V51,$AH51,IF(HLOOKUP(CP$1,Monitoring_MP!$AK$1:$EZ$55,Points_MP!$C51,FALSE)=$X51,$AI51,"ERROR")))))))))</f>
        <v>0</v>
      </c>
      <c r="CQ51" s="142">
        <f>IF(ISBLANK(HLOOKUP(CQ$1,Monitoring_MP!$AK$1:$EZ$55,Points_MP!$C51,FALSE)),"",IF(HLOOKUP(CQ$1,Monitoring_MP!$AK$1:$EZ$55,Points_MP!$C51,FALSE)=$J51,$AB51,IF(HLOOKUP(CQ$1,Monitoring_MP!$AK$1:$EZ$55,Points_MP!$C51,FALSE)=$L51,$AC51,IF(HLOOKUP(CQ$1,Monitoring_MP!$AK$1:$EZ$55,Points_MP!$C51,FALSE)=$N51,$AD51,IF(HLOOKUP(CQ$1,Monitoring_MP!$AK$1:$EZ$55,Points_MP!$C51,FALSE)=$P51,$AE51,IF(HLOOKUP(CQ$1,Monitoring_MP!$AK$1:$EZ$55,Points_MP!$C51,FALSE)=$R51,$AF51,IF(HLOOKUP(CQ$1,Monitoring_MP!$AK$1:$EZ$55,Points_MP!$C51,FALSE)=$T51,$AG51,IF(HLOOKUP(CQ$1,Monitoring_MP!$AK$1:$EZ$55,Points_MP!$C51,FALSE)=$V51,$AH51,IF(HLOOKUP(CQ$1,Monitoring_MP!$AK$1:$EZ$55,Points_MP!$C51,FALSE)=$X51,$AI51,"ERROR")))))))))</f>
        <v>3</v>
      </c>
      <c r="CR51" s="142">
        <f>IF(ISBLANK(HLOOKUP(CR$1,Monitoring_MP!$AK$1:$EZ$55,Points_MP!$C51,FALSE)),"",IF(HLOOKUP(CR$1,Monitoring_MP!$AK$1:$EZ$55,Points_MP!$C51,FALSE)=$J51,$AB51,IF(HLOOKUP(CR$1,Monitoring_MP!$AK$1:$EZ$55,Points_MP!$C51,FALSE)=$L51,$AC51,IF(HLOOKUP(CR$1,Monitoring_MP!$AK$1:$EZ$55,Points_MP!$C51,FALSE)=$N51,$AD51,IF(HLOOKUP(CR$1,Monitoring_MP!$AK$1:$EZ$55,Points_MP!$C51,FALSE)=$P51,$AE51,IF(HLOOKUP(CR$1,Monitoring_MP!$AK$1:$EZ$55,Points_MP!$C51,FALSE)=$R51,$AF51,IF(HLOOKUP(CR$1,Monitoring_MP!$AK$1:$EZ$55,Points_MP!$C51,FALSE)=$T51,$AG51,IF(HLOOKUP(CR$1,Monitoring_MP!$AK$1:$EZ$55,Points_MP!$C51,FALSE)=$V51,$AH51,IF(HLOOKUP(CR$1,Monitoring_MP!$AK$1:$EZ$55,Points_MP!$C51,FALSE)=$X51,$AI51,"ERROR")))))))))</f>
        <v>0</v>
      </c>
    </row>
    <row r="52" spans="1:96" ht="15" customHeight="1" x14ac:dyDescent="0.35">
      <c r="A52" s="44" t="str">
        <f>IF(ISBLANK(Monitoring_MP!A52),"",Monitoring_MP!A52)</f>
        <v>Q50</v>
      </c>
      <c r="B52" s="44" t="str">
        <f>IF(ISBLANK(Monitoring_MP!B52),"",Monitoring_MP!B52)</f>
        <v>C20050</v>
      </c>
      <c r="C52" s="44">
        <f>IF(ISBLANK(Monitoring_MP!C52),"",Monitoring_MP!C52)</f>
        <v>52</v>
      </c>
      <c r="D52" s="46" t="str">
        <f>IF(ISBLANK(Monitoring_MP!D52),"",Monitoring_MP!D52)</f>
        <v>Este disponibilă pe pagina web lista instituțiilor de asistență socială înființate sau susținute de unitatea administrativ-teritorială ?</v>
      </c>
      <c r="E52" s="46" t="str">
        <f>IF(ISBLANK(Monitoring_MP!E52),"",Monitoring_MP!E52)</f>
        <v>Is it available on the website list of social assistance institutions set up or supported by the municipality?</v>
      </c>
      <c r="F52" s="46" t="str">
        <f>IF(ISBLANK(Monitoring_MP!F52),"",Monitoring_MP!F52)</f>
        <v>soc</v>
      </c>
      <c r="G52" s="45" t="str">
        <f>IF(ISBLANK(Monitoring_MP!G52),"",Monitoring_MP!G52)</f>
        <v>soc2</v>
      </c>
      <c r="H52" s="61" t="str">
        <f>IF(ISBLANK(Monitoring_MP!H52),"",Monitoring_MP!H52)</f>
        <v>soc2k</v>
      </c>
      <c r="I52" s="45">
        <f>IF(ISBLANK(Monitoring_MP!I52),"",Monitoring_MP!I52)</f>
        <v>1</v>
      </c>
      <c r="J52" s="45" t="str">
        <f>IF(ISBLANK(Monitoring_MP!J52),"",Monitoring_MP!J52)</f>
        <v>da</v>
      </c>
      <c r="K52" s="45" t="str">
        <f>IF(ISBLANK(Monitoring_MP!K52),"",Monitoring_MP!K52)</f>
        <v>yes</v>
      </c>
      <c r="L52" s="45" t="str">
        <f>IF(ISBLANK(Monitoring_MP!L52),"",Monitoring_MP!L52)</f>
        <v>nu</v>
      </c>
      <c r="M52" s="90" t="str">
        <f>IF(ISBLANK(Monitoring_MP!M52),"",Monitoring_MP!M52)</f>
        <v>no</v>
      </c>
      <c r="N52" s="45" t="str">
        <f>IF(ISBLANK(Monitoring_MP!N52),"",Monitoring_MP!N52)</f>
        <v>partial/panou informativ</v>
      </c>
      <c r="O52" s="45" t="str">
        <f>IF(ISBLANK(Monitoring_MP!O52),"",Monitoring_MP!O52)</f>
        <v>partially/bilboard</v>
      </c>
      <c r="P52" s="45" t="str">
        <f>IF(ISBLANK(Monitoring_MP!P52),"",Monitoring_MP!P52)</f>
        <v>--------</v>
      </c>
      <c r="Q52" s="45" t="str">
        <f>IF(ISBLANK(Monitoring_MP!Q52),"",Monitoring_MP!Q52)</f>
        <v>--------</v>
      </c>
      <c r="R52" s="45" t="str">
        <f>IF(ISBLANK(Monitoring_MP!R52),"",Monitoring_MP!R52)</f>
        <v>--------</v>
      </c>
      <c r="S52" s="45" t="str">
        <f>IF(ISBLANK(Monitoring_MP!S52),"",Monitoring_MP!S52)</f>
        <v>--------</v>
      </c>
      <c r="T52" s="45" t="str">
        <f>IF(ISBLANK(Monitoring_MP!T52),"",Monitoring_MP!T52)</f>
        <v>--------</v>
      </c>
      <c r="U52" s="45" t="str">
        <f>IF(ISBLANK(Monitoring_MP!U52),"",Monitoring_MP!U52)</f>
        <v>--------</v>
      </c>
      <c r="V52" s="45" t="str">
        <f>IF(ISBLANK(Monitoring_MP!V52),"",Monitoring_MP!V52)</f>
        <v>--------</v>
      </c>
      <c r="W52" s="45" t="str">
        <f>IF(ISBLANK(Monitoring_MP!W52),"",Monitoring_MP!W52)</f>
        <v>--------</v>
      </c>
      <c r="X52" s="45" t="str">
        <f>IF(ISBLANK(Monitoring_MP!X52),"",Monitoring_MP!X52)</f>
        <v>N/A</v>
      </c>
      <c r="Y52" s="45" t="str">
        <f>IF(ISBLANK(Monitoring_MP!Y52),"",Monitoring_MP!Y52)</f>
        <v>N/A</v>
      </c>
      <c r="Z52" s="45" t="str">
        <f>IF(ISBLANK(Monitoring_MP!Z52),"",Monitoring_MP!Z52)</f>
        <v>--------</v>
      </c>
      <c r="AA52" s="84" t="str">
        <f>IF(ISBLANK(Monitoring_MP!AA52),"",Monitoring_MP!AA52)</f>
        <v>--------</v>
      </c>
      <c r="AB52" s="72">
        <f>IF(ISBLANK(Monitoring_MP!AB52),"",Monitoring_MP!AB52)</f>
        <v>1</v>
      </c>
      <c r="AC52" s="45">
        <f>IF(ISBLANK(Monitoring_MP!AC52),"",Monitoring_MP!AC52)</f>
        <v>0</v>
      </c>
      <c r="AD52" s="72">
        <f>IF(ISBLANK(Monitoring_MP!AD52),"",Monitoring_MP!AD52)</f>
        <v>0.5</v>
      </c>
      <c r="AE52" s="72" t="str">
        <f>IF(ISBLANK(Monitoring_MP!AE52),"",Monitoring_MP!AE52)</f>
        <v/>
      </c>
      <c r="AF52" s="72" t="str">
        <f>IF(ISBLANK(Monitoring_MP!AF52),"",Monitoring_MP!AF52)</f>
        <v/>
      </c>
      <c r="AG52" s="72" t="str">
        <f>IF(ISBLANK(Monitoring_MP!AG52),"",Monitoring_MP!AG52)</f>
        <v/>
      </c>
      <c r="AH52" s="72" t="str">
        <f>IF(ISBLANK(Monitoring_MP!AH52),"",Monitoring_MP!AH52)</f>
        <v/>
      </c>
      <c r="AI52" s="45" t="str">
        <f>IF(ISBLANK(Monitoring_MP!AI52),"",Monitoring_MP!AI52)</f>
        <v>N/A</v>
      </c>
      <c r="AJ52" s="46" t="str">
        <f>IF(ISBLANK(Monitoring_MP!AJ52),"",Monitoring_MP!AJ52)</f>
        <v/>
      </c>
      <c r="AK52" s="142">
        <f>IF(ISBLANK(HLOOKUP(AK$1,Monitoring_MP!$AK$1:$EZ$55,Points_MP!$C52,FALSE)),"",IF(HLOOKUP(AK$1,Monitoring_MP!$AK$1:$EZ$55,Points_MP!$C52,FALSE)=$J52,$AB52,IF(HLOOKUP(AK$1,Monitoring_MP!$AK$1:$EZ$55,Points_MP!$C52,FALSE)=$L52,$AC52,IF(HLOOKUP(AK$1,Monitoring_MP!$AK$1:$EZ$55,Points_MP!$C52,FALSE)=$N52,$AD52,IF(HLOOKUP(AK$1,Monitoring_MP!$AK$1:$EZ$55,Points_MP!$C52,FALSE)=$P52,$AE52,IF(HLOOKUP(AK$1,Monitoring_MP!$AK$1:$EZ$55,Points_MP!$C52,FALSE)=$R52,$AF52,IF(HLOOKUP(AK$1,Monitoring_MP!$AK$1:$EZ$55,Points_MP!$C52,FALSE)=$T52,$AG52,IF(HLOOKUP(AK$1,Monitoring_MP!$AK$1:$EZ$55,Points_MP!$C52,FALSE)=$V52,$AH52,IF(HLOOKUP(AK$1,Monitoring_MP!$AK$1:$EZ$55,Points_MP!$C52,FALSE)=$X52,$AI52,"ERROR")))))))))</f>
        <v>0.5</v>
      </c>
      <c r="AL52" s="142">
        <f>IF(ISBLANK(HLOOKUP(AL$1,Monitoring_MP!$AK$1:$EZ$55,Points_MP!$C52,FALSE)),"",IF(HLOOKUP(AL$1,Monitoring_MP!$AK$1:$EZ$55,Points_MP!$C52,FALSE)=$J52,$AB52,IF(HLOOKUP(AL$1,Monitoring_MP!$AK$1:$EZ$55,Points_MP!$C52,FALSE)=$L52,$AC52,IF(HLOOKUP(AL$1,Monitoring_MP!$AK$1:$EZ$55,Points_MP!$C52,FALSE)=$N52,$AD52,IF(HLOOKUP(AL$1,Monitoring_MP!$AK$1:$EZ$55,Points_MP!$C52,FALSE)=$P52,$AE52,IF(HLOOKUP(AL$1,Monitoring_MP!$AK$1:$EZ$55,Points_MP!$C52,FALSE)=$R52,$AF52,IF(HLOOKUP(AL$1,Monitoring_MP!$AK$1:$EZ$55,Points_MP!$C52,FALSE)=$T52,$AG52,IF(HLOOKUP(AL$1,Monitoring_MP!$AK$1:$EZ$55,Points_MP!$C52,FALSE)=$V52,$AH52,IF(HLOOKUP(AL$1,Monitoring_MP!$AK$1:$EZ$55,Points_MP!$C52,FALSE)=$X52,$AI52,"ERROR")))))))))</f>
        <v>1</v>
      </c>
      <c r="AM52" s="142">
        <f>IF(ISBLANK(HLOOKUP(AM$1,Monitoring_MP!$AK$1:$EZ$55,Points_MP!$C52,FALSE)),"",IF(HLOOKUP(AM$1,Monitoring_MP!$AK$1:$EZ$55,Points_MP!$C52,FALSE)=$J52,$AB52,IF(HLOOKUP(AM$1,Monitoring_MP!$AK$1:$EZ$55,Points_MP!$C52,FALSE)=$L52,$AC52,IF(HLOOKUP(AM$1,Monitoring_MP!$AK$1:$EZ$55,Points_MP!$C52,FALSE)=$N52,$AD52,IF(HLOOKUP(AM$1,Monitoring_MP!$AK$1:$EZ$55,Points_MP!$C52,FALSE)=$P52,$AE52,IF(HLOOKUP(AM$1,Monitoring_MP!$AK$1:$EZ$55,Points_MP!$C52,FALSE)=$R52,$AF52,IF(HLOOKUP(AM$1,Monitoring_MP!$AK$1:$EZ$55,Points_MP!$C52,FALSE)=$T52,$AG52,IF(HLOOKUP(AM$1,Monitoring_MP!$AK$1:$EZ$55,Points_MP!$C52,FALSE)=$V52,$AH52,IF(HLOOKUP(AM$1,Monitoring_MP!$AK$1:$EZ$55,Points_MP!$C52,FALSE)=$X52,$AI52,"ERROR")))))))))</f>
        <v>0</v>
      </c>
      <c r="AN52" s="142">
        <f>IF(ISBLANK(HLOOKUP(AN$1,Monitoring_MP!$AK$1:$EZ$55,Points_MP!$C52,FALSE)),"",IF(HLOOKUP(AN$1,Monitoring_MP!$AK$1:$EZ$55,Points_MP!$C52,FALSE)=$J52,$AB52,IF(HLOOKUP(AN$1,Monitoring_MP!$AK$1:$EZ$55,Points_MP!$C52,FALSE)=$L52,$AC52,IF(HLOOKUP(AN$1,Monitoring_MP!$AK$1:$EZ$55,Points_MP!$C52,FALSE)=$N52,$AD52,IF(HLOOKUP(AN$1,Monitoring_MP!$AK$1:$EZ$55,Points_MP!$C52,FALSE)=$P52,$AE52,IF(HLOOKUP(AN$1,Monitoring_MP!$AK$1:$EZ$55,Points_MP!$C52,FALSE)=$R52,$AF52,IF(HLOOKUP(AN$1,Monitoring_MP!$AK$1:$EZ$55,Points_MP!$C52,FALSE)=$T52,$AG52,IF(HLOOKUP(AN$1,Monitoring_MP!$AK$1:$EZ$55,Points_MP!$C52,FALSE)=$V52,$AH52,IF(HLOOKUP(AN$1,Monitoring_MP!$AK$1:$EZ$55,Points_MP!$C52,FALSE)=$X52,$AI52,"ERROR")))))))))</f>
        <v>0</v>
      </c>
      <c r="AO52" s="142">
        <f>IF(ISBLANK(HLOOKUP(AO$1,Monitoring_MP!$AK$1:$EZ$55,Points_MP!$C52,FALSE)),"",IF(HLOOKUP(AO$1,Monitoring_MP!$AK$1:$EZ$55,Points_MP!$C52,FALSE)=$J52,$AB52,IF(HLOOKUP(AO$1,Monitoring_MP!$AK$1:$EZ$55,Points_MP!$C52,FALSE)=$L52,$AC52,IF(HLOOKUP(AO$1,Monitoring_MP!$AK$1:$EZ$55,Points_MP!$C52,FALSE)=$N52,$AD52,IF(HLOOKUP(AO$1,Monitoring_MP!$AK$1:$EZ$55,Points_MP!$C52,FALSE)=$P52,$AE52,IF(HLOOKUP(AO$1,Monitoring_MP!$AK$1:$EZ$55,Points_MP!$C52,FALSE)=$R52,$AF52,IF(HLOOKUP(AO$1,Monitoring_MP!$AK$1:$EZ$55,Points_MP!$C52,FALSE)=$T52,$AG52,IF(HLOOKUP(AO$1,Monitoring_MP!$AK$1:$EZ$55,Points_MP!$C52,FALSE)=$V52,$AH52,IF(HLOOKUP(AO$1,Monitoring_MP!$AK$1:$EZ$55,Points_MP!$C52,FALSE)=$X52,$AI52,"ERROR")))))))))</f>
        <v>0.5</v>
      </c>
      <c r="AP52" s="142">
        <f>IF(ISBLANK(HLOOKUP(AP$1,Monitoring_MP!$AK$1:$EZ$55,Points_MP!$C52,FALSE)),"",IF(HLOOKUP(AP$1,Monitoring_MP!$AK$1:$EZ$55,Points_MP!$C52,FALSE)=$J52,$AB52,IF(HLOOKUP(AP$1,Monitoring_MP!$AK$1:$EZ$55,Points_MP!$C52,FALSE)=$L52,$AC52,IF(HLOOKUP(AP$1,Monitoring_MP!$AK$1:$EZ$55,Points_MP!$C52,FALSE)=$N52,$AD52,IF(HLOOKUP(AP$1,Monitoring_MP!$AK$1:$EZ$55,Points_MP!$C52,FALSE)=$P52,$AE52,IF(HLOOKUP(AP$1,Monitoring_MP!$AK$1:$EZ$55,Points_MP!$C52,FALSE)=$R52,$AF52,IF(HLOOKUP(AP$1,Monitoring_MP!$AK$1:$EZ$55,Points_MP!$C52,FALSE)=$T52,$AG52,IF(HLOOKUP(AP$1,Monitoring_MP!$AK$1:$EZ$55,Points_MP!$C52,FALSE)=$V52,$AH52,IF(HLOOKUP(AP$1,Monitoring_MP!$AK$1:$EZ$55,Points_MP!$C52,FALSE)=$X52,$AI52,"ERROR")))))))))</f>
        <v>0</v>
      </c>
      <c r="AQ52" s="142">
        <f>IF(ISBLANK(HLOOKUP(AQ$1,Monitoring_MP!$AK$1:$EZ$55,Points_MP!$C52,FALSE)),"",IF(HLOOKUP(AQ$1,Monitoring_MP!$AK$1:$EZ$55,Points_MP!$C52,FALSE)=$J52,$AB52,IF(HLOOKUP(AQ$1,Monitoring_MP!$AK$1:$EZ$55,Points_MP!$C52,FALSE)=$L52,$AC52,IF(HLOOKUP(AQ$1,Monitoring_MP!$AK$1:$EZ$55,Points_MP!$C52,FALSE)=$N52,$AD52,IF(HLOOKUP(AQ$1,Monitoring_MP!$AK$1:$EZ$55,Points_MP!$C52,FALSE)=$P52,$AE52,IF(HLOOKUP(AQ$1,Monitoring_MP!$AK$1:$EZ$55,Points_MP!$C52,FALSE)=$R52,$AF52,IF(HLOOKUP(AQ$1,Monitoring_MP!$AK$1:$EZ$55,Points_MP!$C52,FALSE)=$T52,$AG52,IF(HLOOKUP(AQ$1,Monitoring_MP!$AK$1:$EZ$55,Points_MP!$C52,FALSE)=$V52,$AH52,IF(HLOOKUP(AQ$1,Monitoring_MP!$AK$1:$EZ$55,Points_MP!$C52,FALSE)=$X52,$AI52,"ERROR")))))))))</f>
        <v>0</v>
      </c>
      <c r="AR52" s="142">
        <f>IF(ISBLANK(HLOOKUP(AR$1,Monitoring_MP!$AK$1:$EZ$55,Points_MP!$C52,FALSE)),"",IF(HLOOKUP(AR$1,Monitoring_MP!$AK$1:$EZ$55,Points_MP!$C52,FALSE)=$J52,$AB52,IF(HLOOKUP(AR$1,Monitoring_MP!$AK$1:$EZ$55,Points_MP!$C52,FALSE)=$L52,$AC52,IF(HLOOKUP(AR$1,Monitoring_MP!$AK$1:$EZ$55,Points_MP!$C52,FALSE)=$N52,$AD52,IF(HLOOKUP(AR$1,Monitoring_MP!$AK$1:$EZ$55,Points_MP!$C52,FALSE)=$P52,$AE52,IF(HLOOKUP(AR$1,Monitoring_MP!$AK$1:$EZ$55,Points_MP!$C52,FALSE)=$R52,$AF52,IF(HLOOKUP(AR$1,Monitoring_MP!$AK$1:$EZ$55,Points_MP!$C52,FALSE)=$T52,$AG52,IF(HLOOKUP(AR$1,Monitoring_MP!$AK$1:$EZ$55,Points_MP!$C52,FALSE)=$V52,$AH52,IF(HLOOKUP(AR$1,Monitoring_MP!$AK$1:$EZ$55,Points_MP!$C52,FALSE)=$X52,$AI52,"ERROR")))))))))</f>
        <v>0</v>
      </c>
      <c r="AS52" s="142">
        <f>IF(ISBLANK(HLOOKUP(AS$1,Monitoring_MP!$AK$1:$EZ$55,Points_MP!$C52,FALSE)),"",IF(HLOOKUP(AS$1,Monitoring_MP!$AK$1:$EZ$55,Points_MP!$C52,FALSE)=$J52,$AB52,IF(HLOOKUP(AS$1,Monitoring_MP!$AK$1:$EZ$55,Points_MP!$C52,FALSE)=$L52,$AC52,IF(HLOOKUP(AS$1,Monitoring_MP!$AK$1:$EZ$55,Points_MP!$C52,FALSE)=$N52,$AD52,IF(HLOOKUP(AS$1,Monitoring_MP!$AK$1:$EZ$55,Points_MP!$C52,FALSE)=$P52,$AE52,IF(HLOOKUP(AS$1,Monitoring_MP!$AK$1:$EZ$55,Points_MP!$C52,FALSE)=$R52,$AF52,IF(HLOOKUP(AS$1,Monitoring_MP!$AK$1:$EZ$55,Points_MP!$C52,FALSE)=$T52,$AG52,IF(HLOOKUP(AS$1,Monitoring_MP!$AK$1:$EZ$55,Points_MP!$C52,FALSE)=$V52,$AH52,IF(HLOOKUP(AS$1,Monitoring_MP!$AK$1:$EZ$55,Points_MP!$C52,FALSE)=$X52,$AI52,"ERROR")))))))))</f>
        <v>0</v>
      </c>
      <c r="AT52" s="142">
        <f>IF(ISBLANK(HLOOKUP(AT$1,Monitoring_MP!$AK$1:$EZ$55,Points_MP!$C52,FALSE)),"",IF(HLOOKUP(AT$1,Monitoring_MP!$AK$1:$EZ$55,Points_MP!$C52,FALSE)=$J52,$AB52,IF(HLOOKUP(AT$1,Monitoring_MP!$AK$1:$EZ$55,Points_MP!$C52,FALSE)=$L52,$AC52,IF(HLOOKUP(AT$1,Monitoring_MP!$AK$1:$EZ$55,Points_MP!$C52,FALSE)=$N52,$AD52,IF(HLOOKUP(AT$1,Monitoring_MP!$AK$1:$EZ$55,Points_MP!$C52,FALSE)=$P52,$AE52,IF(HLOOKUP(AT$1,Monitoring_MP!$AK$1:$EZ$55,Points_MP!$C52,FALSE)=$R52,$AF52,IF(HLOOKUP(AT$1,Monitoring_MP!$AK$1:$EZ$55,Points_MP!$C52,FALSE)=$T52,$AG52,IF(HLOOKUP(AT$1,Monitoring_MP!$AK$1:$EZ$55,Points_MP!$C52,FALSE)=$V52,$AH52,IF(HLOOKUP(AT$1,Monitoring_MP!$AK$1:$EZ$55,Points_MP!$C52,FALSE)=$X52,$AI52,"ERROR")))))))))</f>
        <v>0</v>
      </c>
      <c r="AU52" s="142">
        <f>IF(ISBLANK(HLOOKUP(AU$1,Monitoring_MP!$AK$1:$EZ$55,Points_MP!$C52,FALSE)),"",IF(HLOOKUP(AU$1,Monitoring_MP!$AK$1:$EZ$55,Points_MP!$C52,FALSE)=$J52,$AB52,IF(HLOOKUP(AU$1,Monitoring_MP!$AK$1:$EZ$55,Points_MP!$C52,FALSE)=$L52,$AC52,IF(HLOOKUP(AU$1,Monitoring_MP!$AK$1:$EZ$55,Points_MP!$C52,FALSE)=$N52,$AD52,IF(HLOOKUP(AU$1,Monitoring_MP!$AK$1:$EZ$55,Points_MP!$C52,FALSE)=$P52,$AE52,IF(HLOOKUP(AU$1,Monitoring_MP!$AK$1:$EZ$55,Points_MP!$C52,FALSE)=$R52,$AF52,IF(HLOOKUP(AU$1,Monitoring_MP!$AK$1:$EZ$55,Points_MP!$C52,FALSE)=$T52,$AG52,IF(HLOOKUP(AU$1,Monitoring_MP!$AK$1:$EZ$55,Points_MP!$C52,FALSE)=$V52,$AH52,IF(HLOOKUP(AU$1,Monitoring_MP!$AK$1:$EZ$55,Points_MP!$C52,FALSE)=$X52,$AI52,"ERROR")))))))))</f>
        <v>0</v>
      </c>
      <c r="AV52" s="142">
        <f>IF(ISBLANK(HLOOKUP(AV$1,Monitoring_MP!$AK$1:$EZ$55,Points_MP!$C52,FALSE)),"",IF(HLOOKUP(AV$1,Monitoring_MP!$AK$1:$EZ$55,Points_MP!$C52,FALSE)=$J52,$AB52,IF(HLOOKUP(AV$1,Monitoring_MP!$AK$1:$EZ$55,Points_MP!$C52,FALSE)=$L52,$AC52,IF(HLOOKUP(AV$1,Monitoring_MP!$AK$1:$EZ$55,Points_MP!$C52,FALSE)=$N52,$AD52,IF(HLOOKUP(AV$1,Monitoring_MP!$AK$1:$EZ$55,Points_MP!$C52,FALSE)=$P52,$AE52,IF(HLOOKUP(AV$1,Monitoring_MP!$AK$1:$EZ$55,Points_MP!$C52,FALSE)=$R52,$AF52,IF(HLOOKUP(AV$1,Monitoring_MP!$AK$1:$EZ$55,Points_MP!$C52,FALSE)=$T52,$AG52,IF(HLOOKUP(AV$1,Monitoring_MP!$AK$1:$EZ$55,Points_MP!$C52,FALSE)=$V52,$AH52,IF(HLOOKUP(AV$1,Monitoring_MP!$AK$1:$EZ$55,Points_MP!$C52,FALSE)=$X52,$AI52,"ERROR")))))))))</f>
        <v>0</v>
      </c>
      <c r="AW52" s="142">
        <f>IF(ISBLANK(HLOOKUP(AW$1,Monitoring_MP!$AK$1:$EZ$55,Points_MP!$C52,FALSE)),"",IF(HLOOKUP(AW$1,Monitoring_MP!$AK$1:$EZ$55,Points_MP!$C52,FALSE)=$J52,$AB52,IF(HLOOKUP(AW$1,Monitoring_MP!$AK$1:$EZ$55,Points_MP!$C52,FALSE)=$L52,$AC52,IF(HLOOKUP(AW$1,Monitoring_MP!$AK$1:$EZ$55,Points_MP!$C52,FALSE)=$N52,$AD52,IF(HLOOKUP(AW$1,Monitoring_MP!$AK$1:$EZ$55,Points_MP!$C52,FALSE)=$P52,$AE52,IF(HLOOKUP(AW$1,Monitoring_MP!$AK$1:$EZ$55,Points_MP!$C52,FALSE)=$R52,$AF52,IF(HLOOKUP(AW$1,Monitoring_MP!$AK$1:$EZ$55,Points_MP!$C52,FALSE)=$T52,$AG52,IF(HLOOKUP(AW$1,Monitoring_MP!$AK$1:$EZ$55,Points_MP!$C52,FALSE)=$V52,$AH52,IF(HLOOKUP(AW$1,Monitoring_MP!$AK$1:$EZ$55,Points_MP!$C52,FALSE)=$X52,$AI52,"ERROR")))))))))</f>
        <v>0</v>
      </c>
      <c r="AX52" s="142">
        <f>IF(ISBLANK(HLOOKUP(AX$1,Monitoring_MP!$AK$1:$EZ$55,Points_MP!$C52,FALSE)),"",IF(HLOOKUP(AX$1,Monitoring_MP!$AK$1:$EZ$55,Points_MP!$C52,FALSE)=$J52,$AB52,IF(HLOOKUP(AX$1,Monitoring_MP!$AK$1:$EZ$55,Points_MP!$C52,FALSE)=$L52,$AC52,IF(HLOOKUP(AX$1,Monitoring_MP!$AK$1:$EZ$55,Points_MP!$C52,FALSE)=$N52,$AD52,IF(HLOOKUP(AX$1,Monitoring_MP!$AK$1:$EZ$55,Points_MP!$C52,FALSE)=$P52,$AE52,IF(HLOOKUP(AX$1,Monitoring_MP!$AK$1:$EZ$55,Points_MP!$C52,FALSE)=$R52,$AF52,IF(HLOOKUP(AX$1,Monitoring_MP!$AK$1:$EZ$55,Points_MP!$C52,FALSE)=$T52,$AG52,IF(HLOOKUP(AX$1,Monitoring_MP!$AK$1:$EZ$55,Points_MP!$C52,FALSE)=$V52,$AH52,IF(HLOOKUP(AX$1,Monitoring_MP!$AK$1:$EZ$55,Points_MP!$C52,FALSE)=$X52,$AI52,"ERROR")))))))))</f>
        <v>0</v>
      </c>
      <c r="AY52" s="142">
        <f>IF(ISBLANK(HLOOKUP(AY$1,Monitoring_MP!$AK$1:$EZ$55,Points_MP!$C52,FALSE)),"",IF(HLOOKUP(AY$1,Monitoring_MP!$AK$1:$EZ$55,Points_MP!$C52,FALSE)=$J52,$AB52,IF(HLOOKUP(AY$1,Monitoring_MP!$AK$1:$EZ$55,Points_MP!$C52,FALSE)=$L52,$AC52,IF(HLOOKUP(AY$1,Monitoring_MP!$AK$1:$EZ$55,Points_MP!$C52,FALSE)=$N52,$AD52,IF(HLOOKUP(AY$1,Monitoring_MP!$AK$1:$EZ$55,Points_MP!$C52,FALSE)=$P52,$AE52,IF(HLOOKUP(AY$1,Monitoring_MP!$AK$1:$EZ$55,Points_MP!$C52,FALSE)=$R52,$AF52,IF(HLOOKUP(AY$1,Monitoring_MP!$AK$1:$EZ$55,Points_MP!$C52,FALSE)=$T52,$AG52,IF(HLOOKUP(AY$1,Monitoring_MP!$AK$1:$EZ$55,Points_MP!$C52,FALSE)=$V52,$AH52,IF(HLOOKUP(AY$1,Monitoring_MP!$AK$1:$EZ$55,Points_MP!$C52,FALSE)=$X52,$AI52,"ERROR")))))))))</f>
        <v>0</v>
      </c>
      <c r="AZ52" s="142">
        <f>IF(ISBLANK(HLOOKUP(AZ$1,Monitoring_MP!$AK$1:$EZ$55,Points_MP!$C52,FALSE)),"",IF(HLOOKUP(AZ$1,Monitoring_MP!$AK$1:$EZ$55,Points_MP!$C52,FALSE)=$J52,$AB52,IF(HLOOKUP(AZ$1,Monitoring_MP!$AK$1:$EZ$55,Points_MP!$C52,FALSE)=$L52,$AC52,IF(HLOOKUP(AZ$1,Monitoring_MP!$AK$1:$EZ$55,Points_MP!$C52,FALSE)=$N52,$AD52,IF(HLOOKUP(AZ$1,Monitoring_MP!$AK$1:$EZ$55,Points_MP!$C52,FALSE)=$P52,$AE52,IF(HLOOKUP(AZ$1,Monitoring_MP!$AK$1:$EZ$55,Points_MP!$C52,FALSE)=$R52,$AF52,IF(HLOOKUP(AZ$1,Monitoring_MP!$AK$1:$EZ$55,Points_MP!$C52,FALSE)=$T52,$AG52,IF(HLOOKUP(AZ$1,Monitoring_MP!$AK$1:$EZ$55,Points_MP!$C52,FALSE)=$V52,$AH52,IF(HLOOKUP(AZ$1,Monitoring_MP!$AK$1:$EZ$55,Points_MP!$C52,FALSE)=$X52,$AI52,"ERROR")))))))))</f>
        <v>0</v>
      </c>
      <c r="BA52" s="142">
        <f>IF(ISBLANK(HLOOKUP(BA$1,Monitoring_MP!$AK$1:$EZ$55,Points_MP!$C52,FALSE)),"",IF(HLOOKUP(BA$1,Monitoring_MP!$AK$1:$EZ$55,Points_MP!$C52,FALSE)=$J52,$AB52,IF(HLOOKUP(BA$1,Monitoring_MP!$AK$1:$EZ$55,Points_MP!$C52,FALSE)=$L52,$AC52,IF(HLOOKUP(BA$1,Monitoring_MP!$AK$1:$EZ$55,Points_MP!$C52,FALSE)=$N52,$AD52,IF(HLOOKUP(BA$1,Monitoring_MP!$AK$1:$EZ$55,Points_MP!$C52,FALSE)=$P52,$AE52,IF(HLOOKUP(BA$1,Monitoring_MP!$AK$1:$EZ$55,Points_MP!$C52,FALSE)=$R52,$AF52,IF(HLOOKUP(BA$1,Monitoring_MP!$AK$1:$EZ$55,Points_MP!$C52,FALSE)=$T52,$AG52,IF(HLOOKUP(BA$1,Monitoring_MP!$AK$1:$EZ$55,Points_MP!$C52,FALSE)=$V52,$AH52,IF(HLOOKUP(BA$1,Monitoring_MP!$AK$1:$EZ$55,Points_MP!$C52,FALSE)=$X52,$AI52,"ERROR")))))))))</f>
        <v>0</v>
      </c>
      <c r="BB52" s="142">
        <f>IF(ISBLANK(HLOOKUP(BB$1,Monitoring_MP!$AK$1:$EZ$55,Points_MP!$C52,FALSE)),"",IF(HLOOKUP(BB$1,Monitoring_MP!$AK$1:$EZ$55,Points_MP!$C52,FALSE)=$J52,$AB52,IF(HLOOKUP(BB$1,Monitoring_MP!$AK$1:$EZ$55,Points_MP!$C52,FALSE)=$L52,$AC52,IF(HLOOKUP(BB$1,Monitoring_MP!$AK$1:$EZ$55,Points_MP!$C52,FALSE)=$N52,$AD52,IF(HLOOKUP(BB$1,Monitoring_MP!$AK$1:$EZ$55,Points_MP!$C52,FALSE)=$P52,$AE52,IF(HLOOKUP(BB$1,Monitoring_MP!$AK$1:$EZ$55,Points_MP!$C52,FALSE)=$R52,$AF52,IF(HLOOKUP(BB$1,Monitoring_MP!$AK$1:$EZ$55,Points_MP!$C52,FALSE)=$T52,$AG52,IF(HLOOKUP(BB$1,Monitoring_MP!$AK$1:$EZ$55,Points_MP!$C52,FALSE)=$V52,$AH52,IF(HLOOKUP(BB$1,Monitoring_MP!$AK$1:$EZ$55,Points_MP!$C52,FALSE)=$X52,$AI52,"ERROR")))))))))</f>
        <v>0</v>
      </c>
      <c r="BC52" s="142">
        <f>IF(ISBLANK(HLOOKUP(BC$1,Monitoring_MP!$AK$1:$EZ$55,Points_MP!$C52,FALSE)),"",IF(HLOOKUP(BC$1,Monitoring_MP!$AK$1:$EZ$55,Points_MP!$C52,FALSE)=$J52,$AB52,IF(HLOOKUP(BC$1,Monitoring_MP!$AK$1:$EZ$55,Points_MP!$C52,FALSE)=$L52,$AC52,IF(HLOOKUP(BC$1,Monitoring_MP!$AK$1:$EZ$55,Points_MP!$C52,FALSE)=$N52,$AD52,IF(HLOOKUP(BC$1,Monitoring_MP!$AK$1:$EZ$55,Points_MP!$C52,FALSE)=$P52,$AE52,IF(HLOOKUP(BC$1,Monitoring_MP!$AK$1:$EZ$55,Points_MP!$C52,FALSE)=$R52,$AF52,IF(HLOOKUP(BC$1,Monitoring_MP!$AK$1:$EZ$55,Points_MP!$C52,FALSE)=$T52,$AG52,IF(HLOOKUP(BC$1,Monitoring_MP!$AK$1:$EZ$55,Points_MP!$C52,FALSE)=$V52,$AH52,IF(HLOOKUP(BC$1,Monitoring_MP!$AK$1:$EZ$55,Points_MP!$C52,FALSE)=$X52,$AI52,"ERROR")))))))))</f>
        <v>0</v>
      </c>
      <c r="BD52" s="142">
        <f>IF(ISBLANK(HLOOKUP(BD$1,Monitoring_MP!$AK$1:$EZ$55,Points_MP!$C52,FALSE)),"",IF(HLOOKUP(BD$1,Monitoring_MP!$AK$1:$EZ$55,Points_MP!$C52,FALSE)=$J52,$AB52,IF(HLOOKUP(BD$1,Monitoring_MP!$AK$1:$EZ$55,Points_MP!$C52,FALSE)=$L52,$AC52,IF(HLOOKUP(BD$1,Monitoring_MP!$AK$1:$EZ$55,Points_MP!$C52,FALSE)=$N52,$AD52,IF(HLOOKUP(BD$1,Monitoring_MP!$AK$1:$EZ$55,Points_MP!$C52,FALSE)=$P52,$AE52,IF(HLOOKUP(BD$1,Monitoring_MP!$AK$1:$EZ$55,Points_MP!$C52,FALSE)=$R52,$AF52,IF(HLOOKUP(BD$1,Monitoring_MP!$AK$1:$EZ$55,Points_MP!$C52,FALSE)=$T52,$AG52,IF(HLOOKUP(BD$1,Monitoring_MP!$AK$1:$EZ$55,Points_MP!$C52,FALSE)=$V52,$AH52,IF(HLOOKUP(BD$1,Monitoring_MP!$AK$1:$EZ$55,Points_MP!$C52,FALSE)=$X52,$AI52,"ERROR")))))))))</f>
        <v>0</v>
      </c>
      <c r="BE52" s="142">
        <f>IF(ISBLANK(HLOOKUP(BE$1,Monitoring_MP!$AK$1:$EZ$55,Points_MP!$C52,FALSE)),"",IF(HLOOKUP(BE$1,Monitoring_MP!$AK$1:$EZ$55,Points_MP!$C52,FALSE)=$J52,$AB52,IF(HLOOKUP(BE$1,Monitoring_MP!$AK$1:$EZ$55,Points_MP!$C52,FALSE)=$L52,$AC52,IF(HLOOKUP(BE$1,Monitoring_MP!$AK$1:$EZ$55,Points_MP!$C52,FALSE)=$N52,$AD52,IF(HLOOKUP(BE$1,Monitoring_MP!$AK$1:$EZ$55,Points_MP!$C52,FALSE)=$P52,$AE52,IF(HLOOKUP(BE$1,Monitoring_MP!$AK$1:$EZ$55,Points_MP!$C52,FALSE)=$R52,$AF52,IF(HLOOKUP(BE$1,Monitoring_MP!$AK$1:$EZ$55,Points_MP!$C52,FALSE)=$T52,$AG52,IF(HLOOKUP(BE$1,Monitoring_MP!$AK$1:$EZ$55,Points_MP!$C52,FALSE)=$V52,$AH52,IF(HLOOKUP(BE$1,Monitoring_MP!$AK$1:$EZ$55,Points_MP!$C52,FALSE)=$X52,$AI52,"ERROR")))))))))</f>
        <v>0</v>
      </c>
      <c r="BF52" s="142">
        <f>IF(ISBLANK(HLOOKUP(BF$1,Monitoring_MP!$AK$1:$EZ$55,Points_MP!$C52,FALSE)),"",IF(HLOOKUP(BF$1,Monitoring_MP!$AK$1:$EZ$55,Points_MP!$C52,FALSE)=$J52,$AB52,IF(HLOOKUP(BF$1,Monitoring_MP!$AK$1:$EZ$55,Points_MP!$C52,FALSE)=$L52,$AC52,IF(HLOOKUP(BF$1,Monitoring_MP!$AK$1:$EZ$55,Points_MP!$C52,FALSE)=$N52,$AD52,IF(HLOOKUP(BF$1,Monitoring_MP!$AK$1:$EZ$55,Points_MP!$C52,FALSE)=$P52,$AE52,IF(HLOOKUP(BF$1,Monitoring_MP!$AK$1:$EZ$55,Points_MP!$C52,FALSE)=$R52,$AF52,IF(HLOOKUP(BF$1,Monitoring_MP!$AK$1:$EZ$55,Points_MP!$C52,FALSE)=$T52,$AG52,IF(HLOOKUP(BF$1,Monitoring_MP!$AK$1:$EZ$55,Points_MP!$C52,FALSE)=$V52,$AH52,IF(HLOOKUP(BF$1,Monitoring_MP!$AK$1:$EZ$55,Points_MP!$C52,FALSE)=$X52,$AI52,"ERROR")))))))))</f>
        <v>1</v>
      </c>
      <c r="BG52" s="142">
        <f>IF(ISBLANK(HLOOKUP(BG$1,Monitoring_MP!$AK$1:$EZ$55,Points_MP!$C52,FALSE)),"",IF(HLOOKUP(BG$1,Monitoring_MP!$AK$1:$EZ$55,Points_MP!$C52,FALSE)=$J52,$AB52,IF(HLOOKUP(BG$1,Monitoring_MP!$AK$1:$EZ$55,Points_MP!$C52,FALSE)=$L52,$AC52,IF(HLOOKUP(BG$1,Monitoring_MP!$AK$1:$EZ$55,Points_MP!$C52,FALSE)=$N52,$AD52,IF(HLOOKUP(BG$1,Monitoring_MP!$AK$1:$EZ$55,Points_MP!$C52,FALSE)=$P52,$AE52,IF(HLOOKUP(BG$1,Monitoring_MP!$AK$1:$EZ$55,Points_MP!$C52,FALSE)=$R52,$AF52,IF(HLOOKUP(BG$1,Monitoring_MP!$AK$1:$EZ$55,Points_MP!$C52,FALSE)=$T52,$AG52,IF(HLOOKUP(BG$1,Monitoring_MP!$AK$1:$EZ$55,Points_MP!$C52,FALSE)=$V52,$AH52,IF(HLOOKUP(BG$1,Monitoring_MP!$AK$1:$EZ$55,Points_MP!$C52,FALSE)=$X52,$AI52,"ERROR")))))))))</f>
        <v>0</v>
      </c>
      <c r="BH52" s="142">
        <f>IF(ISBLANK(HLOOKUP(BH$1,Monitoring_MP!$AK$1:$EZ$55,Points_MP!$C52,FALSE)),"",IF(HLOOKUP(BH$1,Monitoring_MP!$AK$1:$EZ$55,Points_MP!$C52,FALSE)=$J52,$AB52,IF(HLOOKUP(BH$1,Monitoring_MP!$AK$1:$EZ$55,Points_MP!$C52,FALSE)=$L52,$AC52,IF(HLOOKUP(BH$1,Monitoring_MP!$AK$1:$EZ$55,Points_MP!$C52,FALSE)=$N52,$AD52,IF(HLOOKUP(BH$1,Monitoring_MP!$AK$1:$EZ$55,Points_MP!$C52,FALSE)=$P52,$AE52,IF(HLOOKUP(BH$1,Monitoring_MP!$AK$1:$EZ$55,Points_MP!$C52,FALSE)=$R52,$AF52,IF(HLOOKUP(BH$1,Monitoring_MP!$AK$1:$EZ$55,Points_MP!$C52,FALSE)=$T52,$AG52,IF(HLOOKUP(BH$1,Monitoring_MP!$AK$1:$EZ$55,Points_MP!$C52,FALSE)=$V52,$AH52,IF(HLOOKUP(BH$1,Monitoring_MP!$AK$1:$EZ$55,Points_MP!$C52,FALSE)=$X52,$AI52,"ERROR")))))))))</f>
        <v>0</v>
      </c>
      <c r="BI52" s="142">
        <f>IF(ISBLANK(HLOOKUP(BI$1,Monitoring_MP!$AK$1:$EZ$55,Points_MP!$C52,FALSE)),"",IF(HLOOKUP(BI$1,Monitoring_MP!$AK$1:$EZ$55,Points_MP!$C52,FALSE)=$J52,$AB52,IF(HLOOKUP(BI$1,Monitoring_MP!$AK$1:$EZ$55,Points_MP!$C52,FALSE)=$L52,$AC52,IF(HLOOKUP(BI$1,Monitoring_MP!$AK$1:$EZ$55,Points_MP!$C52,FALSE)=$N52,$AD52,IF(HLOOKUP(BI$1,Monitoring_MP!$AK$1:$EZ$55,Points_MP!$C52,FALSE)=$P52,$AE52,IF(HLOOKUP(BI$1,Monitoring_MP!$AK$1:$EZ$55,Points_MP!$C52,FALSE)=$R52,$AF52,IF(HLOOKUP(BI$1,Monitoring_MP!$AK$1:$EZ$55,Points_MP!$C52,FALSE)=$T52,$AG52,IF(HLOOKUP(BI$1,Monitoring_MP!$AK$1:$EZ$55,Points_MP!$C52,FALSE)=$V52,$AH52,IF(HLOOKUP(BI$1,Monitoring_MP!$AK$1:$EZ$55,Points_MP!$C52,FALSE)=$X52,$AI52,"ERROR")))))))))</f>
        <v>0.5</v>
      </c>
      <c r="BJ52" s="142">
        <f>IF(ISBLANK(HLOOKUP(BJ$1,Monitoring_MP!$AK$1:$EZ$55,Points_MP!$C52,FALSE)),"",IF(HLOOKUP(BJ$1,Monitoring_MP!$AK$1:$EZ$55,Points_MP!$C52,FALSE)=$J52,$AB52,IF(HLOOKUP(BJ$1,Monitoring_MP!$AK$1:$EZ$55,Points_MP!$C52,FALSE)=$L52,$AC52,IF(HLOOKUP(BJ$1,Monitoring_MP!$AK$1:$EZ$55,Points_MP!$C52,FALSE)=$N52,$AD52,IF(HLOOKUP(BJ$1,Monitoring_MP!$AK$1:$EZ$55,Points_MP!$C52,FALSE)=$P52,$AE52,IF(HLOOKUP(BJ$1,Monitoring_MP!$AK$1:$EZ$55,Points_MP!$C52,FALSE)=$R52,$AF52,IF(HLOOKUP(BJ$1,Monitoring_MP!$AK$1:$EZ$55,Points_MP!$C52,FALSE)=$T52,$AG52,IF(HLOOKUP(BJ$1,Monitoring_MP!$AK$1:$EZ$55,Points_MP!$C52,FALSE)=$V52,$AH52,IF(HLOOKUP(BJ$1,Monitoring_MP!$AK$1:$EZ$55,Points_MP!$C52,FALSE)=$X52,$AI52,"ERROR")))))))))</f>
        <v>0</v>
      </c>
      <c r="BK52" s="142">
        <f>IF(ISBLANK(HLOOKUP(BK$1,Monitoring_MP!$AK$1:$EZ$55,Points_MP!$C52,FALSE)),"",IF(HLOOKUP(BK$1,Monitoring_MP!$AK$1:$EZ$55,Points_MP!$C52,FALSE)=$J52,$AB52,IF(HLOOKUP(BK$1,Monitoring_MP!$AK$1:$EZ$55,Points_MP!$C52,FALSE)=$L52,$AC52,IF(HLOOKUP(BK$1,Monitoring_MP!$AK$1:$EZ$55,Points_MP!$C52,FALSE)=$N52,$AD52,IF(HLOOKUP(BK$1,Monitoring_MP!$AK$1:$EZ$55,Points_MP!$C52,FALSE)=$P52,$AE52,IF(HLOOKUP(BK$1,Monitoring_MP!$AK$1:$EZ$55,Points_MP!$C52,FALSE)=$R52,$AF52,IF(HLOOKUP(BK$1,Monitoring_MP!$AK$1:$EZ$55,Points_MP!$C52,FALSE)=$T52,$AG52,IF(HLOOKUP(BK$1,Monitoring_MP!$AK$1:$EZ$55,Points_MP!$C52,FALSE)=$V52,$AH52,IF(HLOOKUP(BK$1,Monitoring_MP!$AK$1:$EZ$55,Points_MP!$C52,FALSE)=$X52,$AI52,"ERROR")))))))))</f>
        <v>0</v>
      </c>
      <c r="BL52" s="142">
        <f>IF(ISBLANK(HLOOKUP(BL$1,Monitoring_MP!$AK$1:$EZ$55,Points_MP!$C52,FALSE)),"",IF(HLOOKUP(BL$1,Monitoring_MP!$AK$1:$EZ$55,Points_MP!$C52,FALSE)=$J52,$AB52,IF(HLOOKUP(BL$1,Monitoring_MP!$AK$1:$EZ$55,Points_MP!$C52,FALSE)=$L52,$AC52,IF(HLOOKUP(BL$1,Monitoring_MP!$AK$1:$EZ$55,Points_MP!$C52,FALSE)=$N52,$AD52,IF(HLOOKUP(BL$1,Monitoring_MP!$AK$1:$EZ$55,Points_MP!$C52,FALSE)=$P52,$AE52,IF(HLOOKUP(BL$1,Monitoring_MP!$AK$1:$EZ$55,Points_MP!$C52,FALSE)=$R52,$AF52,IF(HLOOKUP(BL$1,Monitoring_MP!$AK$1:$EZ$55,Points_MP!$C52,FALSE)=$T52,$AG52,IF(HLOOKUP(BL$1,Monitoring_MP!$AK$1:$EZ$55,Points_MP!$C52,FALSE)=$V52,$AH52,IF(HLOOKUP(BL$1,Monitoring_MP!$AK$1:$EZ$55,Points_MP!$C52,FALSE)=$X52,$AI52,"ERROR")))))))))</f>
        <v>0.5</v>
      </c>
      <c r="BM52" s="142">
        <f>IF(ISBLANK(HLOOKUP(BM$1,Monitoring_MP!$AK$1:$EZ$55,Points_MP!$C52,FALSE)),"",IF(HLOOKUP(BM$1,Monitoring_MP!$AK$1:$EZ$55,Points_MP!$C52,FALSE)=$J52,$AB52,IF(HLOOKUP(BM$1,Monitoring_MP!$AK$1:$EZ$55,Points_MP!$C52,FALSE)=$L52,$AC52,IF(HLOOKUP(BM$1,Monitoring_MP!$AK$1:$EZ$55,Points_MP!$C52,FALSE)=$N52,$AD52,IF(HLOOKUP(BM$1,Monitoring_MP!$AK$1:$EZ$55,Points_MP!$C52,FALSE)=$P52,$AE52,IF(HLOOKUP(BM$1,Monitoring_MP!$AK$1:$EZ$55,Points_MP!$C52,FALSE)=$R52,$AF52,IF(HLOOKUP(BM$1,Monitoring_MP!$AK$1:$EZ$55,Points_MP!$C52,FALSE)=$T52,$AG52,IF(HLOOKUP(BM$1,Monitoring_MP!$AK$1:$EZ$55,Points_MP!$C52,FALSE)=$V52,$AH52,IF(HLOOKUP(BM$1,Monitoring_MP!$AK$1:$EZ$55,Points_MP!$C52,FALSE)=$X52,$AI52,"ERROR")))))))))</f>
        <v>1</v>
      </c>
      <c r="BN52" s="142">
        <f>IF(ISBLANK(HLOOKUP(BN$1,Monitoring_MP!$AK$1:$EZ$55,Points_MP!$C52,FALSE)),"",IF(HLOOKUP(BN$1,Monitoring_MP!$AK$1:$EZ$55,Points_MP!$C52,FALSE)=$J52,$AB52,IF(HLOOKUP(BN$1,Monitoring_MP!$AK$1:$EZ$55,Points_MP!$C52,FALSE)=$L52,$AC52,IF(HLOOKUP(BN$1,Monitoring_MP!$AK$1:$EZ$55,Points_MP!$C52,FALSE)=$N52,$AD52,IF(HLOOKUP(BN$1,Monitoring_MP!$AK$1:$EZ$55,Points_MP!$C52,FALSE)=$P52,$AE52,IF(HLOOKUP(BN$1,Monitoring_MP!$AK$1:$EZ$55,Points_MP!$C52,FALSE)=$R52,$AF52,IF(HLOOKUP(BN$1,Monitoring_MP!$AK$1:$EZ$55,Points_MP!$C52,FALSE)=$T52,$AG52,IF(HLOOKUP(BN$1,Monitoring_MP!$AK$1:$EZ$55,Points_MP!$C52,FALSE)=$V52,$AH52,IF(HLOOKUP(BN$1,Monitoring_MP!$AK$1:$EZ$55,Points_MP!$C52,FALSE)=$X52,$AI52,"ERROR")))))))))</f>
        <v>0</v>
      </c>
      <c r="BO52" s="142">
        <f>IF(ISBLANK(HLOOKUP(BO$1,Monitoring_MP!$AK$1:$EZ$55,Points_MP!$C52,FALSE)),"",IF(HLOOKUP(BO$1,Monitoring_MP!$AK$1:$EZ$55,Points_MP!$C52,FALSE)=$J52,$AB52,IF(HLOOKUP(BO$1,Monitoring_MP!$AK$1:$EZ$55,Points_MP!$C52,FALSE)=$L52,$AC52,IF(HLOOKUP(BO$1,Monitoring_MP!$AK$1:$EZ$55,Points_MP!$C52,FALSE)=$N52,$AD52,IF(HLOOKUP(BO$1,Monitoring_MP!$AK$1:$EZ$55,Points_MP!$C52,FALSE)=$P52,$AE52,IF(HLOOKUP(BO$1,Monitoring_MP!$AK$1:$EZ$55,Points_MP!$C52,FALSE)=$R52,$AF52,IF(HLOOKUP(BO$1,Monitoring_MP!$AK$1:$EZ$55,Points_MP!$C52,FALSE)=$T52,$AG52,IF(HLOOKUP(BO$1,Monitoring_MP!$AK$1:$EZ$55,Points_MP!$C52,FALSE)=$V52,$AH52,IF(HLOOKUP(BO$1,Monitoring_MP!$AK$1:$EZ$55,Points_MP!$C52,FALSE)=$X52,$AI52,"ERROR")))))))))</f>
        <v>0</v>
      </c>
      <c r="BP52" s="142">
        <f>IF(ISBLANK(HLOOKUP(BP$1,Monitoring_MP!$AK$1:$EZ$55,Points_MP!$C52,FALSE)),"",IF(HLOOKUP(BP$1,Monitoring_MP!$AK$1:$EZ$55,Points_MP!$C52,FALSE)=$J52,$AB52,IF(HLOOKUP(BP$1,Monitoring_MP!$AK$1:$EZ$55,Points_MP!$C52,FALSE)=$L52,$AC52,IF(HLOOKUP(BP$1,Monitoring_MP!$AK$1:$EZ$55,Points_MP!$C52,FALSE)=$N52,$AD52,IF(HLOOKUP(BP$1,Monitoring_MP!$AK$1:$EZ$55,Points_MP!$C52,FALSE)=$P52,$AE52,IF(HLOOKUP(BP$1,Monitoring_MP!$AK$1:$EZ$55,Points_MP!$C52,FALSE)=$R52,$AF52,IF(HLOOKUP(BP$1,Monitoring_MP!$AK$1:$EZ$55,Points_MP!$C52,FALSE)=$T52,$AG52,IF(HLOOKUP(BP$1,Monitoring_MP!$AK$1:$EZ$55,Points_MP!$C52,FALSE)=$V52,$AH52,IF(HLOOKUP(BP$1,Monitoring_MP!$AK$1:$EZ$55,Points_MP!$C52,FALSE)=$X52,$AI52,"ERROR")))))))))</f>
        <v>1</v>
      </c>
      <c r="BQ52" s="142">
        <f>IF(ISBLANK(HLOOKUP(BQ$1,Monitoring_MP!$AK$1:$EZ$55,Points_MP!$C52,FALSE)),"",IF(HLOOKUP(BQ$1,Monitoring_MP!$AK$1:$EZ$55,Points_MP!$C52,FALSE)=$J52,$AB52,IF(HLOOKUP(BQ$1,Monitoring_MP!$AK$1:$EZ$55,Points_MP!$C52,FALSE)=$L52,$AC52,IF(HLOOKUP(BQ$1,Monitoring_MP!$AK$1:$EZ$55,Points_MP!$C52,FALSE)=$N52,$AD52,IF(HLOOKUP(BQ$1,Monitoring_MP!$AK$1:$EZ$55,Points_MP!$C52,FALSE)=$P52,$AE52,IF(HLOOKUP(BQ$1,Monitoring_MP!$AK$1:$EZ$55,Points_MP!$C52,FALSE)=$R52,$AF52,IF(HLOOKUP(BQ$1,Monitoring_MP!$AK$1:$EZ$55,Points_MP!$C52,FALSE)=$T52,$AG52,IF(HLOOKUP(BQ$1,Monitoring_MP!$AK$1:$EZ$55,Points_MP!$C52,FALSE)=$V52,$AH52,IF(HLOOKUP(BQ$1,Monitoring_MP!$AK$1:$EZ$55,Points_MP!$C52,FALSE)=$X52,$AI52,"ERROR")))))))))</f>
        <v>0.5</v>
      </c>
      <c r="BR52" s="142">
        <f>IF(ISBLANK(HLOOKUP(BR$1,Monitoring_MP!$AK$1:$EZ$55,Points_MP!$C52,FALSE)),"",IF(HLOOKUP(BR$1,Monitoring_MP!$AK$1:$EZ$55,Points_MP!$C52,FALSE)=$J52,$AB52,IF(HLOOKUP(BR$1,Monitoring_MP!$AK$1:$EZ$55,Points_MP!$C52,FALSE)=$L52,$AC52,IF(HLOOKUP(BR$1,Monitoring_MP!$AK$1:$EZ$55,Points_MP!$C52,FALSE)=$N52,$AD52,IF(HLOOKUP(BR$1,Monitoring_MP!$AK$1:$EZ$55,Points_MP!$C52,FALSE)=$P52,$AE52,IF(HLOOKUP(BR$1,Monitoring_MP!$AK$1:$EZ$55,Points_MP!$C52,FALSE)=$R52,$AF52,IF(HLOOKUP(BR$1,Monitoring_MP!$AK$1:$EZ$55,Points_MP!$C52,FALSE)=$T52,$AG52,IF(HLOOKUP(BR$1,Monitoring_MP!$AK$1:$EZ$55,Points_MP!$C52,FALSE)=$V52,$AH52,IF(HLOOKUP(BR$1,Monitoring_MP!$AK$1:$EZ$55,Points_MP!$C52,FALSE)=$X52,$AI52,"ERROR")))))))))</f>
        <v>0</v>
      </c>
      <c r="BS52" s="142">
        <f>IF(ISBLANK(HLOOKUP(BS$1,Monitoring_MP!$AK$1:$EZ$55,Points_MP!$C52,FALSE)),"",IF(HLOOKUP(BS$1,Monitoring_MP!$AK$1:$EZ$55,Points_MP!$C52,FALSE)=$J52,$AB52,IF(HLOOKUP(BS$1,Monitoring_MP!$AK$1:$EZ$55,Points_MP!$C52,FALSE)=$L52,$AC52,IF(HLOOKUP(BS$1,Monitoring_MP!$AK$1:$EZ$55,Points_MP!$C52,FALSE)=$N52,$AD52,IF(HLOOKUP(BS$1,Monitoring_MP!$AK$1:$EZ$55,Points_MP!$C52,FALSE)=$P52,$AE52,IF(HLOOKUP(BS$1,Monitoring_MP!$AK$1:$EZ$55,Points_MP!$C52,FALSE)=$R52,$AF52,IF(HLOOKUP(BS$1,Monitoring_MP!$AK$1:$EZ$55,Points_MP!$C52,FALSE)=$T52,$AG52,IF(HLOOKUP(BS$1,Monitoring_MP!$AK$1:$EZ$55,Points_MP!$C52,FALSE)=$V52,$AH52,IF(HLOOKUP(BS$1,Monitoring_MP!$AK$1:$EZ$55,Points_MP!$C52,FALSE)=$X52,$AI52,"ERROR")))))))))</f>
        <v>0</v>
      </c>
      <c r="BT52" s="142">
        <f>IF(ISBLANK(HLOOKUP(BT$1,Monitoring_MP!$AK$1:$EZ$55,Points_MP!$C52,FALSE)),"",IF(HLOOKUP(BT$1,Monitoring_MP!$AK$1:$EZ$55,Points_MP!$C52,FALSE)=$J52,$AB52,IF(HLOOKUP(BT$1,Monitoring_MP!$AK$1:$EZ$55,Points_MP!$C52,FALSE)=$L52,$AC52,IF(HLOOKUP(BT$1,Monitoring_MP!$AK$1:$EZ$55,Points_MP!$C52,FALSE)=$N52,$AD52,IF(HLOOKUP(BT$1,Monitoring_MP!$AK$1:$EZ$55,Points_MP!$C52,FALSE)=$P52,$AE52,IF(HLOOKUP(BT$1,Monitoring_MP!$AK$1:$EZ$55,Points_MP!$C52,FALSE)=$R52,$AF52,IF(HLOOKUP(BT$1,Monitoring_MP!$AK$1:$EZ$55,Points_MP!$C52,FALSE)=$T52,$AG52,IF(HLOOKUP(BT$1,Monitoring_MP!$AK$1:$EZ$55,Points_MP!$C52,FALSE)=$V52,$AH52,IF(HLOOKUP(BT$1,Monitoring_MP!$AK$1:$EZ$55,Points_MP!$C52,FALSE)=$X52,$AI52,"ERROR")))))))))</f>
        <v>0</v>
      </c>
      <c r="BU52" s="142">
        <f>IF(ISBLANK(HLOOKUP(BU$1,Monitoring_MP!$AK$1:$EZ$55,Points_MP!$C52,FALSE)),"",IF(HLOOKUP(BU$1,Monitoring_MP!$AK$1:$EZ$55,Points_MP!$C52,FALSE)=$J52,$AB52,IF(HLOOKUP(BU$1,Monitoring_MP!$AK$1:$EZ$55,Points_MP!$C52,FALSE)=$L52,$AC52,IF(HLOOKUP(BU$1,Monitoring_MP!$AK$1:$EZ$55,Points_MP!$C52,FALSE)=$N52,$AD52,IF(HLOOKUP(BU$1,Monitoring_MP!$AK$1:$EZ$55,Points_MP!$C52,FALSE)=$P52,$AE52,IF(HLOOKUP(BU$1,Monitoring_MP!$AK$1:$EZ$55,Points_MP!$C52,FALSE)=$R52,$AF52,IF(HLOOKUP(BU$1,Monitoring_MP!$AK$1:$EZ$55,Points_MP!$C52,FALSE)=$T52,$AG52,IF(HLOOKUP(BU$1,Monitoring_MP!$AK$1:$EZ$55,Points_MP!$C52,FALSE)=$V52,$AH52,IF(HLOOKUP(BU$1,Monitoring_MP!$AK$1:$EZ$55,Points_MP!$C52,FALSE)=$X52,$AI52,"ERROR")))))))))</f>
        <v>0</v>
      </c>
      <c r="BV52" s="142">
        <f>IF(ISBLANK(HLOOKUP(BV$1,Monitoring_MP!$AK$1:$EZ$55,Points_MP!$C52,FALSE)),"",IF(HLOOKUP(BV$1,Monitoring_MP!$AK$1:$EZ$55,Points_MP!$C52,FALSE)=$J52,$AB52,IF(HLOOKUP(BV$1,Monitoring_MP!$AK$1:$EZ$55,Points_MP!$C52,FALSE)=$L52,$AC52,IF(HLOOKUP(BV$1,Monitoring_MP!$AK$1:$EZ$55,Points_MP!$C52,FALSE)=$N52,$AD52,IF(HLOOKUP(BV$1,Monitoring_MP!$AK$1:$EZ$55,Points_MP!$C52,FALSE)=$P52,$AE52,IF(HLOOKUP(BV$1,Monitoring_MP!$AK$1:$EZ$55,Points_MP!$C52,FALSE)=$R52,$AF52,IF(HLOOKUP(BV$1,Monitoring_MP!$AK$1:$EZ$55,Points_MP!$C52,FALSE)=$T52,$AG52,IF(HLOOKUP(BV$1,Monitoring_MP!$AK$1:$EZ$55,Points_MP!$C52,FALSE)=$V52,$AH52,IF(HLOOKUP(BV$1,Monitoring_MP!$AK$1:$EZ$55,Points_MP!$C52,FALSE)=$X52,$AI52,"ERROR")))))))))</f>
        <v>0</v>
      </c>
      <c r="BW52" s="142">
        <f>IF(ISBLANK(HLOOKUP(BW$1,Monitoring_MP!$AK$1:$EZ$55,Points_MP!$C52,FALSE)),"",IF(HLOOKUP(BW$1,Monitoring_MP!$AK$1:$EZ$55,Points_MP!$C52,FALSE)=$J52,$AB52,IF(HLOOKUP(BW$1,Monitoring_MP!$AK$1:$EZ$55,Points_MP!$C52,FALSE)=$L52,$AC52,IF(HLOOKUP(BW$1,Monitoring_MP!$AK$1:$EZ$55,Points_MP!$C52,FALSE)=$N52,$AD52,IF(HLOOKUP(BW$1,Monitoring_MP!$AK$1:$EZ$55,Points_MP!$C52,FALSE)=$P52,$AE52,IF(HLOOKUP(BW$1,Monitoring_MP!$AK$1:$EZ$55,Points_MP!$C52,FALSE)=$R52,$AF52,IF(HLOOKUP(BW$1,Monitoring_MP!$AK$1:$EZ$55,Points_MP!$C52,FALSE)=$T52,$AG52,IF(HLOOKUP(BW$1,Monitoring_MP!$AK$1:$EZ$55,Points_MP!$C52,FALSE)=$V52,$AH52,IF(HLOOKUP(BW$1,Monitoring_MP!$AK$1:$EZ$55,Points_MP!$C52,FALSE)=$X52,$AI52,"ERROR")))))))))</f>
        <v>0</v>
      </c>
      <c r="BX52" s="142">
        <f>IF(ISBLANK(HLOOKUP(BX$1,Monitoring_MP!$AK$1:$EZ$55,Points_MP!$C52,FALSE)),"",IF(HLOOKUP(BX$1,Monitoring_MP!$AK$1:$EZ$55,Points_MP!$C52,FALSE)=$J52,$AB52,IF(HLOOKUP(BX$1,Monitoring_MP!$AK$1:$EZ$55,Points_MP!$C52,FALSE)=$L52,$AC52,IF(HLOOKUP(BX$1,Monitoring_MP!$AK$1:$EZ$55,Points_MP!$C52,FALSE)=$N52,$AD52,IF(HLOOKUP(BX$1,Monitoring_MP!$AK$1:$EZ$55,Points_MP!$C52,FALSE)=$P52,$AE52,IF(HLOOKUP(BX$1,Monitoring_MP!$AK$1:$EZ$55,Points_MP!$C52,FALSE)=$R52,$AF52,IF(HLOOKUP(BX$1,Monitoring_MP!$AK$1:$EZ$55,Points_MP!$C52,FALSE)=$T52,$AG52,IF(HLOOKUP(BX$1,Monitoring_MP!$AK$1:$EZ$55,Points_MP!$C52,FALSE)=$V52,$AH52,IF(HLOOKUP(BX$1,Monitoring_MP!$AK$1:$EZ$55,Points_MP!$C52,FALSE)=$X52,$AI52,"ERROR")))))))))</f>
        <v>0</v>
      </c>
      <c r="BY52" s="142">
        <f>IF(ISBLANK(HLOOKUP(BY$1,Monitoring_MP!$AK$1:$EZ$55,Points_MP!$C52,FALSE)),"",IF(HLOOKUP(BY$1,Monitoring_MP!$AK$1:$EZ$55,Points_MP!$C52,FALSE)=$J52,$AB52,IF(HLOOKUP(BY$1,Monitoring_MP!$AK$1:$EZ$55,Points_MP!$C52,FALSE)=$L52,$AC52,IF(HLOOKUP(BY$1,Monitoring_MP!$AK$1:$EZ$55,Points_MP!$C52,FALSE)=$N52,$AD52,IF(HLOOKUP(BY$1,Monitoring_MP!$AK$1:$EZ$55,Points_MP!$C52,FALSE)=$P52,$AE52,IF(HLOOKUP(BY$1,Monitoring_MP!$AK$1:$EZ$55,Points_MP!$C52,FALSE)=$R52,$AF52,IF(HLOOKUP(BY$1,Monitoring_MP!$AK$1:$EZ$55,Points_MP!$C52,FALSE)=$T52,$AG52,IF(HLOOKUP(BY$1,Monitoring_MP!$AK$1:$EZ$55,Points_MP!$C52,FALSE)=$V52,$AH52,IF(HLOOKUP(BY$1,Monitoring_MP!$AK$1:$EZ$55,Points_MP!$C52,FALSE)=$X52,$AI52,"ERROR")))))))))</f>
        <v>0</v>
      </c>
      <c r="BZ52" s="142">
        <f>IF(ISBLANK(HLOOKUP(BZ$1,Monitoring_MP!$AK$1:$EZ$55,Points_MP!$C52,FALSE)),"",IF(HLOOKUP(BZ$1,Monitoring_MP!$AK$1:$EZ$55,Points_MP!$C52,FALSE)=$J52,$AB52,IF(HLOOKUP(BZ$1,Monitoring_MP!$AK$1:$EZ$55,Points_MP!$C52,FALSE)=$L52,$AC52,IF(HLOOKUP(BZ$1,Monitoring_MP!$AK$1:$EZ$55,Points_MP!$C52,FALSE)=$N52,$AD52,IF(HLOOKUP(BZ$1,Monitoring_MP!$AK$1:$EZ$55,Points_MP!$C52,FALSE)=$P52,$AE52,IF(HLOOKUP(BZ$1,Monitoring_MP!$AK$1:$EZ$55,Points_MP!$C52,FALSE)=$R52,$AF52,IF(HLOOKUP(BZ$1,Monitoring_MP!$AK$1:$EZ$55,Points_MP!$C52,FALSE)=$T52,$AG52,IF(HLOOKUP(BZ$1,Monitoring_MP!$AK$1:$EZ$55,Points_MP!$C52,FALSE)=$V52,$AH52,IF(HLOOKUP(BZ$1,Monitoring_MP!$AK$1:$EZ$55,Points_MP!$C52,FALSE)=$X52,$AI52,"ERROR")))))))))</f>
        <v>0</v>
      </c>
      <c r="CA52" s="142">
        <f>IF(ISBLANK(HLOOKUP(CA$1,Monitoring_MP!$AK$1:$EZ$55,Points_MP!$C52,FALSE)),"",IF(HLOOKUP(CA$1,Monitoring_MP!$AK$1:$EZ$55,Points_MP!$C52,FALSE)=$J52,$AB52,IF(HLOOKUP(CA$1,Monitoring_MP!$AK$1:$EZ$55,Points_MP!$C52,FALSE)=$L52,$AC52,IF(HLOOKUP(CA$1,Monitoring_MP!$AK$1:$EZ$55,Points_MP!$C52,FALSE)=$N52,$AD52,IF(HLOOKUP(CA$1,Monitoring_MP!$AK$1:$EZ$55,Points_MP!$C52,FALSE)=$P52,$AE52,IF(HLOOKUP(CA$1,Monitoring_MP!$AK$1:$EZ$55,Points_MP!$C52,FALSE)=$R52,$AF52,IF(HLOOKUP(CA$1,Monitoring_MP!$AK$1:$EZ$55,Points_MP!$C52,FALSE)=$T52,$AG52,IF(HLOOKUP(CA$1,Monitoring_MP!$AK$1:$EZ$55,Points_MP!$C52,FALSE)=$V52,$AH52,IF(HLOOKUP(CA$1,Monitoring_MP!$AK$1:$EZ$55,Points_MP!$C52,FALSE)=$X52,$AI52,"ERROR")))))))))</f>
        <v>0</v>
      </c>
      <c r="CB52" s="142">
        <f>IF(ISBLANK(HLOOKUP(CB$1,Monitoring_MP!$AK$1:$EZ$55,Points_MP!$C52,FALSE)),"",IF(HLOOKUP(CB$1,Monitoring_MP!$AK$1:$EZ$55,Points_MP!$C52,FALSE)=$J52,$AB52,IF(HLOOKUP(CB$1,Monitoring_MP!$AK$1:$EZ$55,Points_MP!$C52,FALSE)=$L52,$AC52,IF(HLOOKUP(CB$1,Monitoring_MP!$AK$1:$EZ$55,Points_MP!$C52,FALSE)=$N52,$AD52,IF(HLOOKUP(CB$1,Monitoring_MP!$AK$1:$EZ$55,Points_MP!$C52,FALSE)=$P52,$AE52,IF(HLOOKUP(CB$1,Monitoring_MP!$AK$1:$EZ$55,Points_MP!$C52,FALSE)=$R52,$AF52,IF(HLOOKUP(CB$1,Monitoring_MP!$AK$1:$EZ$55,Points_MP!$C52,FALSE)=$T52,$AG52,IF(HLOOKUP(CB$1,Monitoring_MP!$AK$1:$EZ$55,Points_MP!$C52,FALSE)=$V52,$AH52,IF(HLOOKUP(CB$1,Monitoring_MP!$AK$1:$EZ$55,Points_MP!$C52,FALSE)=$X52,$AI52,"ERROR")))))))))</f>
        <v>0</v>
      </c>
      <c r="CC52" s="142">
        <f>IF(ISBLANK(HLOOKUP(CC$1,Monitoring_MP!$AK$1:$EZ$55,Points_MP!$C52,FALSE)),"",IF(HLOOKUP(CC$1,Monitoring_MP!$AK$1:$EZ$55,Points_MP!$C52,FALSE)=$J52,$AB52,IF(HLOOKUP(CC$1,Monitoring_MP!$AK$1:$EZ$55,Points_MP!$C52,FALSE)=$L52,$AC52,IF(HLOOKUP(CC$1,Monitoring_MP!$AK$1:$EZ$55,Points_MP!$C52,FALSE)=$N52,$AD52,IF(HLOOKUP(CC$1,Monitoring_MP!$AK$1:$EZ$55,Points_MP!$C52,FALSE)=$P52,$AE52,IF(HLOOKUP(CC$1,Monitoring_MP!$AK$1:$EZ$55,Points_MP!$C52,FALSE)=$R52,$AF52,IF(HLOOKUP(CC$1,Monitoring_MP!$AK$1:$EZ$55,Points_MP!$C52,FALSE)=$T52,$AG52,IF(HLOOKUP(CC$1,Monitoring_MP!$AK$1:$EZ$55,Points_MP!$C52,FALSE)=$V52,$AH52,IF(HLOOKUP(CC$1,Monitoring_MP!$AK$1:$EZ$55,Points_MP!$C52,FALSE)=$X52,$AI52,"ERROR")))))))))</f>
        <v>0</v>
      </c>
      <c r="CD52" s="142">
        <f>IF(ISBLANK(HLOOKUP(CD$1,Monitoring_MP!$AK$1:$EZ$55,Points_MP!$C52,FALSE)),"",IF(HLOOKUP(CD$1,Monitoring_MP!$AK$1:$EZ$55,Points_MP!$C52,FALSE)=$J52,$AB52,IF(HLOOKUP(CD$1,Monitoring_MP!$AK$1:$EZ$55,Points_MP!$C52,FALSE)=$L52,$AC52,IF(HLOOKUP(CD$1,Monitoring_MP!$AK$1:$EZ$55,Points_MP!$C52,FALSE)=$N52,$AD52,IF(HLOOKUP(CD$1,Monitoring_MP!$AK$1:$EZ$55,Points_MP!$C52,FALSE)=$P52,$AE52,IF(HLOOKUP(CD$1,Monitoring_MP!$AK$1:$EZ$55,Points_MP!$C52,FALSE)=$R52,$AF52,IF(HLOOKUP(CD$1,Monitoring_MP!$AK$1:$EZ$55,Points_MP!$C52,FALSE)=$T52,$AG52,IF(HLOOKUP(CD$1,Monitoring_MP!$AK$1:$EZ$55,Points_MP!$C52,FALSE)=$V52,$AH52,IF(HLOOKUP(CD$1,Monitoring_MP!$AK$1:$EZ$55,Points_MP!$C52,FALSE)=$X52,$AI52,"ERROR")))))))))</f>
        <v>0</v>
      </c>
      <c r="CE52" s="142">
        <f>IF(ISBLANK(HLOOKUP(CE$1,Monitoring_MP!$AK$1:$EZ$55,Points_MP!$C52,FALSE)),"",IF(HLOOKUP(CE$1,Monitoring_MP!$AK$1:$EZ$55,Points_MP!$C52,FALSE)=$J52,$AB52,IF(HLOOKUP(CE$1,Monitoring_MP!$AK$1:$EZ$55,Points_MP!$C52,FALSE)=$L52,$AC52,IF(HLOOKUP(CE$1,Monitoring_MP!$AK$1:$EZ$55,Points_MP!$C52,FALSE)=$N52,$AD52,IF(HLOOKUP(CE$1,Monitoring_MP!$AK$1:$EZ$55,Points_MP!$C52,FALSE)=$P52,$AE52,IF(HLOOKUP(CE$1,Monitoring_MP!$AK$1:$EZ$55,Points_MP!$C52,FALSE)=$R52,$AF52,IF(HLOOKUP(CE$1,Monitoring_MP!$AK$1:$EZ$55,Points_MP!$C52,FALSE)=$T52,$AG52,IF(HLOOKUP(CE$1,Monitoring_MP!$AK$1:$EZ$55,Points_MP!$C52,FALSE)=$V52,$AH52,IF(HLOOKUP(CE$1,Monitoring_MP!$AK$1:$EZ$55,Points_MP!$C52,FALSE)=$X52,$AI52,"ERROR")))))))))</f>
        <v>1</v>
      </c>
      <c r="CF52" s="142">
        <f>IF(ISBLANK(HLOOKUP(CF$1,Monitoring_MP!$AK$1:$EZ$55,Points_MP!$C52,FALSE)),"",IF(HLOOKUP(CF$1,Monitoring_MP!$AK$1:$EZ$55,Points_MP!$C52,FALSE)=$J52,$AB52,IF(HLOOKUP(CF$1,Monitoring_MP!$AK$1:$EZ$55,Points_MP!$C52,FALSE)=$L52,$AC52,IF(HLOOKUP(CF$1,Monitoring_MP!$AK$1:$EZ$55,Points_MP!$C52,FALSE)=$N52,$AD52,IF(HLOOKUP(CF$1,Monitoring_MP!$AK$1:$EZ$55,Points_MP!$C52,FALSE)=$P52,$AE52,IF(HLOOKUP(CF$1,Monitoring_MP!$AK$1:$EZ$55,Points_MP!$C52,FALSE)=$R52,$AF52,IF(HLOOKUP(CF$1,Monitoring_MP!$AK$1:$EZ$55,Points_MP!$C52,FALSE)=$T52,$AG52,IF(HLOOKUP(CF$1,Monitoring_MP!$AK$1:$EZ$55,Points_MP!$C52,FALSE)=$V52,$AH52,IF(HLOOKUP(CF$1,Monitoring_MP!$AK$1:$EZ$55,Points_MP!$C52,FALSE)=$X52,$AI52,"ERROR")))))))))</f>
        <v>0</v>
      </c>
      <c r="CG52" s="142">
        <f>IF(ISBLANK(HLOOKUP(CG$1,Monitoring_MP!$AK$1:$EZ$55,Points_MP!$C52,FALSE)),"",IF(HLOOKUP(CG$1,Monitoring_MP!$AK$1:$EZ$55,Points_MP!$C52,FALSE)=$J52,$AB52,IF(HLOOKUP(CG$1,Monitoring_MP!$AK$1:$EZ$55,Points_MP!$C52,FALSE)=$L52,$AC52,IF(HLOOKUP(CG$1,Monitoring_MP!$AK$1:$EZ$55,Points_MP!$C52,FALSE)=$N52,$AD52,IF(HLOOKUP(CG$1,Monitoring_MP!$AK$1:$EZ$55,Points_MP!$C52,FALSE)=$P52,$AE52,IF(HLOOKUP(CG$1,Monitoring_MP!$AK$1:$EZ$55,Points_MP!$C52,FALSE)=$R52,$AF52,IF(HLOOKUP(CG$1,Monitoring_MP!$AK$1:$EZ$55,Points_MP!$C52,FALSE)=$T52,$AG52,IF(HLOOKUP(CG$1,Monitoring_MP!$AK$1:$EZ$55,Points_MP!$C52,FALSE)=$V52,$AH52,IF(HLOOKUP(CG$1,Monitoring_MP!$AK$1:$EZ$55,Points_MP!$C52,FALSE)=$X52,$AI52,"ERROR")))))))))</f>
        <v>0</v>
      </c>
      <c r="CH52" s="142">
        <f>IF(ISBLANK(HLOOKUP(CH$1,Monitoring_MP!$AK$1:$EZ$55,Points_MP!$C52,FALSE)),"",IF(HLOOKUP(CH$1,Monitoring_MP!$AK$1:$EZ$55,Points_MP!$C52,FALSE)=$J52,$AB52,IF(HLOOKUP(CH$1,Monitoring_MP!$AK$1:$EZ$55,Points_MP!$C52,FALSE)=$L52,$AC52,IF(HLOOKUP(CH$1,Monitoring_MP!$AK$1:$EZ$55,Points_MP!$C52,FALSE)=$N52,$AD52,IF(HLOOKUP(CH$1,Monitoring_MP!$AK$1:$EZ$55,Points_MP!$C52,FALSE)=$P52,$AE52,IF(HLOOKUP(CH$1,Monitoring_MP!$AK$1:$EZ$55,Points_MP!$C52,FALSE)=$R52,$AF52,IF(HLOOKUP(CH$1,Monitoring_MP!$AK$1:$EZ$55,Points_MP!$C52,FALSE)=$T52,$AG52,IF(HLOOKUP(CH$1,Monitoring_MP!$AK$1:$EZ$55,Points_MP!$C52,FALSE)=$V52,$AH52,IF(HLOOKUP(CH$1,Monitoring_MP!$AK$1:$EZ$55,Points_MP!$C52,FALSE)=$X52,$AI52,"ERROR")))))))))</f>
        <v>1</v>
      </c>
      <c r="CI52" s="142">
        <f>IF(ISBLANK(HLOOKUP(CI$1,Monitoring_MP!$AK$1:$EZ$55,Points_MP!$C52,FALSE)),"",IF(HLOOKUP(CI$1,Monitoring_MP!$AK$1:$EZ$55,Points_MP!$C52,FALSE)=$J52,$AB52,IF(HLOOKUP(CI$1,Monitoring_MP!$AK$1:$EZ$55,Points_MP!$C52,FALSE)=$L52,$AC52,IF(HLOOKUP(CI$1,Monitoring_MP!$AK$1:$EZ$55,Points_MP!$C52,FALSE)=$N52,$AD52,IF(HLOOKUP(CI$1,Monitoring_MP!$AK$1:$EZ$55,Points_MP!$C52,FALSE)=$P52,$AE52,IF(HLOOKUP(CI$1,Monitoring_MP!$AK$1:$EZ$55,Points_MP!$C52,FALSE)=$R52,$AF52,IF(HLOOKUP(CI$1,Monitoring_MP!$AK$1:$EZ$55,Points_MP!$C52,FALSE)=$T52,$AG52,IF(HLOOKUP(CI$1,Monitoring_MP!$AK$1:$EZ$55,Points_MP!$C52,FALSE)=$V52,$AH52,IF(HLOOKUP(CI$1,Monitoring_MP!$AK$1:$EZ$55,Points_MP!$C52,FALSE)=$X52,$AI52,"ERROR")))))))))</f>
        <v>0.5</v>
      </c>
      <c r="CJ52" s="142">
        <f>IF(ISBLANK(HLOOKUP(CJ$1,Monitoring_MP!$AK$1:$EZ$55,Points_MP!$C52,FALSE)),"",IF(HLOOKUP(CJ$1,Monitoring_MP!$AK$1:$EZ$55,Points_MP!$C52,FALSE)=$J52,$AB52,IF(HLOOKUP(CJ$1,Monitoring_MP!$AK$1:$EZ$55,Points_MP!$C52,FALSE)=$L52,$AC52,IF(HLOOKUP(CJ$1,Monitoring_MP!$AK$1:$EZ$55,Points_MP!$C52,FALSE)=$N52,$AD52,IF(HLOOKUP(CJ$1,Monitoring_MP!$AK$1:$EZ$55,Points_MP!$C52,FALSE)=$P52,$AE52,IF(HLOOKUP(CJ$1,Monitoring_MP!$AK$1:$EZ$55,Points_MP!$C52,FALSE)=$R52,$AF52,IF(HLOOKUP(CJ$1,Monitoring_MP!$AK$1:$EZ$55,Points_MP!$C52,FALSE)=$T52,$AG52,IF(HLOOKUP(CJ$1,Monitoring_MP!$AK$1:$EZ$55,Points_MP!$C52,FALSE)=$V52,$AH52,IF(HLOOKUP(CJ$1,Monitoring_MP!$AK$1:$EZ$55,Points_MP!$C52,FALSE)=$X52,$AI52,"ERROR")))))))))</f>
        <v>0</v>
      </c>
      <c r="CK52" s="142">
        <f>IF(ISBLANK(HLOOKUP(CK$1,Monitoring_MP!$AK$1:$EZ$55,Points_MP!$C52,FALSE)),"",IF(HLOOKUP(CK$1,Monitoring_MP!$AK$1:$EZ$55,Points_MP!$C52,FALSE)=$J52,$AB52,IF(HLOOKUP(CK$1,Monitoring_MP!$AK$1:$EZ$55,Points_MP!$C52,FALSE)=$L52,$AC52,IF(HLOOKUP(CK$1,Monitoring_MP!$AK$1:$EZ$55,Points_MP!$C52,FALSE)=$N52,$AD52,IF(HLOOKUP(CK$1,Monitoring_MP!$AK$1:$EZ$55,Points_MP!$C52,FALSE)=$P52,$AE52,IF(HLOOKUP(CK$1,Monitoring_MP!$AK$1:$EZ$55,Points_MP!$C52,FALSE)=$R52,$AF52,IF(HLOOKUP(CK$1,Monitoring_MP!$AK$1:$EZ$55,Points_MP!$C52,FALSE)=$T52,$AG52,IF(HLOOKUP(CK$1,Monitoring_MP!$AK$1:$EZ$55,Points_MP!$C52,FALSE)=$V52,$AH52,IF(HLOOKUP(CK$1,Monitoring_MP!$AK$1:$EZ$55,Points_MP!$C52,FALSE)=$X52,$AI52,"ERROR")))))))))</f>
        <v>0</v>
      </c>
      <c r="CL52" s="142">
        <f>IF(ISBLANK(HLOOKUP(CL$1,Monitoring_MP!$AK$1:$EZ$55,Points_MP!$C52,FALSE)),"",IF(HLOOKUP(CL$1,Monitoring_MP!$AK$1:$EZ$55,Points_MP!$C52,FALSE)=$J52,$AB52,IF(HLOOKUP(CL$1,Monitoring_MP!$AK$1:$EZ$55,Points_MP!$C52,FALSE)=$L52,$AC52,IF(HLOOKUP(CL$1,Monitoring_MP!$AK$1:$EZ$55,Points_MP!$C52,FALSE)=$N52,$AD52,IF(HLOOKUP(CL$1,Monitoring_MP!$AK$1:$EZ$55,Points_MP!$C52,FALSE)=$P52,$AE52,IF(HLOOKUP(CL$1,Monitoring_MP!$AK$1:$EZ$55,Points_MP!$C52,FALSE)=$R52,$AF52,IF(HLOOKUP(CL$1,Monitoring_MP!$AK$1:$EZ$55,Points_MP!$C52,FALSE)=$T52,$AG52,IF(HLOOKUP(CL$1,Monitoring_MP!$AK$1:$EZ$55,Points_MP!$C52,FALSE)=$V52,$AH52,IF(HLOOKUP(CL$1,Monitoring_MP!$AK$1:$EZ$55,Points_MP!$C52,FALSE)=$X52,$AI52,"ERROR")))))))))</f>
        <v>0</v>
      </c>
      <c r="CM52" s="142">
        <f>IF(ISBLANK(HLOOKUP(CM$1,Monitoring_MP!$AK$1:$EZ$55,Points_MP!$C52,FALSE)),"",IF(HLOOKUP(CM$1,Monitoring_MP!$AK$1:$EZ$55,Points_MP!$C52,FALSE)=$J52,$AB52,IF(HLOOKUP(CM$1,Monitoring_MP!$AK$1:$EZ$55,Points_MP!$C52,FALSE)=$L52,$AC52,IF(HLOOKUP(CM$1,Monitoring_MP!$AK$1:$EZ$55,Points_MP!$C52,FALSE)=$N52,$AD52,IF(HLOOKUP(CM$1,Monitoring_MP!$AK$1:$EZ$55,Points_MP!$C52,FALSE)=$P52,$AE52,IF(HLOOKUP(CM$1,Monitoring_MP!$AK$1:$EZ$55,Points_MP!$C52,FALSE)=$R52,$AF52,IF(HLOOKUP(CM$1,Monitoring_MP!$AK$1:$EZ$55,Points_MP!$C52,FALSE)=$T52,$AG52,IF(HLOOKUP(CM$1,Monitoring_MP!$AK$1:$EZ$55,Points_MP!$C52,FALSE)=$V52,$AH52,IF(HLOOKUP(CM$1,Monitoring_MP!$AK$1:$EZ$55,Points_MP!$C52,FALSE)=$X52,$AI52,"ERROR")))))))))</f>
        <v>0</v>
      </c>
      <c r="CN52" s="142">
        <f>IF(ISBLANK(HLOOKUP(CN$1,Monitoring_MP!$AK$1:$EZ$55,Points_MP!$C52,FALSE)),"",IF(HLOOKUP(CN$1,Monitoring_MP!$AK$1:$EZ$55,Points_MP!$C52,FALSE)=$J52,$AB52,IF(HLOOKUP(CN$1,Monitoring_MP!$AK$1:$EZ$55,Points_MP!$C52,FALSE)=$L52,$AC52,IF(HLOOKUP(CN$1,Monitoring_MP!$AK$1:$EZ$55,Points_MP!$C52,FALSE)=$N52,$AD52,IF(HLOOKUP(CN$1,Monitoring_MP!$AK$1:$EZ$55,Points_MP!$C52,FALSE)=$P52,$AE52,IF(HLOOKUP(CN$1,Monitoring_MP!$AK$1:$EZ$55,Points_MP!$C52,FALSE)=$R52,$AF52,IF(HLOOKUP(CN$1,Monitoring_MP!$AK$1:$EZ$55,Points_MP!$C52,FALSE)=$T52,$AG52,IF(HLOOKUP(CN$1,Monitoring_MP!$AK$1:$EZ$55,Points_MP!$C52,FALSE)=$V52,$AH52,IF(HLOOKUP(CN$1,Monitoring_MP!$AK$1:$EZ$55,Points_MP!$C52,FALSE)=$X52,$AI52,"ERROR")))))))))</f>
        <v>0</v>
      </c>
      <c r="CO52" s="142">
        <f>IF(ISBLANK(HLOOKUP(CO$1,Monitoring_MP!$AK$1:$EZ$55,Points_MP!$C52,FALSE)),"",IF(HLOOKUP(CO$1,Monitoring_MP!$AK$1:$EZ$55,Points_MP!$C52,FALSE)=$J52,$AB52,IF(HLOOKUP(CO$1,Monitoring_MP!$AK$1:$EZ$55,Points_MP!$C52,FALSE)=$L52,$AC52,IF(HLOOKUP(CO$1,Monitoring_MP!$AK$1:$EZ$55,Points_MP!$C52,FALSE)=$N52,$AD52,IF(HLOOKUP(CO$1,Monitoring_MP!$AK$1:$EZ$55,Points_MP!$C52,FALSE)=$P52,$AE52,IF(HLOOKUP(CO$1,Monitoring_MP!$AK$1:$EZ$55,Points_MP!$C52,FALSE)=$R52,$AF52,IF(HLOOKUP(CO$1,Monitoring_MP!$AK$1:$EZ$55,Points_MP!$C52,FALSE)=$T52,$AG52,IF(HLOOKUP(CO$1,Monitoring_MP!$AK$1:$EZ$55,Points_MP!$C52,FALSE)=$V52,$AH52,IF(HLOOKUP(CO$1,Monitoring_MP!$AK$1:$EZ$55,Points_MP!$C52,FALSE)=$X52,$AI52,"ERROR")))))))))</f>
        <v>0</v>
      </c>
      <c r="CP52" s="142">
        <f>IF(ISBLANK(HLOOKUP(CP$1,Monitoring_MP!$AK$1:$EZ$55,Points_MP!$C52,FALSE)),"",IF(HLOOKUP(CP$1,Monitoring_MP!$AK$1:$EZ$55,Points_MP!$C52,FALSE)=$J52,$AB52,IF(HLOOKUP(CP$1,Monitoring_MP!$AK$1:$EZ$55,Points_MP!$C52,FALSE)=$L52,$AC52,IF(HLOOKUP(CP$1,Monitoring_MP!$AK$1:$EZ$55,Points_MP!$C52,FALSE)=$N52,$AD52,IF(HLOOKUP(CP$1,Monitoring_MP!$AK$1:$EZ$55,Points_MP!$C52,FALSE)=$P52,$AE52,IF(HLOOKUP(CP$1,Monitoring_MP!$AK$1:$EZ$55,Points_MP!$C52,FALSE)=$R52,$AF52,IF(HLOOKUP(CP$1,Monitoring_MP!$AK$1:$EZ$55,Points_MP!$C52,FALSE)=$T52,$AG52,IF(HLOOKUP(CP$1,Monitoring_MP!$AK$1:$EZ$55,Points_MP!$C52,FALSE)=$V52,$AH52,IF(HLOOKUP(CP$1,Monitoring_MP!$AK$1:$EZ$55,Points_MP!$C52,FALSE)=$X52,$AI52,"ERROR")))))))))</f>
        <v>0</v>
      </c>
      <c r="CQ52" s="142">
        <f>IF(ISBLANK(HLOOKUP(CQ$1,Monitoring_MP!$AK$1:$EZ$55,Points_MP!$C52,FALSE)),"",IF(HLOOKUP(CQ$1,Monitoring_MP!$AK$1:$EZ$55,Points_MP!$C52,FALSE)=$J52,$AB52,IF(HLOOKUP(CQ$1,Monitoring_MP!$AK$1:$EZ$55,Points_MP!$C52,FALSE)=$L52,$AC52,IF(HLOOKUP(CQ$1,Monitoring_MP!$AK$1:$EZ$55,Points_MP!$C52,FALSE)=$N52,$AD52,IF(HLOOKUP(CQ$1,Monitoring_MP!$AK$1:$EZ$55,Points_MP!$C52,FALSE)=$P52,$AE52,IF(HLOOKUP(CQ$1,Monitoring_MP!$AK$1:$EZ$55,Points_MP!$C52,FALSE)=$R52,$AF52,IF(HLOOKUP(CQ$1,Monitoring_MP!$AK$1:$EZ$55,Points_MP!$C52,FALSE)=$T52,$AG52,IF(HLOOKUP(CQ$1,Monitoring_MP!$AK$1:$EZ$55,Points_MP!$C52,FALSE)=$V52,$AH52,IF(HLOOKUP(CQ$1,Monitoring_MP!$AK$1:$EZ$55,Points_MP!$C52,FALSE)=$X52,$AI52,"ERROR")))))))))</f>
        <v>0</v>
      </c>
      <c r="CR52" s="142">
        <f>IF(ISBLANK(HLOOKUP(CR$1,Monitoring_MP!$AK$1:$EZ$55,Points_MP!$C52,FALSE)),"",IF(HLOOKUP(CR$1,Monitoring_MP!$AK$1:$EZ$55,Points_MP!$C52,FALSE)=$J52,$AB52,IF(HLOOKUP(CR$1,Monitoring_MP!$AK$1:$EZ$55,Points_MP!$C52,FALSE)=$L52,$AC52,IF(HLOOKUP(CR$1,Monitoring_MP!$AK$1:$EZ$55,Points_MP!$C52,FALSE)=$N52,$AD52,IF(HLOOKUP(CR$1,Monitoring_MP!$AK$1:$EZ$55,Points_MP!$C52,FALSE)=$P52,$AE52,IF(HLOOKUP(CR$1,Monitoring_MP!$AK$1:$EZ$55,Points_MP!$C52,FALSE)=$R52,$AF52,IF(HLOOKUP(CR$1,Monitoring_MP!$AK$1:$EZ$55,Points_MP!$C52,FALSE)=$T52,$AG52,IF(HLOOKUP(CR$1,Monitoring_MP!$AK$1:$EZ$55,Points_MP!$C52,FALSE)=$V52,$AH52,IF(HLOOKUP(CR$1,Monitoring_MP!$AK$1:$EZ$55,Points_MP!$C52,FALSE)=$X52,$AI52,"ERROR")))))))))</f>
        <v>0.5</v>
      </c>
    </row>
    <row r="53" spans="1:96" ht="15" customHeight="1" x14ac:dyDescent="0.35">
      <c r="A53" s="22" t="str">
        <f>IF(ISBLANK(Monitoring_MP!A53),"",Monitoring_MP!A53)</f>
        <v>Q51</v>
      </c>
      <c r="B53" s="22" t="str">
        <f>IF(ISBLANK(Monitoring_MP!B53),"",Monitoring_MP!B53)</f>
        <v>C20051</v>
      </c>
      <c r="C53" s="22">
        <f>IF(ISBLANK(Monitoring_MP!C53),"",Monitoring_MP!C53)</f>
        <v>53</v>
      </c>
      <c r="D53" s="21" t="str">
        <f>IF(ISBLANK(Monitoring_MP!D53),"",Monitoring_MP!D53)</f>
        <v>Sînt plasate pe web datele privind programele şi proiectele, inclusiv de asistenţă tehnică, ale căror beneficiari sau executanţi sînt autorităţile administraţiei publice (denumirea, scopurile şi sarcinile de bază, beneficiarii şi executorii principali de program, termenele şi rezultatele de realizare scontate, volumul şi sursele de finanţare) ?</v>
      </c>
      <c r="E53" s="21" t="str">
        <f>IF(ISBLANK(Monitoring_MP!E53),"",Monitoring_MP!E53)</f>
        <v>Are placed data of programs and projects on the web site, including technical assistance, whose beneficiaries or performers are public authorities (name, goals and basic tasks beneficiaries and executors main program, terms and results of achieving the expected volume and financing) ?</v>
      </c>
      <c r="F53" s="21" t="str">
        <f>IF(ISBLANK(Monitoring_MP!F53),"",Monitoring_MP!F53)</f>
        <v>inv</v>
      </c>
      <c r="G53" s="48" t="str">
        <f>IF(ISBLANK(Monitoring_MP!G53),"",Monitoring_MP!G53)</f>
        <v>inv1</v>
      </c>
      <c r="H53" s="62" t="str">
        <f>IF(ISBLANK(Monitoring_MP!H53),"",Monitoring_MP!H53)</f>
        <v>inv1k</v>
      </c>
      <c r="I53" s="48">
        <f>IF(ISBLANK(Monitoring_MP!I53),"",Monitoring_MP!I53)</f>
        <v>2</v>
      </c>
      <c r="J53" s="48" t="str">
        <f>IF(ISBLANK(Monitoring_MP!J53),"",Monitoring_MP!J53)</f>
        <v>da</v>
      </c>
      <c r="K53" s="48" t="str">
        <f>IF(ISBLANK(Monitoring_MP!K53),"",Monitoring_MP!K53)</f>
        <v>yes</v>
      </c>
      <c r="L53" s="48" t="str">
        <f>IF(ISBLANK(Monitoring_MP!L53),"",Monitoring_MP!L53)</f>
        <v>nu</v>
      </c>
      <c r="M53" s="48" t="str">
        <f>IF(ISBLANK(Monitoring_MP!M53),"",Monitoring_MP!M53)</f>
        <v>no</v>
      </c>
      <c r="N53" s="48" t="str">
        <f>IF(ISBLANK(Monitoring_MP!N53),"",Monitoring_MP!N53)</f>
        <v>partial</v>
      </c>
      <c r="O53" s="48" t="str">
        <f>IF(ISBLANK(Monitoring_MP!O53),"",Monitoring_MP!O53)</f>
        <v>partially</v>
      </c>
      <c r="P53" s="48" t="str">
        <f>IF(ISBLANK(Monitoring_MP!P53),"",Monitoring_MP!P53)</f>
        <v>--------</v>
      </c>
      <c r="Q53" s="48" t="str">
        <f>IF(ISBLANK(Monitoring_MP!Q53),"",Monitoring_MP!Q53)</f>
        <v>--------</v>
      </c>
      <c r="R53" s="48" t="str">
        <f>IF(ISBLANK(Monitoring_MP!R53),"",Monitoring_MP!R53)</f>
        <v>--------</v>
      </c>
      <c r="S53" s="48" t="str">
        <f>IF(ISBLANK(Monitoring_MP!S53),"",Monitoring_MP!S53)</f>
        <v>--------</v>
      </c>
      <c r="T53" s="48" t="str">
        <f>IF(ISBLANK(Monitoring_MP!T53),"",Monitoring_MP!T53)</f>
        <v>--------</v>
      </c>
      <c r="U53" s="48" t="str">
        <f>IF(ISBLANK(Monitoring_MP!U53),"",Monitoring_MP!U53)</f>
        <v>--------</v>
      </c>
      <c r="V53" s="48" t="str">
        <f>IF(ISBLANK(Monitoring_MP!V53),"",Monitoring_MP!V53)</f>
        <v>--------</v>
      </c>
      <c r="W53" s="48" t="str">
        <f>IF(ISBLANK(Monitoring_MP!W53),"",Monitoring_MP!W53)</f>
        <v>--------</v>
      </c>
      <c r="X53" s="48" t="str">
        <f>IF(ISBLANK(Monitoring_MP!X53),"",Monitoring_MP!X53)</f>
        <v>N/A</v>
      </c>
      <c r="Y53" s="48" t="str">
        <f>IF(ISBLANK(Monitoring_MP!Y53),"",Monitoring_MP!Y53)</f>
        <v>N/A</v>
      </c>
      <c r="Z53" s="48" t="str">
        <f>IF(ISBLANK(Monitoring_MP!Z53),"",Monitoring_MP!Z53)</f>
        <v>--------</v>
      </c>
      <c r="AA53" s="85" t="str">
        <f>IF(ISBLANK(Monitoring_MP!AA53),"",Monitoring_MP!AA53)</f>
        <v>--------</v>
      </c>
      <c r="AB53" s="73">
        <f>IF(ISBLANK(Monitoring_MP!AB53),"",Monitoring_MP!AB53)</f>
        <v>2</v>
      </c>
      <c r="AC53" s="48">
        <f>IF(ISBLANK(Monitoring_MP!AC53),"",Monitoring_MP!AC53)</f>
        <v>0</v>
      </c>
      <c r="AD53" s="73">
        <f>IF(ISBLANK(Monitoring_MP!AD53),"",Monitoring_MP!AD53)</f>
        <v>1</v>
      </c>
      <c r="AE53" s="73" t="str">
        <f>IF(ISBLANK(Monitoring_MP!AE53),"",Monitoring_MP!AE53)</f>
        <v/>
      </c>
      <c r="AF53" s="73" t="str">
        <f>IF(ISBLANK(Monitoring_MP!AF53),"",Monitoring_MP!AF53)</f>
        <v/>
      </c>
      <c r="AG53" s="73" t="str">
        <f>IF(ISBLANK(Monitoring_MP!AG53),"",Monitoring_MP!AG53)</f>
        <v/>
      </c>
      <c r="AH53" s="73" t="str">
        <f>IF(ISBLANK(Monitoring_MP!AH53),"",Monitoring_MP!AH53)</f>
        <v/>
      </c>
      <c r="AI53" s="48" t="str">
        <f>IF(ISBLANK(Monitoring_MP!AI53),"",Monitoring_MP!AI53)</f>
        <v>N/A</v>
      </c>
      <c r="AJ53" s="21" t="str">
        <f>IF(ISBLANK(Monitoring_MP!AJ53),"",Monitoring_MP!AJ53)</f>
        <v/>
      </c>
      <c r="AK53" s="142">
        <f>IF(ISBLANK(HLOOKUP(AK$1,Monitoring_MP!$AK$1:$EZ$55,Points_MP!$C53,FALSE)),"",IF(HLOOKUP(AK$1,Monitoring_MP!$AK$1:$EZ$55,Points_MP!$C53,FALSE)=$J53,$AB53,IF(HLOOKUP(AK$1,Monitoring_MP!$AK$1:$EZ$55,Points_MP!$C53,FALSE)=$L53,$AC53,IF(HLOOKUP(AK$1,Monitoring_MP!$AK$1:$EZ$55,Points_MP!$C53,FALSE)=$N53,$AD53,IF(HLOOKUP(AK$1,Monitoring_MP!$AK$1:$EZ$55,Points_MP!$C53,FALSE)=$P53,$AE53,IF(HLOOKUP(AK$1,Monitoring_MP!$AK$1:$EZ$55,Points_MP!$C53,FALSE)=$R53,$AF53,IF(HLOOKUP(AK$1,Monitoring_MP!$AK$1:$EZ$55,Points_MP!$C53,FALSE)=$T53,$AG53,IF(HLOOKUP(AK$1,Monitoring_MP!$AK$1:$EZ$55,Points_MP!$C53,FALSE)=$V53,$AH53,IF(HLOOKUP(AK$1,Monitoring_MP!$AK$1:$EZ$55,Points_MP!$C53,FALSE)=$X53,$AI53,"ERROR")))))))))</f>
        <v>1</v>
      </c>
      <c r="AL53" s="142">
        <f>IF(ISBLANK(HLOOKUP(AL$1,Monitoring_MP!$AK$1:$EZ$55,Points_MP!$C53,FALSE)),"",IF(HLOOKUP(AL$1,Monitoring_MP!$AK$1:$EZ$55,Points_MP!$C53,FALSE)=$J53,$AB53,IF(HLOOKUP(AL$1,Monitoring_MP!$AK$1:$EZ$55,Points_MP!$C53,FALSE)=$L53,$AC53,IF(HLOOKUP(AL$1,Monitoring_MP!$AK$1:$EZ$55,Points_MP!$C53,FALSE)=$N53,$AD53,IF(HLOOKUP(AL$1,Monitoring_MP!$AK$1:$EZ$55,Points_MP!$C53,FALSE)=$P53,$AE53,IF(HLOOKUP(AL$1,Monitoring_MP!$AK$1:$EZ$55,Points_MP!$C53,FALSE)=$R53,$AF53,IF(HLOOKUP(AL$1,Monitoring_MP!$AK$1:$EZ$55,Points_MP!$C53,FALSE)=$T53,$AG53,IF(HLOOKUP(AL$1,Monitoring_MP!$AK$1:$EZ$55,Points_MP!$C53,FALSE)=$V53,$AH53,IF(HLOOKUP(AL$1,Monitoring_MP!$AK$1:$EZ$55,Points_MP!$C53,FALSE)=$X53,$AI53,"ERROR")))))))))</f>
        <v>0</v>
      </c>
      <c r="AM53" s="142">
        <f>IF(ISBLANK(HLOOKUP(AM$1,Monitoring_MP!$AK$1:$EZ$55,Points_MP!$C53,FALSE)),"",IF(HLOOKUP(AM$1,Monitoring_MP!$AK$1:$EZ$55,Points_MP!$C53,FALSE)=$J53,$AB53,IF(HLOOKUP(AM$1,Monitoring_MP!$AK$1:$EZ$55,Points_MP!$C53,FALSE)=$L53,$AC53,IF(HLOOKUP(AM$1,Monitoring_MP!$AK$1:$EZ$55,Points_MP!$C53,FALSE)=$N53,$AD53,IF(HLOOKUP(AM$1,Monitoring_MP!$AK$1:$EZ$55,Points_MP!$C53,FALSE)=$P53,$AE53,IF(HLOOKUP(AM$1,Monitoring_MP!$AK$1:$EZ$55,Points_MP!$C53,FALSE)=$R53,$AF53,IF(HLOOKUP(AM$1,Monitoring_MP!$AK$1:$EZ$55,Points_MP!$C53,FALSE)=$T53,$AG53,IF(HLOOKUP(AM$1,Monitoring_MP!$AK$1:$EZ$55,Points_MP!$C53,FALSE)=$V53,$AH53,IF(HLOOKUP(AM$1,Monitoring_MP!$AK$1:$EZ$55,Points_MP!$C53,FALSE)=$X53,$AI53,"ERROR")))))))))</f>
        <v>1</v>
      </c>
      <c r="AN53" s="142">
        <f>IF(ISBLANK(HLOOKUP(AN$1,Monitoring_MP!$AK$1:$EZ$55,Points_MP!$C53,FALSE)),"",IF(HLOOKUP(AN$1,Monitoring_MP!$AK$1:$EZ$55,Points_MP!$C53,FALSE)=$J53,$AB53,IF(HLOOKUP(AN$1,Monitoring_MP!$AK$1:$EZ$55,Points_MP!$C53,FALSE)=$L53,$AC53,IF(HLOOKUP(AN$1,Monitoring_MP!$AK$1:$EZ$55,Points_MP!$C53,FALSE)=$N53,$AD53,IF(HLOOKUP(AN$1,Monitoring_MP!$AK$1:$EZ$55,Points_MP!$C53,FALSE)=$P53,$AE53,IF(HLOOKUP(AN$1,Monitoring_MP!$AK$1:$EZ$55,Points_MP!$C53,FALSE)=$R53,$AF53,IF(HLOOKUP(AN$1,Monitoring_MP!$AK$1:$EZ$55,Points_MP!$C53,FALSE)=$T53,$AG53,IF(HLOOKUP(AN$1,Monitoring_MP!$AK$1:$EZ$55,Points_MP!$C53,FALSE)=$V53,$AH53,IF(HLOOKUP(AN$1,Monitoring_MP!$AK$1:$EZ$55,Points_MP!$C53,FALSE)=$X53,$AI53,"ERROR")))))))))</f>
        <v>1</v>
      </c>
      <c r="AO53" s="142">
        <f>IF(ISBLANK(HLOOKUP(AO$1,Monitoring_MP!$AK$1:$EZ$55,Points_MP!$C53,FALSE)),"",IF(HLOOKUP(AO$1,Monitoring_MP!$AK$1:$EZ$55,Points_MP!$C53,FALSE)=$J53,$AB53,IF(HLOOKUP(AO$1,Monitoring_MP!$AK$1:$EZ$55,Points_MP!$C53,FALSE)=$L53,$AC53,IF(HLOOKUP(AO$1,Monitoring_MP!$AK$1:$EZ$55,Points_MP!$C53,FALSE)=$N53,$AD53,IF(HLOOKUP(AO$1,Monitoring_MP!$AK$1:$EZ$55,Points_MP!$C53,FALSE)=$P53,$AE53,IF(HLOOKUP(AO$1,Monitoring_MP!$AK$1:$EZ$55,Points_MP!$C53,FALSE)=$R53,$AF53,IF(HLOOKUP(AO$1,Monitoring_MP!$AK$1:$EZ$55,Points_MP!$C53,FALSE)=$T53,$AG53,IF(HLOOKUP(AO$1,Monitoring_MP!$AK$1:$EZ$55,Points_MP!$C53,FALSE)=$V53,$AH53,IF(HLOOKUP(AO$1,Monitoring_MP!$AK$1:$EZ$55,Points_MP!$C53,FALSE)=$X53,$AI53,"ERROR")))))))))</f>
        <v>0</v>
      </c>
      <c r="AP53" s="142">
        <f>IF(ISBLANK(HLOOKUP(AP$1,Monitoring_MP!$AK$1:$EZ$55,Points_MP!$C53,FALSE)),"",IF(HLOOKUP(AP$1,Monitoring_MP!$AK$1:$EZ$55,Points_MP!$C53,FALSE)=$J53,$AB53,IF(HLOOKUP(AP$1,Monitoring_MP!$AK$1:$EZ$55,Points_MP!$C53,FALSE)=$L53,$AC53,IF(HLOOKUP(AP$1,Monitoring_MP!$AK$1:$EZ$55,Points_MP!$C53,FALSE)=$N53,$AD53,IF(HLOOKUP(AP$1,Monitoring_MP!$AK$1:$EZ$55,Points_MP!$C53,FALSE)=$P53,$AE53,IF(HLOOKUP(AP$1,Monitoring_MP!$AK$1:$EZ$55,Points_MP!$C53,FALSE)=$R53,$AF53,IF(HLOOKUP(AP$1,Monitoring_MP!$AK$1:$EZ$55,Points_MP!$C53,FALSE)=$T53,$AG53,IF(HLOOKUP(AP$1,Monitoring_MP!$AK$1:$EZ$55,Points_MP!$C53,FALSE)=$V53,$AH53,IF(HLOOKUP(AP$1,Monitoring_MP!$AK$1:$EZ$55,Points_MP!$C53,FALSE)=$X53,$AI53,"ERROR")))))))))</f>
        <v>0</v>
      </c>
      <c r="AQ53" s="142">
        <f>IF(ISBLANK(HLOOKUP(AQ$1,Monitoring_MP!$AK$1:$EZ$55,Points_MP!$C53,FALSE)),"",IF(HLOOKUP(AQ$1,Monitoring_MP!$AK$1:$EZ$55,Points_MP!$C53,FALSE)=$J53,$AB53,IF(HLOOKUP(AQ$1,Monitoring_MP!$AK$1:$EZ$55,Points_MP!$C53,FALSE)=$L53,$AC53,IF(HLOOKUP(AQ$1,Monitoring_MP!$AK$1:$EZ$55,Points_MP!$C53,FALSE)=$N53,$AD53,IF(HLOOKUP(AQ$1,Monitoring_MP!$AK$1:$EZ$55,Points_MP!$C53,FALSE)=$P53,$AE53,IF(HLOOKUP(AQ$1,Monitoring_MP!$AK$1:$EZ$55,Points_MP!$C53,FALSE)=$R53,$AF53,IF(HLOOKUP(AQ$1,Monitoring_MP!$AK$1:$EZ$55,Points_MP!$C53,FALSE)=$T53,$AG53,IF(HLOOKUP(AQ$1,Monitoring_MP!$AK$1:$EZ$55,Points_MP!$C53,FALSE)=$V53,$AH53,IF(HLOOKUP(AQ$1,Monitoring_MP!$AK$1:$EZ$55,Points_MP!$C53,FALSE)=$X53,$AI53,"ERROR")))))))))</f>
        <v>1</v>
      </c>
      <c r="AR53" s="142">
        <f>IF(ISBLANK(HLOOKUP(AR$1,Monitoring_MP!$AK$1:$EZ$55,Points_MP!$C53,FALSE)),"",IF(HLOOKUP(AR$1,Monitoring_MP!$AK$1:$EZ$55,Points_MP!$C53,FALSE)=$J53,$AB53,IF(HLOOKUP(AR$1,Monitoring_MP!$AK$1:$EZ$55,Points_MP!$C53,FALSE)=$L53,$AC53,IF(HLOOKUP(AR$1,Monitoring_MP!$AK$1:$EZ$55,Points_MP!$C53,FALSE)=$N53,$AD53,IF(HLOOKUP(AR$1,Monitoring_MP!$AK$1:$EZ$55,Points_MP!$C53,FALSE)=$P53,$AE53,IF(HLOOKUP(AR$1,Monitoring_MP!$AK$1:$EZ$55,Points_MP!$C53,FALSE)=$R53,$AF53,IF(HLOOKUP(AR$1,Monitoring_MP!$AK$1:$EZ$55,Points_MP!$C53,FALSE)=$T53,$AG53,IF(HLOOKUP(AR$1,Monitoring_MP!$AK$1:$EZ$55,Points_MP!$C53,FALSE)=$V53,$AH53,IF(HLOOKUP(AR$1,Monitoring_MP!$AK$1:$EZ$55,Points_MP!$C53,FALSE)=$X53,$AI53,"ERROR")))))))))</f>
        <v>0</v>
      </c>
      <c r="AS53" s="142">
        <f>IF(ISBLANK(HLOOKUP(AS$1,Monitoring_MP!$AK$1:$EZ$55,Points_MP!$C53,FALSE)),"",IF(HLOOKUP(AS$1,Monitoring_MP!$AK$1:$EZ$55,Points_MP!$C53,FALSE)=$J53,$AB53,IF(HLOOKUP(AS$1,Monitoring_MP!$AK$1:$EZ$55,Points_MP!$C53,FALSE)=$L53,$AC53,IF(HLOOKUP(AS$1,Monitoring_MP!$AK$1:$EZ$55,Points_MP!$C53,FALSE)=$N53,$AD53,IF(HLOOKUP(AS$1,Monitoring_MP!$AK$1:$EZ$55,Points_MP!$C53,FALSE)=$P53,$AE53,IF(HLOOKUP(AS$1,Monitoring_MP!$AK$1:$EZ$55,Points_MP!$C53,FALSE)=$R53,$AF53,IF(HLOOKUP(AS$1,Monitoring_MP!$AK$1:$EZ$55,Points_MP!$C53,FALSE)=$T53,$AG53,IF(HLOOKUP(AS$1,Monitoring_MP!$AK$1:$EZ$55,Points_MP!$C53,FALSE)=$V53,$AH53,IF(HLOOKUP(AS$1,Monitoring_MP!$AK$1:$EZ$55,Points_MP!$C53,FALSE)=$X53,$AI53,"ERROR")))))))))</f>
        <v>0</v>
      </c>
      <c r="AT53" s="142">
        <f>IF(ISBLANK(HLOOKUP(AT$1,Monitoring_MP!$AK$1:$EZ$55,Points_MP!$C53,FALSE)),"",IF(HLOOKUP(AT$1,Monitoring_MP!$AK$1:$EZ$55,Points_MP!$C53,FALSE)=$J53,$AB53,IF(HLOOKUP(AT$1,Monitoring_MP!$AK$1:$EZ$55,Points_MP!$C53,FALSE)=$L53,$AC53,IF(HLOOKUP(AT$1,Monitoring_MP!$AK$1:$EZ$55,Points_MP!$C53,FALSE)=$N53,$AD53,IF(HLOOKUP(AT$1,Monitoring_MP!$AK$1:$EZ$55,Points_MP!$C53,FALSE)=$P53,$AE53,IF(HLOOKUP(AT$1,Monitoring_MP!$AK$1:$EZ$55,Points_MP!$C53,FALSE)=$R53,$AF53,IF(HLOOKUP(AT$1,Monitoring_MP!$AK$1:$EZ$55,Points_MP!$C53,FALSE)=$T53,$AG53,IF(HLOOKUP(AT$1,Monitoring_MP!$AK$1:$EZ$55,Points_MP!$C53,FALSE)=$V53,$AH53,IF(HLOOKUP(AT$1,Monitoring_MP!$AK$1:$EZ$55,Points_MP!$C53,FALSE)=$X53,$AI53,"ERROR")))))))))</f>
        <v>0</v>
      </c>
      <c r="AU53" s="142">
        <f>IF(ISBLANK(HLOOKUP(AU$1,Monitoring_MP!$AK$1:$EZ$55,Points_MP!$C53,FALSE)),"",IF(HLOOKUP(AU$1,Monitoring_MP!$AK$1:$EZ$55,Points_MP!$C53,FALSE)=$J53,$AB53,IF(HLOOKUP(AU$1,Monitoring_MP!$AK$1:$EZ$55,Points_MP!$C53,FALSE)=$L53,$AC53,IF(HLOOKUP(AU$1,Monitoring_MP!$AK$1:$EZ$55,Points_MP!$C53,FALSE)=$N53,$AD53,IF(HLOOKUP(AU$1,Monitoring_MP!$AK$1:$EZ$55,Points_MP!$C53,FALSE)=$P53,$AE53,IF(HLOOKUP(AU$1,Monitoring_MP!$AK$1:$EZ$55,Points_MP!$C53,FALSE)=$R53,$AF53,IF(HLOOKUP(AU$1,Monitoring_MP!$AK$1:$EZ$55,Points_MP!$C53,FALSE)=$T53,$AG53,IF(HLOOKUP(AU$1,Monitoring_MP!$AK$1:$EZ$55,Points_MP!$C53,FALSE)=$V53,$AH53,IF(HLOOKUP(AU$1,Monitoring_MP!$AK$1:$EZ$55,Points_MP!$C53,FALSE)=$X53,$AI53,"ERROR")))))))))</f>
        <v>0</v>
      </c>
      <c r="AV53" s="142">
        <f>IF(ISBLANK(HLOOKUP(AV$1,Monitoring_MP!$AK$1:$EZ$55,Points_MP!$C53,FALSE)),"",IF(HLOOKUP(AV$1,Monitoring_MP!$AK$1:$EZ$55,Points_MP!$C53,FALSE)=$J53,$AB53,IF(HLOOKUP(AV$1,Monitoring_MP!$AK$1:$EZ$55,Points_MP!$C53,FALSE)=$L53,$AC53,IF(HLOOKUP(AV$1,Monitoring_MP!$AK$1:$EZ$55,Points_MP!$C53,FALSE)=$N53,$AD53,IF(HLOOKUP(AV$1,Monitoring_MP!$AK$1:$EZ$55,Points_MP!$C53,FALSE)=$P53,$AE53,IF(HLOOKUP(AV$1,Monitoring_MP!$AK$1:$EZ$55,Points_MP!$C53,FALSE)=$R53,$AF53,IF(HLOOKUP(AV$1,Monitoring_MP!$AK$1:$EZ$55,Points_MP!$C53,FALSE)=$T53,$AG53,IF(HLOOKUP(AV$1,Monitoring_MP!$AK$1:$EZ$55,Points_MP!$C53,FALSE)=$V53,$AH53,IF(HLOOKUP(AV$1,Monitoring_MP!$AK$1:$EZ$55,Points_MP!$C53,FALSE)=$X53,$AI53,"ERROR")))))))))</f>
        <v>0</v>
      </c>
      <c r="AW53" s="142">
        <f>IF(ISBLANK(HLOOKUP(AW$1,Monitoring_MP!$AK$1:$EZ$55,Points_MP!$C53,FALSE)),"",IF(HLOOKUP(AW$1,Monitoring_MP!$AK$1:$EZ$55,Points_MP!$C53,FALSE)=$J53,$AB53,IF(HLOOKUP(AW$1,Monitoring_MP!$AK$1:$EZ$55,Points_MP!$C53,FALSE)=$L53,$AC53,IF(HLOOKUP(AW$1,Monitoring_MP!$AK$1:$EZ$55,Points_MP!$C53,FALSE)=$N53,$AD53,IF(HLOOKUP(AW$1,Monitoring_MP!$AK$1:$EZ$55,Points_MP!$C53,FALSE)=$P53,$AE53,IF(HLOOKUP(AW$1,Monitoring_MP!$AK$1:$EZ$55,Points_MP!$C53,FALSE)=$R53,$AF53,IF(HLOOKUP(AW$1,Monitoring_MP!$AK$1:$EZ$55,Points_MP!$C53,FALSE)=$T53,$AG53,IF(HLOOKUP(AW$1,Monitoring_MP!$AK$1:$EZ$55,Points_MP!$C53,FALSE)=$V53,$AH53,IF(HLOOKUP(AW$1,Monitoring_MP!$AK$1:$EZ$55,Points_MP!$C53,FALSE)=$X53,$AI53,"ERROR")))))))))</f>
        <v>0</v>
      </c>
      <c r="AX53" s="142">
        <f>IF(ISBLANK(HLOOKUP(AX$1,Monitoring_MP!$AK$1:$EZ$55,Points_MP!$C53,FALSE)),"",IF(HLOOKUP(AX$1,Monitoring_MP!$AK$1:$EZ$55,Points_MP!$C53,FALSE)=$J53,$AB53,IF(HLOOKUP(AX$1,Monitoring_MP!$AK$1:$EZ$55,Points_MP!$C53,FALSE)=$L53,$AC53,IF(HLOOKUP(AX$1,Monitoring_MP!$AK$1:$EZ$55,Points_MP!$C53,FALSE)=$N53,$AD53,IF(HLOOKUP(AX$1,Monitoring_MP!$AK$1:$EZ$55,Points_MP!$C53,FALSE)=$P53,$AE53,IF(HLOOKUP(AX$1,Monitoring_MP!$AK$1:$EZ$55,Points_MP!$C53,FALSE)=$R53,$AF53,IF(HLOOKUP(AX$1,Monitoring_MP!$AK$1:$EZ$55,Points_MP!$C53,FALSE)=$T53,$AG53,IF(HLOOKUP(AX$1,Monitoring_MP!$AK$1:$EZ$55,Points_MP!$C53,FALSE)=$V53,$AH53,IF(HLOOKUP(AX$1,Monitoring_MP!$AK$1:$EZ$55,Points_MP!$C53,FALSE)=$X53,$AI53,"ERROR")))))))))</f>
        <v>0</v>
      </c>
      <c r="AY53" s="142">
        <f>IF(ISBLANK(HLOOKUP(AY$1,Monitoring_MP!$AK$1:$EZ$55,Points_MP!$C53,FALSE)),"",IF(HLOOKUP(AY$1,Monitoring_MP!$AK$1:$EZ$55,Points_MP!$C53,FALSE)=$J53,$AB53,IF(HLOOKUP(AY$1,Monitoring_MP!$AK$1:$EZ$55,Points_MP!$C53,FALSE)=$L53,$AC53,IF(HLOOKUP(AY$1,Monitoring_MP!$AK$1:$EZ$55,Points_MP!$C53,FALSE)=$N53,$AD53,IF(HLOOKUP(AY$1,Monitoring_MP!$AK$1:$EZ$55,Points_MP!$C53,FALSE)=$P53,$AE53,IF(HLOOKUP(AY$1,Monitoring_MP!$AK$1:$EZ$55,Points_MP!$C53,FALSE)=$R53,$AF53,IF(HLOOKUP(AY$1,Monitoring_MP!$AK$1:$EZ$55,Points_MP!$C53,FALSE)=$T53,$AG53,IF(HLOOKUP(AY$1,Monitoring_MP!$AK$1:$EZ$55,Points_MP!$C53,FALSE)=$V53,$AH53,IF(HLOOKUP(AY$1,Monitoring_MP!$AK$1:$EZ$55,Points_MP!$C53,FALSE)=$X53,$AI53,"ERROR")))))))))</f>
        <v>0</v>
      </c>
      <c r="AZ53" s="142">
        <f>IF(ISBLANK(HLOOKUP(AZ$1,Monitoring_MP!$AK$1:$EZ$55,Points_MP!$C53,FALSE)),"",IF(HLOOKUP(AZ$1,Monitoring_MP!$AK$1:$EZ$55,Points_MP!$C53,FALSE)=$J53,$AB53,IF(HLOOKUP(AZ$1,Monitoring_MP!$AK$1:$EZ$55,Points_MP!$C53,FALSE)=$L53,$AC53,IF(HLOOKUP(AZ$1,Monitoring_MP!$AK$1:$EZ$55,Points_MP!$C53,FALSE)=$N53,$AD53,IF(HLOOKUP(AZ$1,Monitoring_MP!$AK$1:$EZ$55,Points_MP!$C53,FALSE)=$P53,$AE53,IF(HLOOKUP(AZ$1,Monitoring_MP!$AK$1:$EZ$55,Points_MP!$C53,FALSE)=$R53,$AF53,IF(HLOOKUP(AZ$1,Monitoring_MP!$AK$1:$EZ$55,Points_MP!$C53,FALSE)=$T53,$AG53,IF(HLOOKUP(AZ$1,Monitoring_MP!$AK$1:$EZ$55,Points_MP!$C53,FALSE)=$V53,$AH53,IF(HLOOKUP(AZ$1,Monitoring_MP!$AK$1:$EZ$55,Points_MP!$C53,FALSE)=$X53,$AI53,"ERROR")))))))))</f>
        <v>1</v>
      </c>
      <c r="BA53" s="142">
        <f>IF(ISBLANK(HLOOKUP(BA$1,Monitoring_MP!$AK$1:$EZ$55,Points_MP!$C53,FALSE)),"",IF(HLOOKUP(BA$1,Monitoring_MP!$AK$1:$EZ$55,Points_MP!$C53,FALSE)=$J53,$AB53,IF(HLOOKUP(BA$1,Monitoring_MP!$AK$1:$EZ$55,Points_MP!$C53,FALSE)=$L53,$AC53,IF(HLOOKUP(BA$1,Monitoring_MP!$AK$1:$EZ$55,Points_MP!$C53,FALSE)=$N53,$AD53,IF(HLOOKUP(BA$1,Monitoring_MP!$AK$1:$EZ$55,Points_MP!$C53,FALSE)=$P53,$AE53,IF(HLOOKUP(BA$1,Monitoring_MP!$AK$1:$EZ$55,Points_MP!$C53,FALSE)=$R53,$AF53,IF(HLOOKUP(BA$1,Monitoring_MP!$AK$1:$EZ$55,Points_MP!$C53,FALSE)=$T53,$AG53,IF(HLOOKUP(BA$1,Monitoring_MP!$AK$1:$EZ$55,Points_MP!$C53,FALSE)=$V53,$AH53,IF(HLOOKUP(BA$1,Monitoring_MP!$AK$1:$EZ$55,Points_MP!$C53,FALSE)=$X53,$AI53,"ERROR")))))))))</f>
        <v>0</v>
      </c>
      <c r="BB53" s="142">
        <f>IF(ISBLANK(HLOOKUP(BB$1,Monitoring_MP!$AK$1:$EZ$55,Points_MP!$C53,FALSE)),"",IF(HLOOKUP(BB$1,Monitoring_MP!$AK$1:$EZ$55,Points_MP!$C53,FALSE)=$J53,$AB53,IF(HLOOKUP(BB$1,Monitoring_MP!$AK$1:$EZ$55,Points_MP!$C53,FALSE)=$L53,$AC53,IF(HLOOKUP(BB$1,Monitoring_MP!$AK$1:$EZ$55,Points_MP!$C53,FALSE)=$N53,$AD53,IF(HLOOKUP(BB$1,Monitoring_MP!$AK$1:$EZ$55,Points_MP!$C53,FALSE)=$P53,$AE53,IF(HLOOKUP(BB$1,Monitoring_MP!$AK$1:$EZ$55,Points_MP!$C53,FALSE)=$R53,$AF53,IF(HLOOKUP(BB$1,Monitoring_MP!$AK$1:$EZ$55,Points_MP!$C53,FALSE)=$T53,$AG53,IF(HLOOKUP(BB$1,Monitoring_MP!$AK$1:$EZ$55,Points_MP!$C53,FALSE)=$V53,$AH53,IF(HLOOKUP(BB$1,Monitoring_MP!$AK$1:$EZ$55,Points_MP!$C53,FALSE)=$X53,$AI53,"ERROR")))))))))</f>
        <v>0</v>
      </c>
      <c r="BC53" s="142">
        <f>IF(ISBLANK(HLOOKUP(BC$1,Monitoring_MP!$AK$1:$EZ$55,Points_MP!$C53,FALSE)),"",IF(HLOOKUP(BC$1,Monitoring_MP!$AK$1:$EZ$55,Points_MP!$C53,FALSE)=$J53,$AB53,IF(HLOOKUP(BC$1,Monitoring_MP!$AK$1:$EZ$55,Points_MP!$C53,FALSE)=$L53,$AC53,IF(HLOOKUP(BC$1,Monitoring_MP!$AK$1:$EZ$55,Points_MP!$C53,FALSE)=$N53,$AD53,IF(HLOOKUP(BC$1,Monitoring_MP!$AK$1:$EZ$55,Points_MP!$C53,FALSE)=$P53,$AE53,IF(HLOOKUP(BC$1,Monitoring_MP!$AK$1:$EZ$55,Points_MP!$C53,FALSE)=$R53,$AF53,IF(HLOOKUP(BC$1,Monitoring_MP!$AK$1:$EZ$55,Points_MP!$C53,FALSE)=$T53,$AG53,IF(HLOOKUP(BC$1,Monitoring_MP!$AK$1:$EZ$55,Points_MP!$C53,FALSE)=$V53,$AH53,IF(HLOOKUP(BC$1,Monitoring_MP!$AK$1:$EZ$55,Points_MP!$C53,FALSE)=$X53,$AI53,"ERROR")))))))))</f>
        <v>0</v>
      </c>
      <c r="BD53" s="142">
        <f>IF(ISBLANK(HLOOKUP(BD$1,Monitoring_MP!$AK$1:$EZ$55,Points_MP!$C53,FALSE)),"",IF(HLOOKUP(BD$1,Monitoring_MP!$AK$1:$EZ$55,Points_MP!$C53,FALSE)=$J53,$AB53,IF(HLOOKUP(BD$1,Monitoring_MP!$AK$1:$EZ$55,Points_MP!$C53,FALSE)=$L53,$AC53,IF(HLOOKUP(BD$1,Monitoring_MP!$AK$1:$EZ$55,Points_MP!$C53,FALSE)=$N53,$AD53,IF(HLOOKUP(BD$1,Monitoring_MP!$AK$1:$EZ$55,Points_MP!$C53,FALSE)=$P53,$AE53,IF(HLOOKUP(BD$1,Monitoring_MP!$AK$1:$EZ$55,Points_MP!$C53,FALSE)=$R53,$AF53,IF(HLOOKUP(BD$1,Monitoring_MP!$AK$1:$EZ$55,Points_MP!$C53,FALSE)=$T53,$AG53,IF(HLOOKUP(BD$1,Monitoring_MP!$AK$1:$EZ$55,Points_MP!$C53,FALSE)=$V53,$AH53,IF(HLOOKUP(BD$1,Monitoring_MP!$AK$1:$EZ$55,Points_MP!$C53,FALSE)=$X53,$AI53,"ERROR")))))))))</f>
        <v>0</v>
      </c>
      <c r="BE53" s="142">
        <f>IF(ISBLANK(HLOOKUP(BE$1,Monitoring_MP!$AK$1:$EZ$55,Points_MP!$C53,FALSE)),"",IF(HLOOKUP(BE$1,Monitoring_MP!$AK$1:$EZ$55,Points_MP!$C53,FALSE)=$J53,$AB53,IF(HLOOKUP(BE$1,Monitoring_MP!$AK$1:$EZ$55,Points_MP!$C53,FALSE)=$L53,$AC53,IF(HLOOKUP(BE$1,Monitoring_MP!$AK$1:$EZ$55,Points_MP!$C53,FALSE)=$N53,$AD53,IF(HLOOKUP(BE$1,Monitoring_MP!$AK$1:$EZ$55,Points_MP!$C53,FALSE)=$P53,$AE53,IF(HLOOKUP(BE$1,Monitoring_MP!$AK$1:$EZ$55,Points_MP!$C53,FALSE)=$R53,$AF53,IF(HLOOKUP(BE$1,Monitoring_MP!$AK$1:$EZ$55,Points_MP!$C53,FALSE)=$T53,$AG53,IF(HLOOKUP(BE$1,Monitoring_MP!$AK$1:$EZ$55,Points_MP!$C53,FALSE)=$V53,$AH53,IF(HLOOKUP(BE$1,Monitoring_MP!$AK$1:$EZ$55,Points_MP!$C53,FALSE)=$X53,$AI53,"ERROR")))))))))</f>
        <v>0</v>
      </c>
      <c r="BF53" s="142">
        <f>IF(ISBLANK(HLOOKUP(BF$1,Monitoring_MP!$AK$1:$EZ$55,Points_MP!$C53,FALSE)),"",IF(HLOOKUP(BF$1,Monitoring_MP!$AK$1:$EZ$55,Points_MP!$C53,FALSE)=$J53,$AB53,IF(HLOOKUP(BF$1,Monitoring_MP!$AK$1:$EZ$55,Points_MP!$C53,FALSE)=$L53,$AC53,IF(HLOOKUP(BF$1,Monitoring_MP!$AK$1:$EZ$55,Points_MP!$C53,FALSE)=$N53,$AD53,IF(HLOOKUP(BF$1,Monitoring_MP!$AK$1:$EZ$55,Points_MP!$C53,FALSE)=$P53,$AE53,IF(HLOOKUP(BF$1,Monitoring_MP!$AK$1:$EZ$55,Points_MP!$C53,FALSE)=$R53,$AF53,IF(HLOOKUP(BF$1,Monitoring_MP!$AK$1:$EZ$55,Points_MP!$C53,FALSE)=$T53,$AG53,IF(HLOOKUP(BF$1,Monitoring_MP!$AK$1:$EZ$55,Points_MP!$C53,FALSE)=$V53,$AH53,IF(HLOOKUP(BF$1,Monitoring_MP!$AK$1:$EZ$55,Points_MP!$C53,FALSE)=$X53,$AI53,"ERROR")))))))))</f>
        <v>0</v>
      </c>
      <c r="BG53" s="142">
        <f>IF(ISBLANK(HLOOKUP(BG$1,Monitoring_MP!$AK$1:$EZ$55,Points_MP!$C53,FALSE)),"",IF(HLOOKUP(BG$1,Monitoring_MP!$AK$1:$EZ$55,Points_MP!$C53,FALSE)=$J53,$AB53,IF(HLOOKUP(BG$1,Monitoring_MP!$AK$1:$EZ$55,Points_MP!$C53,FALSE)=$L53,$AC53,IF(HLOOKUP(BG$1,Monitoring_MP!$AK$1:$EZ$55,Points_MP!$C53,FALSE)=$N53,$AD53,IF(HLOOKUP(BG$1,Monitoring_MP!$AK$1:$EZ$55,Points_MP!$C53,FALSE)=$P53,$AE53,IF(HLOOKUP(BG$1,Monitoring_MP!$AK$1:$EZ$55,Points_MP!$C53,FALSE)=$R53,$AF53,IF(HLOOKUP(BG$1,Monitoring_MP!$AK$1:$EZ$55,Points_MP!$C53,FALSE)=$T53,$AG53,IF(HLOOKUP(BG$1,Monitoring_MP!$AK$1:$EZ$55,Points_MP!$C53,FALSE)=$V53,$AH53,IF(HLOOKUP(BG$1,Monitoring_MP!$AK$1:$EZ$55,Points_MP!$C53,FALSE)=$X53,$AI53,"ERROR")))))))))</f>
        <v>0</v>
      </c>
      <c r="BH53" s="142">
        <f>IF(ISBLANK(HLOOKUP(BH$1,Monitoring_MP!$AK$1:$EZ$55,Points_MP!$C53,FALSE)),"",IF(HLOOKUP(BH$1,Monitoring_MP!$AK$1:$EZ$55,Points_MP!$C53,FALSE)=$J53,$AB53,IF(HLOOKUP(BH$1,Monitoring_MP!$AK$1:$EZ$55,Points_MP!$C53,FALSE)=$L53,$AC53,IF(HLOOKUP(BH$1,Monitoring_MP!$AK$1:$EZ$55,Points_MP!$C53,FALSE)=$N53,$AD53,IF(HLOOKUP(BH$1,Monitoring_MP!$AK$1:$EZ$55,Points_MP!$C53,FALSE)=$P53,$AE53,IF(HLOOKUP(BH$1,Monitoring_MP!$AK$1:$EZ$55,Points_MP!$C53,FALSE)=$R53,$AF53,IF(HLOOKUP(BH$1,Monitoring_MP!$AK$1:$EZ$55,Points_MP!$C53,FALSE)=$T53,$AG53,IF(HLOOKUP(BH$1,Monitoring_MP!$AK$1:$EZ$55,Points_MP!$C53,FALSE)=$V53,$AH53,IF(HLOOKUP(BH$1,Monitoring_MP!$AK$1:$EZ$55,Points_MP!$C53,FALSE)=$X53,$AI53,"ERROR")))))))))</f>
        <v>0</v>
      </c>
      <c r="BI53" s="142">
        <f>IF(ISBLANK(HLOOKUP(BI$1,Monitoring_MP!$AK$1:$EZ$55,Points_MP!$C53,FALSE)),"",IF(HLOOKUP(BI$1,Monitoring_MP!$AK$1:$EZ$55,Points_MP!$C53,FALSE)=$J53,$AB53,IF(HLOOKUP(BI$1,Monitoring_MP!$AK$1:$EZ$55,Points_MP!$C53,FALSE)=$L53,$AC53,IF(HLOOKUP(BI$1,Monitoring_MP!$AK$1:$EZ$55,Points_MP!$C53,FALSE)=$N53,$AD53,IF(HLOOKUP(BI$1,Monitoring_MP!$AK$1:$EZ$55,Points_MP!$C53,FALSE)=$P53,$AE53,IF(HLOOKUP(BI$1,Monitoring_MP!$AK$1:$EZ$55,Points_MP!$C53,FALSE)=$R53,$AF53,IF(HLOOKUP(BI$1,Monitoring_MP!$AK$1:$EZ$55,Points_MP!$C53,FALSE)=$T53,$AG53,IF(HLOOKUP(BI$1,Monitoring_MP!$AK$1:$EZ$55,Points_MP!$C53,FALSE)=$V53,$AH53,IF(HLOOKUP(BI$1,Monitoring_MP!$AK$1:$EZ$55,Points_MP!$C53,FALSE)=$X53,$AI53,"ERROR")))))))))</f>
        <v>0</v>
      </c>
      <c r="BJ53" s="142">
        <f>IF(ISBLANK(HLOOKUP(BJ$1,Monitoring_MP!$AK$1:$EZ$55,Points_MP!$C53,FALSE)),"",IF(HLOOKUP(BJ$1,Monitoring_MP!$AK$1:$EZ$55,Points_MP!$C53,FALSE)=$J53,$AB53,IF(HLOOKUP(BJ$1,Monitoring_MP!$AK$1:$EZ$55,Points_MP!$C53,FALSE)=$L53,$AC53,IF(HLOOKUP(BJ$1,Monitoring_MP!$AK$1:$EZ$55,Points_MP!$C53,FALSE)=$N53,$AD53,IF(HLOOKUP(BJ$1,Monitoring_MP!$AK$1:$EZ$55,Points_MP!$C53,FALSE)=$P53,$AE53,IF(HLOOKUP(BJ$1,Monitoring_MP!$AK$1:$EZ$55,Points_MP!$C53,FALSE)=$R53,$AF53,IF(HLOOKUP(BJ$1,Monitoring_MP!$AK$1:$EZ$55,Points_MP!$C53,FALSE)=$T53,$AG53,IF(HLOOKUP(BJ$1,Monitoring_MP!$AK$1:$EZ$55,Points_MP!$C53,FALSE)=$V53,$AH53,IF(HLOOKUP(BJ$1,Monitoring_MP!$AK$1:$EZ$55,Points_MP!$C53,FALSE)=$X53,$AI53,"ERROR")))))))))</f>
        <v>0</v>
      </c>
      <c r="BK53" s="142">
        <f>IF(ISBLANK(HLOOKUP(BK$1,Monitoring_MP!$AK$1:$EZ$55,Points_MP!$C53,FALSE)),"",IF(HLOOKUP(BK$1,Monitoring_MP!$AK$1:$EZ$55,Points_MP!$C53,FALSE)=$J53,$AB53,IF(HLOOKUP(BK$1,Monitoring_MP!$AK$1:$EZ$55,Points_MP!$C53,FALSE)=$L53,$AC53,IF(HLOOKUP(BK$1,Monitoring_MP!$AK$1:$EZ$55,Points_MP!$C53,FALSE)=$N53,$AD53,IF(HLOOKUP(BK$1,Monitoring_MP!$AK$1:$EZ$55,Points_MP!$C53,FALSE)=$P53,$AE53,IF(HLOOKUP(BK$1,Monitoring_MP!$AK$1:$EZ$55,Points_MP!$C53,FALSE)=$R53,$AF53,IF(HLOOKUP(BK$1,Monitoring_MP!$AK$1:$EZ$55,Points_MP!$C53,FALSE)=$T53,$AG53,IF(HLOOKUP(BK$1,Monitoring_MP!$AK$1:$EZ$55,Points_MP!$C53,FALSE)=$V53,$AH53,IF(HLOOKUP(BK$1,Monitoring_MP!$AK$1:$EZ$55,Points_MP!$C53,FALSE)=$X53,$AI53,"ERROR")))))))))</f>
        <v>0</v>
      </c>
      <c r="BL53" s="142">
        <f>IF(ISBLANK(HLOOKUP(BL$1,Monitoring_MP!$AK$1:$EZ$55,Points_MP!$C53,FALSE)),"",IF(HLOOKUP(BL$1,Monitoring_MP!$AK$1:$EZ$55,Points_MP!$C53,FALSE)=$J53,$AB53,IF(HLOOKUP(BL$1,Monitoring_MP!$AK$1:$EZ$55,Points_MP!$C53,FALSE)=$L53,$AC53,IF(HLOOKUP(BL$1,Monitoring_MP!$AK$1:$EZ$55,Points_MP!$C53,FALSE)=$N53,$AD53,IF(HLOOKUP(BL$1,Monitoring_MP!$AK$1:$EZ$55,Points_MP!$C53,FALSE)=$P53,$AE53,IF(HLOOKUP(BL$1,Monitoring_MP!$AK$1:$EZ$55,Points_MP!$C53,FALSE)=$R53,$AF53,IF(HLOOKUP(BL$1,Monitoring_MP!$AK$1:$EZ$55,Points_MP!$C53,FALSE)=$T53,$AG53,IF(HLOOKUP(BL$1,Monitoring_MP!$AK$1:$EZ$55,Points_MP!$C53,FALSE)=$V53,$AH53,IF(HLOOKUP(BL$1,Monitoring_MP!$AK$1:$EZ$55,Points_MP!$C53,FALSE)=$X53,$AI53,"ERROR")))))))))</f>
        <v>0</v>
      </c>
      <c r="BM53" s="142">
        <f>IF(ISBLANK(HLOOKUP(BM$1,Monitoring_MP!$AK$1:$EZ$55,Points_MP!$C53,FALSE)),"",IF(HLOOKUP(BM$1,Monitoring_MP!$AK$1:$EZ$55,Points_MP!$C53,FALSE)=$J53,$AB53,IF(HLOOKUP(BM$1,Monitoring_MP!$AK$1:$EZ$55,Points_MP!$C53,FALSE)=$L53,$AC53,IF(HLOOKUP(BM$1,Monitoring_MP!$AK$1:$EZ$55,Points_MP!$C53,FALSE)=$N53,$AD53,IF(HLOOKUP(BM$1,Monitoring_MP!$AK$1:$EZ$55,Points_MP!$C53,FALSE)=$P53,$AE53,IF(HLOOKUP(BM$1,Monitoring_MP!$AK$1:$EZ$55,Points_MP!$C53,FALSE)=$R53,$AF53,IF(HLOOKUP(BM$1,Monitoring_MP!$AK$1:$EZ$55,Points_MP!$C53,FALSE)=$T53,$AG53,IF(HLOOKUP(BM$1,Monitoring_MP!$AK$1:$EZ$55,Points_MP!$C53,FALSE)=$V53,$AH53,IF(HLOOKUP(BM$1,Monitoring_MP!$AK$1:$EZ$55,Points_MP!$C53,FALSE)=$X53,$AI53,"ERROR")))))))))</f>
        <v>2</v>
      </c>
      <c r="BN53" s="142">
        <f>IF(ISBLANK(HLOOKUP(BN$1,Monitoring_MP!$AK$1:$EZ$55,Points_MP!$C53,FALSE)),"",IF(HLOOKUP(BN$1,Monitoring_MP!$AK$1:$EZ$55,Points_MP!$C53,FALSE)=$J53,$AB53,IF(HLOOKUP(BN$1,Monitoring_MP!$AK$1:$EZ$55,Points_MP!$C53,FALSE)=$L53,$AC53,IF(HLOOKUP(BN$1,Monitoring_MP!$AK$1:$EZ$55,Points_MP!$C53,FALSE)=$N53,$AD53,IF(HLOOKUP(BN$1,Monitoring_MP!$AK$1:$EZ$55,Points_MP!$C53,FALSE)=$P53,$AE53,IF(HLOOKUP(BN$1,Monitoring_MP!$AK$1:$EZ$55,Points_MP!$C53,FALSE)=$R53,$AF53,IF(HLOOKUP(BN$1,Monitoring_MP!$AK$1:$EZ$55,Points_MP!$C53,FALSE)=$T53,$AG53,IF(HLOOKUP(BN$1,Monitoring_MP!$AK$1:$EZ$55,Points_MP!$C53,FALSE)=$V53,$AH53,IF(HLOOKUP(BN$1,Monitoring_MP!$AK$1:$EZ$55,Points_MP!$C53,FALSE)=$X53,$AI53,"ERROR")))))))))</f>
        <v>0</v>
      </c>
      <c r="BO53" s="142">
        <f>IF(ISBLANK(HLOOKUP(BO$1,Monitoring_MP!$AK$1:$EZ$55,Points_MP!$C53,FALSE)),"",IF(HLOOKUP(BO$1,Monitoring_MP!$AK$1:$EZ$55,Points_MP!$C53,FALSE)=$J53,$AB53,IF(HLOOKUP(BO$1,Monitoring_MP!$AK$1:$EZ$55,Points_MP!$C53,FALSE)=$L53,$AC53,IF(HLOOKUP(BO$1,Monitoring_MP!$AK$1:$EZ$55,Points_MP!$C53,FALSE)=$N53,$AD53,IF(HLOOKUP(BO$1,Monitoring_MP!$AK$1:$EZ$55,Points_MP!$C53,FALSE)=$P53,$AE53,IF(HLOOKUP(BO$1,Monitoring_MP!$AK$1:$EZ$55,Points_MP!$C53,FALSE)=$R53,$AF53,IF(HLOOKUP(BO$1,Monitoring_MP!$AK$1:$EZ$55,Points_MP!$C53,FALSE)=$T53,$AG53,IF(HLOOKUP(BO$1,Monitoring_MP!$AK$1:$EZ$55,Points_MP!$C53,FALSE)=$V53,$AH53,IF(HLOOKUP(BO$1,Monitoring_MP!$AK$1:$EZ$55,Points_MP!$C53,FALSE)=$X53,$AI53,"ERROR")))))))))</f>
        <v>0</v>
      </c>
      <c r="BP53" s="142">
        <f>IF(ISBLANK(HLOOKUP(BP$1,Monitoring_MP!$AK$1:$EZ$55,Points_MP!$C53,FALSE)),"",IF(HLOOKUP(BP$1,Monitoring_MP!$AK$1:$EZ$55,Points_MP!$C53,FALSE)=$J53,$AB53,IF(HLOOKUP(BP$1,Monitoring_MP!$AK$1:$EZ$55,Points_MP!$C53,FALSE)=$L53,$AC53,IF(HLOOKUP(BP$1,Monitoring_MP!$AK$1:$EZ$55,Points_MP!$C53,FALSE)=$N53,$AD53,IF(HLOOKUP(BP$1,Monitoring_MP!$AK$1:$EZ$55,Points_MP!$C53,FALSE)=$P53,$AE53,IF(HLOOKUP(BP$1,Monitoring_MP!$AK$1:$EZ$55,Points_MP!$C53,FALSE)=$R53,$AF53,IF(HLOOKUP(BP$1,Monitoring_MP!$AK$1:$EZ$55,Points_MP!$C53,FALSE)=$T53,$AG53,IF(HLOOKUP(BP$1,Monitoring_MP!$AK$1:$EZ$55,Points_MP!$C53,FALSE)=$V53,$AH53,IF(HLOOKUP(BP$1,Monitoring_MP!$AK$1:$EZ$55,Points_MP!$C53,FALSE)=$X53,$AI53,"ERROR")))))))))</f>
        <v>0</v>
      </c>
      <c r="BQ53" s="142">
        <f>IF(ISBLANK(HLOOKUP(BQ$1,Monitoring_MP!$AK$1:$EZ$55,Points_MP!$C53,FALSE)),"",IF(HLOOKUP(BQ$1,Monitoring_MP!$AK$1:$EZ$55,Points_MP!$C53,FALSE)=$J53,$AB53,IF(HLOOKUP(BQ$1,Monitoring_MP!$AK$1:$EZ$55,Points_MP!$C53,FALSE)=$L53,$AC53,IF(HLOOKUP(BQ$1,Monitoring_MP!$AK$1:$EZ$55,Points_MP!$C53,FALSE)=$N53,$AD53,IF(HLOOKUP(BQ$1,Monitoring_MP!$AK$1:$EZ$55,Points_MP!$C53,FALSE)=$P53,$AE53,IF(HLOOKUP(BQ$1,Monitoring_MP!$AK$1:$EZ$55,Points_MP!$C53,FALSE)=$R53,$AF53,IF(HLOOKUP(BQ$1,Monitoring_MP!$AK$1:$EZ$55,Points_MP!$C53,FALSE)=$T53,$AG53,IF(HLOOKUP(BQ$1,Monitoring_MP!$AK$1:$EZ$55,Points_MP!$C53,FALSE)=$V53,$AH53,IF(HLOOKUP(BQ$1,Monitoring_MP!$AK$1:$EZ$55,Points_MP!$C53,FALSE)=$X53,$AI53,"ERROR")))))))))</f>
        <v>2</v>
      </c>
      <c r="BR53" s="142">
        <f>IF(ISBLANK(HLOOKUP(BR$1,Monitoring_MP!$AK$1:$EZ$55,Points_MP!$C53,FALSE)),"",IF(HLOOKUP(BR$1,Monitoring_MP!$AK$1:$EZ$55,Points_MP!$C53,FALSE)=$J53,$AB53,IF(HLOOKUP(BR$1,Monitoring_MP!$AK$1:$EZ$55,Points_MP!$C53,FALSE)=$L53,$AC53,IF(HLOOKUP(BR$1,Monitoring_MP!$AK$1:$EZ$55,Points_MP!$C53,FALSE)=$N53,$AD53,IF(HLOOKUP(BR$1,Monitoring_MP!$AK$1:$EZ$55,Points_MP!$C53,FALSE)=$P53,$AE53,IF(HLOOKUP(BR$1,Monitoring_MP!$AK$1:$EZ$55,Points_MP!$C53,FALSE)=$R53,$AF53,IF(HLOOKUP(BR$1,Monitoring_MP!$AK$1:$EZ$55,Points_MP!$C53,FALSE)=$T53,$AG53,IF(HLOOKUP(BR$1,Monitoring_MP!$AK$1:$EZ$55,Points_MP!$C53,FALSE)=$V53,$AH53,IF(HLOOKUP(BR$1,Monitoring_MP!$AK$1:$EZ$55,Points_MP!$C53,FALSE)=$X53,$AI53,"ERROR")))))))))</f>
        <v>0</v>
      </c>
      <c r="BS53" s="142">
        <f>IF(ISBLANK(HLOOKUP(BS$1,Monitoring_MP!$AK$1:$EZ$55,Points_MP!$C53,FALSE)),"",IF(HLOOKUP(BS$1,Monitoring_MP!$AK$1:$EZ$55,Points_MP!$C53,FALSE)=$J53,$AB53,IF(HLOOKUP(BS$1,Monitoring_MP!$AK$1:$EZ$55,Points_MP!$C53,FALSE)=$L53,$AC53,IF(HLOOKUP(BS$1,Monitoring_MP!$AK$1:$EZ$55,Points_MP!$C53,FALSE)=$N53,$AD53,IF(HLOOKUP(BS$1,Monitoring_MP!$AK$1:$EZ$55,Points_MP!$C53,FALSE)=$P53,$AE53,IF(HLOOKUP(BS$1,Monitoring_MP!$AK$1:$EZ$55,Points_MP!$C53,FALSE)=$R53,$AF53,IF(HLOOKUP(BS$1,Monitoring_MP!$AK$1:$EZ$55,Points_MP!$C53,FALSE)=$T53,$AG53,IF(HLOOKUP(BS$1,Monitoring_MP!$AK$1:$EZ$55,Points_MP!$C53,FALSE)=$V53,$AH53,IF(HLOOKUP(BS$1,Monitoring_MP!$AK$1:$EZ$55,Points_MP!$C53,FALSE)=$X53,$AI53,"ERROR")))))))))</f>
        <v>1</v>
      </c>
      <c r="BT53" s="142">
        <f>IF(ISBLANK(HLOOKUP(BT$1,Monitoring_MP!$AK$1:$EZ$55,Points_MP!$C53,FALSE)),"",IF(HLOOKUP(BT$1,Monitoring_MP!$AK$1:$EZ$55,Points_MP!$C53,FALSE)=$J53,$AB53,IF(HLOOKUP(BT$1,Monitoring_MP!$AK$1:$EZ$55,Points_MP!$C53,FALSE)=$L53,$AC53,IF(HLOOKUP(BT$1,Monitoring_MP!$AK$1:$EZ$55,Points_MP!$C53,FALSE)=$N53,$AD53,IF(HLOOKUP(BT$1,Monitoring_MP!$AK$1:$EZ$55,Points_MP!$C53,FALSE)=$P53,$AE53,IF(HLOOKUP(BT$1,Monitoring_MP!$AK$1:$EZ$55,Points_MP!$C53,FALSE)=$R53,$AF53,IF(HLOOKUP(BT$1,Monitoring_MP!$AK$1:$EZ$55,Points_MP!$C53,FALSE)=$T53,$AG53,IF(HLOOKUP(BT$1,Monitoring_MP!$AK$1:$EZ$55,Points_MP!$C53,FALSE)=$V53,$AH53,IF(HLOOKUP(BT$1,Monitoring_MP!$AK$1:$EZ$55,Points_MP!$C53,FALSE)=$X53,$AI53,"ERROR")))))))))</f>
        <v>0</v>
      </c>
      <c r="BU53" s="142">
        <f>IF(ISBLANK(HLOOKUP(BU$1,Monitoring_MP!$AK$1:$EZ$55,Points_MP!$C53,FALSE)),"",IF(HLOOKUP(BU$1,Monitoring_MP!$AK$1:$EZ$55,Points_MP!$C53,FALSE)=$J53,$AB53,IF(HLOOKUP(BU$1,Monitoring_MP!$AK$1:$EZ$55,Points_MP!$C53,FALSE)=$L53,$AC53,IF(HLOOKUP(BU$1,Monitoring_MP!$AK$1:$EZ$55,Points_MP!$C53,FALSE)=$N53,$AD53,IF(HLOOKUP(BU$1,Monitoring_MP!$AK$1:$EZ$55,Points_MP!$C53,FALSE)=$P53,$AE53,IF(HLOOKUP(BU$1,Monitoring_MP!$AK$1:$EZ$55,Points_MP!$C53,FALSE)=$R53,$AF53,IF(HLOOKUP(BU$1,Monitoring_MP!$AK$1:$EZ$55,Points_MP!$C53,FALSE)=$T53,$AG53,IF(HLOOKUP(BU$1,Monitoring_MP!$AK$1:$EZ$55,Points_MP!$C53,FALSE)=$V53,$AH53,IF(HLOOKUP(BU$1,Monitoring_MP!$AK$1:$EZ$55,Points_MP!$C53,FALSE)=$X53,$AI53,"ERROR")))))))))</f>
        <v>0</v>
      </c>
      <c r="BV53" s="142">
        <f>IF(ISBLANK(HLOOKUP(BV$1,Monitoring_MP!$AK$1:$EZ$55,Points_MP!$C53,FALSE)),"",IF(HLOOKUP(BV$1,Monitoring_MP!$AK$1:$EZ$55,Points_MP!$C53,FALSE)=$J53,$AB53,IF(HLOOKUP(BV$1,Monitoring_MP!$AK$1:$EZ$55,Points_MP!$C53,FALSE)=$L53,$AC53,IF(HLOOKUP(BV$1,Monitoring_MP!$AK$1:$EZ$55,Points_MP!$C53,FALSE)=$N53,$AD53,IF(HLOOKUP(BV$1,Monitoring_MP!$AK$1:$EZ$55,Points_MP!$C53,FALSE)=$P53,$AE53,IF(HLOOKUP(BV$1,Monitoring_MP!$AK$1:$EZ$55,Points_MP!$C53,FALSE)=$R53,$AF53,IF(HLOOKUP(BV$1,Monitoring_MP!$AK$1:$EZ$55,Points_MP!$C53,FALSE)=$T53,$AG53,IF(HLOOKUP(BV$1,Monitoring_MP!$AK$1:$EZ$55,Points_MP!$C53,FALSE)=$V53,$AH53,IF(HLOOKUP(BV$1,Monitoring_MP!$AK$1:$EZ$55,Points_MP!$C53,FALSE)=$X53,$AI53,"ERROR")))))))))</f>
        <v>0</v>
      </c>
      <c r="BW53" s="142">
        <f>IF(ISBLANK(HLOOKUP(BW$1,Monitoring_MP!$AK$1:$EZ$55,Points_MP!$C53,FALSE)),"",IF(HLOOKUP(BW$1,Monitoring_MP!$AK$1:$EZ$55,Points_MP!$C53,FALSE)=$J53,$AB53,IF(HLOOKUP(BW$1,Monitoring_MP!$AK$1:$EZ$55,Points_MP!$C53,FALSE)=$L53,$AC53,IF(HLOOKUP(BW$1,Monitoring_MP!$AK$1:$EZ$55,Points_MP!$C53,FALSE)=$N53,$AD53,IF(HLOOKUP(BW$1,Monitoring_MP!$AK$1:$EZ$55,Points_MP!$C53,FALSE)=$P53,$AE53,IF(HLOOKUP(BW$1,Monitoring_MP!$AK$1:$EZ$55,Points_MP!$C53,FALSE)=$R53,$AF53,IF(HLOOKUP(BW$1,Monitoring_MP!$AK$1:$EZ$55,Points_MP!$C53,FALSE)=$T53,$AG53,IF(HLOOKUP(BW$1,Monitoring_MP!$AK$1:$EZ$55,Points_MP!$C53,FALSE)=$V53,$AH53,IF(HLOOKUP(BW$1,Monitoring_MP!$AK$1:$EZ$55,Points_MP!$C53,FALSE)=$X53,$AI53,"ERROR")))))))))</f>
        <v>0</v>
      </c>
      <c r="BX53" s="142">
        <f>IF(ISBLANK(HLOOKUP(BX$1,Monitoring_MP!$AK$1:$EZ$55,Points_MP!$C53,FALSE)),"",IF(HLOOKUP(BX$1,Monitoring_MP!$AK$1:$EZ$55,Points_MP!$C53,FALSE)=$J53,$AB53,IF(HLOOKUP(BX$1,Monitoring_MP!$AK$1:$EZ$55,Points_MP!$C53,FALSE)=$L53,$AC53,IF(HLOOKUP(BX$1,Monitoring_MP!$AK$1:$EZ$55,Points_MP!$C53,FALSE)=$N53,$AD53,IF(HLOOKUP(BX$1,Monitoring_MP!$AK$1:$EZ$55,Points_MP!$C53,FALSE)=$P53,$AE53,IF(HLOOKUP(BX$1,Monitoring_MP!$AK$1:$EZ$55,Points_MP!$C53,FALSE)=$R53,$AF53,IF(HLOOKUP(BX$1,Monitoring_MP!$AK$1:$EZ$55,Points_MP!$C53,FALSE)=$T53,$AG53,IF(HLOOKUP(BX$1,Monitoring_MP!$AK$1:$EZ$55,Points_MP!$C53,FALSE)=$V53,$AH53,IF(HLOOKUP(BX$1,Monitoring_MP!$AK$1:$EZ$55,Points_MP!$C53,FALSE)=$X53,$AI53,"ERROR")))))))))</f>
        <v>0</v>
      </c>
      <c r="BY53" s="142">
        <f>IF(ISBLANK(HLOOKUP(BY$1,Monitoring_MP!$AK$1:$EZ$55,Points_MP!$C53,FALSE)),"",IF(HLOOKUP(BY$1,Monitoring_MP!$AK$1:$EZ$55,Points_MP!$C53,FALSE)=$J53,$AB53,IF(HLOOKUP(BY$1,Monitoring_MP!$AK$1:$EZ$55,Points_MP!$C53,FALSE)=$L53,$AC53,IF(HLOOKUP(BY$1,Monitoring_MP!$AK$1:$EZ$55,Points_MP!$C53,FALSE)=$N53,$AD53,IF(HLOOKUP(BY$1,Monitoring_MP!$AK$1:$EZ$55,Points_MP!$C53,FALSE)=$P53,$AE53,IF(HLOOKUP(BY$1,Monitoring_MP!$AK$1:$EZ$55,Points_MP!$C53,FALSE)=$R53,$AF53,IF(HLOOKUP(BY$1,Monitoring_MP!$AK$1:$EZ$55,Points_MP!$C53,FALSE)=$T53,$AG53,IF(HLOOKUP(BY$1,Monitoring_MP!$AK$1:$EZ$55,Points_MP!$C53,FALSE)=$V53,$AH53,IF(HLOOKUP(BY$1,Monitoring_MP!$AK$1:$EZ$55,Points_MP!$C53,FALSE)=$X53,$AI53,"ERROR")))))))))</f>
        <v>0</v>
      </c>
      <c r="BZ53" s="142">
        <f>IF(ISBLANK(HLOOKUP(BZ$1,Monitoring_MP!$AK$1:$EZ$55,Points_MP!$C53,FALSE)),"",IF(HLOOKUP(BZ$1,Monitoring_MP!$AK$1:$EZ$55,Points_MP!$C53,FALSE)=$J53,$AB53,IF(HLOOKUP(BZ$1,Monitoring_MP!$AK$1:$EZ$55,Points_MP!$C53,FALSE)=$L53,$AC53,IF(HLOOKUP(BZ$1,Monitoring_MP!$AK$1:$EZ$55,Points_MP!$C53,FALSE)=$N53,$AD53,IF(HLOOKUP(BZ$1,Monitoring_MP!$AK$1:$EZ$55,Points_MP!$C53,FALSE)=$P53,$AE53,IF(HLOOKUP(BZ$1,Monitoring_MP!$AK$1:$EZ$55,Points_MP!$C53,FALSE)=$R53,$AF53,IF(HLOOKUP(BZ$1,Monitoring_MP!$AK$1:$EZ$55,Points_MP!$C53,FALSE)=$T53,$AG53,IF(HLOOKUP(BZ$1,Monitoring_MP!$AK$1:$EZ$55,Points_MP!$C53,FALSE)=$V53,$AH53,IF(HLOOKUP(BZ$1,Monitoring_MP!$AK$1:$EZ$55,Points_MP!$C53,FALSE)=$X53,$AI53,"ERROR")))))))))</f>
        <v>0</v>
      </c>
      <c r="CA53" s="142">
        <f>IF(ISBLANK(HLOOKUP(CA$1,Monitoring_MP!$AK$1:$EZ$55,Points_MP!$C53,FALSE)),"",IF(HLOOKUP(CA$1,Monitoring_MP!$AK$1:$EZ$55,Points_MP!$C53,FALSE)=$J53,$AB53,IF(HLOOKUP(CA$1,Monitoring_MP!$AK$1:$EZ$55,Points_MP!$C53,FALSE)=$L53,$AC53,IF(HLOOKUP(CA$1,Monitoring_MP!$AK$1:$EZ$55,Points_MP!$C53,FALSE)=$N53,$AD53,IF(HLOOKUP(CA$1,Monitoring_MP!$AK$1:$EZ$55,Points_MP!$C53,FALSE)=$P53,$AE53,IF(HLOOKUP(CA$1,Monitoring_MP!$AK$1:$EZ$55,Points_MP!$C53,FALSE)=$R53,$AF53,IF(HLOOKUP(CA$1,Monitoring_MP!$AK$1:$EZ$55,Points_MP!$C53,FALSE)=$T53,$AG53,IF(HLOOKUP(CA$1,Monitoring_MP!$AK$1:$EZ$55,Points_MP!$C53,FALSE)=$V53,$AH53,IF(HLOOKUP(CA$1,Monitoring_MP!$AK$1:$EZ$55,Points_MP!$C53,FALSE)=$X53,$AI53,"ERROR")))))))))</f>
        <v>0</v>
      </c>
      <c r="CB53" s="142">
        <f>IF(ISBLANK(HLOOKUP(CB$1,Monitoring_MP!$AK$1:$EZ$55,Points_MP!$C53,FALSE)),"",IF(HLOOKUP(CB$1,Monitoring_MP!$AK$1:$EZ$55,Points_MP!$C53,FALSE)=$J53,$AB53,IF(HLOOKUP(CB$1,Monitoring_MP!$AK$1:$EZ$55,Points_MP!$C53,FALSE)=$L53,$AC53,IF(HLOOKUP(CB$1,Monitoring_MP!$AK$1:$EZ$55,Points_MP!$C53,FALSE)=$N53,$AD53,IF(HLOOKUP(CB$1,Monitoring_MP!$AK$1:$EZ$55,Points_MP!$C53,FALSE)=$P53,$AE53,IF(HLOOKUP(CB$1,Monitoring_MP!$AK$1:$EZ$55,Points_MP!$C53,FALSE)=$R53,$AF53,IF(HLOOKUP(CB$1,Monitoring_MP!$AK$1:$EZ$55,Points_MP!$C53,FALSE)=$T53,$AG53,IF(HLOOKUP(CB$1,Monitoring_MP!$AK$1:$EZ$55,Points_MP!$C53,FALSE)=$V53,$AH53,IF(HLOOKUP(CB$1,Monitoring_MP!$AK$1:$EZ$55,Points_MP!$C53,FALSE)=$X53,$AI53,"ERROR")))))))))</f>
        <v>0</v>
      </c>
      <c r="CC53" s="142">
        <f>IF(ISBLANK(HLOOKUP(CC$1,Monitoring_MP!$AK$1:$EZ$55,Points_MP!$C53,FALSE)),"",IF(HLOOKUP(CC$1,Monitoring_MP!$AK$1:$EZ$55,Points_MP!$C53,FALSE)=$J53,$AB53,IF(HLOOKUP(CC$1,Monitoring_MP!$AK$1:$EZ$55,Points_MP!$C53,FALSE)=$L53,$AC53,IF(HLOOKUP(CC$1,Monitoring_MP!$AK$1:$EZ$55,Points_MP!$C53,FALSE)=$N53,$AD53,IF(HLOOKUP(CC$1,Monitoring_MP!$AK$1:$EZ$55,Points_MP!$C53,FALSE)=$P53,$AE53,IF(HLOOKUP(CC$1,Monitoring_MP!$AK$1:$EZ$55,Points_MP!$C53,FALSE)=$R53,$AF53,IF(HLOOKUP(CC$1,Monitoring_MP!$AK$1:$EZ$55,Points_MP!$C53,FALSE)=$T53,$AG53,IF(HLOOKUP(CC$1,Monitoring_MP!$AK$1:$EZ$55,Points_MP!$C53,FALSE)=$V53,$AH53,IF(HLOOKUP(CC$1,Monitoring_MP!$AK$1:$EZ$55,Points_MP!$C53,FALSE)=$X53,$AI53,"ERROR")))))))))</f>
        <v>0</v>
      </c>
      <c r="CD53" s="142">
        <f>IF(ISBLANK(HLOOKUP(CD$1,Monitoring_MP!$AK$1:$EZ$55,Points_MP!$C53,FALSE)),"",IF(HLOOKUP(CD$1,Monitoring_MP!$AK$1:$EZ$55,Points_MP!$C53,FALSE)=$J53,$AB53,IF(HLOOKUP(CD$1,Monitoring_MP!$AK$1:$EZ$55,Points_MP!$C53,FALSE)=$L53,$AC53,IF(HLOOKUP(CD$1,Monitoring_MP!$AK$1:$EZ$55,Points_MP!$C53,FALSE)=$N53,$AD53,IF(HLOOKUP(CD$1,Monitoring_MP!$AK$1:$EZ$55,Points_MP!$C53,FALSE)=$P53,$AE53,IF(HLOOKUP(CD$1,Monitoring_MP!$AK$1:$EZ$55,Points_MP!$C53,FALSE)=$R53,$AF53,IF(HLOOKUP(CD$1,Monitoring_MP!$AK$1:$EZ$55,Points_MP!$C53,FALSE)=$T53,$AG53,IF(HLOOKUP(CD$1,Monitoring_MP!$AK$1:$EZ$55,Points_MP!$C53,FALSE)=$V53,$AH53,IF(HLOOKUP(CD$1,Monitoring_MP!$AK$1:$EZ$55,Points_MP!$C53,FALSE)=$X53,$AI53,"ERROR")))))))))</f>
        <v>0</v>
      </c>
      <c r="CE53" s="142">
        <f>IF(ISBLANK(HLOOKUP(CE$1,Monitoring_MP!$AK$1:$EZ$55,Points_MP!$C53,FALSE)),"",IF(HLOOKUP(CE$1,Monitoring_MP!$AK$1:$EZ$55,Points_MP!$C53,FALSE)=$J53,$AB53,IF(HLOOKUP(CE$1,Monitoring_MP!$AK$1:$EZ$55,Points_MP!$C53,FALSE)=$L53,$AC53,IF(HLOOKUP(CE$1,Monitoring_MP!$AK$1:$EZ$55,Points_MP!$C53,FALSE)=$N53,$AD53,IF(HLOOKUP(CE$1,Monitoring_MP!$AK$1:$EZ$55,Points_MP!$C53,FALSE)=$P53,$AE53,IF(HLOOKUP(CE$1,Monitoring_MP!$AK$1:$EZ$55,Points_MP!$C53,FALSE)=$R53,$AF53,IF(HLOOKUP(CE$1,Monitoring_MP!$AK$1:$EZ$55,Points_MP!$C53,FALSE)=$T53,$AG53,IF(HLOOKUP(CE$1,Monitoring_MP!$AK$1:$EZ$55,Points_MP!$C53,FALSE)=$V53,$AH53,IF(HLOOKUP(CE$1,Monitoring_MP!$AK$1:$EZ$55,Points_MP!$C53,FALSE)=$X53,$AI53,"ERROR")))))))))</f>
        <v>0</v>
      </c>
      <c r="CF53" s="142">
        <f>IF(ISBLANK(HLOOKUP(CF$1,Monitoring_MP!$AK$1:$EZ$55,Points_MP!$C53,FALSE)),"",IF(HLOOKUP(CF$1,Monitoring_MP!$AK$1:$EZ$55,Points_MP!$C53,FALSE)=$J53,$AB53,IF(HLOOKUP(CF$1,Monitoring_MP!$AK$1:$EZ$55,Points_MP!$C53,FALSE)=$L53,$AC53,IF(HLOOKUP(CF$1,Monitoring_MP!$AK$1:$EZ$55,Points_MP!$C53,FALSE)=$N53,$AD53,IF(HLOOKUP(CF$1,Monitoring_MP!$AK$1:$EZ$55,Points_MP!$C53,FALSE)=$P53,$AE53,IF(HLOOKUP(CF$1,Monitoring_MP!$AK$1:$EZ$55,Points_MP!$C53,FALSE)=$R53,$AF53,IF(HLOOKUP(CF$1,Monitoring_MP!$AK$1:$EZ$55,Points_MP!$C53,FALSE)=$T53,$AG53,IF(HLOOKUP(CF$1,Monitoring_MP!$AK$1:$EZ$55,Points_MP!$C53,FALSE)=$V53,$AH53,IF(HLOOKUP(CF$1,Monitoring_MP!$AK$1:$EZ$55,Points_MP!$C53,FALSE)=$X53,$AI53,"ERROR")))))))))</f>
        <v>0</v>
      </c>
      <c r="CG53" s="142">
        <f>IF(ISBLANK(HLOOKUP(CG$1,Monitoring_MP!$AK$1:$EZ$55,Points_MP!$C53,FALSE)),"",IF(HLOOKUP(CG$1,Monitoring_MP!$AK$1:$EZ$55,Points_MP!$C53,FALSE)=$J53,$AB53,IF(HLOOKUP(CG$1,Monitoring_MP!$AK$1:$EZ$55,Points_MP!$C53,FALSE)=$L53,$AC53,IF(HLOOKUP(CG$1,Monitoring_MP!$AK$1:$EZ$55,Points_MP!$C53,FALSE)=$N53,$AD53,IF(HLOOKUP(CG$1,Monitoring_MP!$AK$1:$EZ$55,Points_MP!$C53,FALSE)=$P53,$AE53,IF(HLOOKUP(CG$1,Monitoring_MP!$AK$1:$EZ$55,Points_MP!$C53,FALSE)=$R53,$AF53,IF(HLOOKUP(CG$1,Monitoring_MP!$AK$1:$EZ$55,Points_MP!$C53,FALSE)=$T53,$AG53,IF(HLOOKUP(CG$1,Monitoring_MP!$AK$1:$EZ$55,Points_MP!$C53,FALSE)=$V53,$AH53,IF(HLOOKUP(CG$1,Monitoring_MP!$AK$1:$EZ$55,Points_MP!$C53,FALSE)=$X53,$AI53,"ERROR")))))))))</f>
        <v>0</v>
      </c>
      <c r="CH53" s="142">
        <f>IF(ISBLANK(HLOOKUP(CH$1,Monitoring_MP!$AK$1:$EZ$55,Points_MP!$C53,FALSE)),"",IF(HLOOKUP(CH$1,Monitoring_MP!$AK$1:$EZ$55,Points_MP!$C53,FALSE)=$J53,$AB53,IF(HLOOKUP(CH$1,Monitoring_MP!$AK$1:$EZ$55,Points_MP!$C53,FALSE)=$L53,$AC53,IF(HLOOKUP(CH$1,Monitoring_MP!$AK$1:$EZ$55,Points_MP!$C53,FALSE)=$N53,$AD53,IF(HLOOKUP(CH$1,Monitoring_MP!$AK$1:$EZ$55,Points_MP!$C53,FALSE)=$P53,$AE53,IF(HLOOKUP(CH$1,Monitoring_MP!$AK$1:$EZ$55,Points_MP!$C53,FALSE)=$R53,$AF53,IF(HLOOKUP(CH$1,Monitoring_MP!$AK$1:$EZ$55,Points_MP!$C53,FALSE)=$T53,$AG53,IF(HLOOKUP(CH$1,Monitoring_MP!$AK$1:$EZ$55,Points_MP!$C53,FALSE)=$V53,$AH53,IF(HLOOKUP(CH$1,Monitoring_MP!$AK$1:$EZ$55,Points_MP!$C53,FALSE)=$X53,$AI53,"ERROR")))))))))</f>
        <v>0</v>
      </c>
      <c r="CI53" s="142">
        <f>IF(ISBLANK(HLOOKUP(CI$1,Monitoring_MP!$AK$1:$EZ$55,Points_MP!$C53,FALSE)),"",IF(HLOOKUP(CI$1,Monitoring_MP!$AK$1:$EZ$55,Points_MP!$C53,FALSE)=$J53,$AB53,IF(HLOOKUP(CI$1,Monitoring_MP!$AK$1:$EZ$55,Points_MP!$C53,FALSE)=$L53,$AC53,IF(HLOOKUP(CI$1,Monitoring_MP!$AK$1:$EZ$55,Points_MP!$C53,FALSE)=$N53,$AD53,IF(HLOOKUP(CI$1,Monitoring_MP!$AK$1:$EZ$55,Points_MP!$C53,FALSE)=$P53,$AE53,IF(HLOOKUP(CI$1,Monitoring_MP!$AK$1:$EZ$55,Points_MP!$C53,FALSE)=$R53,$AF53,IF(HLOOKUP(CI$1,Monitoring_MP!$AK$1:$EZ$55,Points_MP!$C53,FALSE)=$T53,$AG53,IF(HLOOKUP(CI$1,Monitoring_MP!$AK$1:$EZ$55,Points_MP!$C53,FALSE)=$V53,$AH53,IF(HLOOKUP(CI$1,Monitoring_MP!$AK$1:$EZ$55,Points_MP!$C53,FALSE)=$X53,$AI53,"ERROR")))))))))</f>
        <v>1</v>
      </c>
      <c r="CJ53" s="142">
        <f>IF(ISBLANK(HLOOKUP(CJ$1,Monitoring_MP!$AK$1:$EZ$55,Points_MP!$C53,FALSE)),"",IF(HLOOKUP(CJ$1,Monitoring_MP!$AK$1:$EZ$55,Points_MP!$C53,FALSE)=$J53,$AB53,IF(HLOOKUP(CJ$1,Monitoring_MP!$AK$1:$EZ$55,Points_MP!$C53,FALSE)=$L53,$AC53,IF(HLOOKUP(CJ$1,Monitoring_MP!$AK$1:$EZ$55,Points_MP!$C53,FALSE)=$N53,$AD53,IF(HLOOKUP(CJ$1,Monitoring_MP!$AK$1:$EZ$55,Points_MP!$C53,FALSE)=$P53,$AE53,IF(HLOOKUP(CJ$1,Monitoring_MP!$AK$1:$EZ$55,Points_MP!$C53,FALSE)=$R53,$AF53,IF(HLOOKUP(CJ$1,Monitoring_MP!$AK$1:$EZ$55,Points_MP!$C53,FALSE)=$T53,$AG53,IF(HLOOKUP(CJ$1,Monitoring_MP!$AK$1:$EZ$55,Points_MP!$C53,FALSE)=$V53,$AH53,IF(HLOOKUP(CJ$1,Monitoring_MP!$AK$1:$EZ$55,Points_MP!$C53,FALSE)=$X53,$AI53,"ERROR")))))))))</f>
        <v>1</v>
      </c>
      <c r="CK53" s="142">
        <f>IF(ISBLANK(HLOOKUP(CK$1,Monitoring_MP!$AK$1:$EZ$55,Points_MP!$C53,FALSE)),"",IF(HLOOKUP(CK$1,Monitoring_MP!$AK$1:$EZ$55,Points_MP!$C53,FALSE)=$J53,$AB53,IF(HLOOKUP(CK$1,Monitoring_MP!$AK$1:$EZ$55,Points_MP!$C53,FALSE)=$L53,$AC53,IF(HLOOKUP(CK$1,Monitoring_MP!$AK$1:$EZ$55,Points_MP!$C53,FALSE)=$N53,$AD53,IF(HLOOKUP(CK$1,Monitoring_MP!$AK$1:$EZ$55,Points_MP!$C53,FALSE)=$P53,$AE53,IF(HLOOKUP(CK$1,Monitoring_MP!$AK$1:$EZ$55,Points_MP!$C53,FALSE)=$R53,$AF53,IF(HLOOKUP(CK$1,Monitoring_MP!$AK$1:$EZ$55,Points_MP!$C53,FALSE)=$T53,$AG53,IF(HLOOKUP(CK$1,Monitoring_MP!$AK$1:$EZ$55,Points_MP!$C53,FALSE)=$V53,$AH53,IF(HLOOKUP(CK$1,Monitoring_MP!$AK$1:$EZ$55,Points_MP!$C53,FALSE)=$X53,$AI53,"ERROR")))))))))</f>
        <v>0</v>
      </c>
      <c r="CL53" s="142">
        <f>IF(ISBLANK(HLOOKUP(CL$1,Monitoring_MP!$AK$1:$EZ$55,Points_MP!$C53,FALSE)),"",IF(HLOOKUP(CL$1,Monitoring_MP!$AK$1:$EZ$55,Points_MP!$C53,FALSE)=$J53,$AB53,IF(HLOOKUP(CL$1,Monitoring_MP!$AK$1:$EZ$55,Points_MP!$C53,FALSE)=$L53,$AC53,IF(HLOOKUP(CL$1,Monitoring_MP!$AK$1:$EZ$55,Points_MP!$C53,FALSE)=$N53,$AD53,IF(HLOOKUP(CL$1,Monitoring_MP!$AK$1:$EZ$55,Points_MP!$C53,FALSE)=$P53,$AE53,IF(HLOOKUP(CL$1,Monitoring_MP!$AK$1:$EZ$55,Points_MP!$C53,FALSE)=$R53,$AF53,IF(HLOOKUP(CL$1,Monitoring_MP!$AK$1:$EZ$55,Points_MP!$C53,FALSE)=$T53,$AG53,IF(HLOOKUP(CL$1,Monitoring_MP!$AK$1:$EZ$55,Points_MP!$C53,FALSE)=$V53,$AH53,IF(HLOOKUP(CL$1,Monitoring_MP!$AK$1:$EZ$55,Points_MP!$C53,FALSE)=$X53,$AI53,"ERROR")))))))))</f>
        <v>0</v>
      </c>
      <c r="CM53" s="142">
        <f>IF(ISBLANK(HLOOKUP(CM$1,Monitoring_MP!$AK$1:$EZ$55,Points_MP!$C53,FALSE)),"",IF(HLOOKUP(CM$1,Monitoring_MP!$AK$1:$EZ$55,Points_MP!$C53,FALSE)=$J53,$AB53,IF(HLOOKUP(CM$1,Monitoring_MP!$AK$1:$EZ$55,Points_MP!$C53,FALSE)=$L53,$AC53,IF(HLOOKUP(CM$1,Monitoring_MP!$AK$1:$EZ$55,Points_MP!$C53,FALSE)=$N53,$AD53,IF(HLOOKUP(CM$1,Monitoring_MP!$AK$1:$EZ$55,Points_MP!$C53,FALSE)=$P53,$AE53,IF(HLOOKUP(CM$1,Monitoring_MP!$AK$1:$EZ$55,Points_MP!$C53,FALSE)=$R53,$AF53,IF(HLOOKUP(CM$1,Monitoring_MP!$AK$1:$EZ$55,Points_MP!$C53,FALSE)=$T53,$AG53,IF(HLOOKUP(CM$1,Monitoring_MP!$AK$1:$EZ$55,Points_MP!$C53,FALSE)=$V53,$AH53,IF(HLOOKUP(CM$1,Monitoring_MP!$AK$1:$EZ$55,Points_MP!$C53,FALSE)=$X53,$AI53,"ERROR")))))))))</f>
        <v>0</v>
      </c>
      <c r="CN53" s="142">
        <f>IF(ISBLANK(HLOOKUP(CN$1,Monitoring_MP!$AK$1:$EZ$55,Points_MP!$C53,FALSE)),"",IF(HLOOKUP(CN$1,Monitoring_MP!$AK$1:$EZ$55,Points_MP!$C53,FALSE)=$J53,$AB53,IF(HLOOKUP(CN$1,Monitoring_MP!$AK$1:$EZ$55,Points_MP!$C53,FALSE)=$L53,$AC53,IF(HLOOKUP(CN$1,Monitoring_MP!$AK$1:$EZ$55,Points_MP!$C53,FALSE)=$N53,$AD53,IF(HLOOKUP(CN$1,Monitoring_MP!$AK$1:$EZ$55,Points_MP!$C53,FALSE)=$P53,$AE53,IF(HLOOKUP(CN$1,Monitoring_MP!$AK$1:$EZ$55,Points_MP!$C53,FALSE)=$R53,$AF53,IF(HLOOKUP(CN$1,Monitoring_MP!$AK$1:$EZ$55,Points_MP!$C53,FALSE)=$T53,$AG53,IF(HLOOKUP(CN$1,Monitoring_MP!$AK$1:$EZ$55,Points_MP!$C53,FALSE)=$V53,$AH53,IF(HLOOKUP(CN$1,Monitoring_MP!$AK$1:$EZ$55,Points_MP!$C53,FALSE)=$X53,$AI53,"ERROR")))))))))</f>
        <v>0</v>
      </c>
      <c r="CO53" s="142">
        <f>IF(ISBLANK(HLOOKUP(CO$1,Monitoring_MP!$AK$1:$EZ$55,Points_MP!$C53,FALSE)),"",IF(HLOOKUP(CO$1,Monitoring_MP!$AK$1:$EZ$55,Points_MP!$C53,FALSE)=$J53,$AB53,IF(HLOOKUP(CO$1,Monitoring_MP!$AK$1:$EZ$55,Points_MP!$C53,FALSE)=$L53,$AC53,IF(HLOOKUP(CO$1,Monitoring_MP!$AK$1:$EZ$55,Points_MP!$C53,FALSE)=$N53,$AD53,IF(HLOOKUP(CO$1,Monitoring_MP!$AK$1:$EZ$55,Points_MP!$C53,FALSE)=$P53,$AE53,IF(HLOOKUP(CO$1,Monitoring_MP!$AK$1:$EZ$55,Points_MP!$C53,FALSE)=$R53,$AF53,IF(HLOOKUP(CO$1,Monitoring_MP!$AK$1:$EZ$55,Points_MP!$C53,FALSE)=$T53,$AG53,IF(HLOOKUP(CO$1,Monitoring_MP!$AK$1:$EZ$55,Points_MP!$C53,FALSE)=$V53,$AH53,IF(HLOOKUP(CO$1,Monitoring_MP!$AK$1:$EZ$55,Points_MP!$C53,FALSE)=$X53,$AI53,"ERROR")))))))))</f>
        <v>0</v>
      </c>
      <c r="CP53" s="142">
        <f>IF(ISBLANK(HLOOKUP(CP$1,Monitoring_MP!$AK$1:$EZ$55,Points_MP!$C53,FALSE)),"",IF(HLOOKUP(CP$1,Monitoring_MP!$AK$1:$EZ$55,Points_MP!$C53,FALSE)=$J53,$AB53,IF(HLOOKUP(CP$1,Monitoring_MP!$AK$1:$EZ$55,Points_MP!$C53,FALSE)=$L53,$AC53,IF(HLOOKUP(CP$1,Monitoring_MP!$AK$1:$EZ$55,Points_MP!$C53,FALSE)=$N53,$AD53,IF(HLOOKUP(CP$1,Monitoring_MP!$AK$1:$EZ$55,Points_MP!$C53,FALSE)=$P53,$AE53,IF(HLOOKUP(CP$1,Monitoring_MP!$AK$1:$EZ$55,Points_MP!$C53,FALSE)=$R53,$AF53,IF(HLOOKUP(CP$1,Monitoring_MP!$AK$1:$EZ$55,Points_MP!$C53,FALSE)=$T53,$AG53,IF(HLOOKUP(CP$1,Monitoring_MP!$AK$1:$EZ$55,Points_MP!$C53,FALSE)=$V53,$AH53,IF(HLOOKUP(CP$1,Monitoring_MP!$AK$1:$EZ$55,Points_MP!$C53,FALSE)=$X53,$AI53,"ERROR")))))))))</f>
        <v>0</v>
      </c>
      <c r="CQ53" s="142">
        <f>IF(ISBLANK(HLOOKUP(CQ$1,Monitoring_MP!$AK$1:$EZ$55,Points_MP!$C53,FALSE)),"",IF(HLOOKUP(CQ$1,Monitoring_MP!$AK$1:$EZ$55,Points_MP!$C53,FALSE)=$J53,$AB53,IF(HLOOKUP(CQ$1,Monitoring_MP!$AK$1:$EZ$55,Points_MP!$C53,FALSE)=$L53,$AC53,IF(HLOOKUP(CQ$1,Monitoring_MP!$AK$1:$EZ$55,Points_MP!$C53,FALSE)=$N53,$AD53,IF(HLOOKUP(CQ$1,Monitoring_MP!$AK$1:$EZ$55,Points_MP!$C53,FALSE)=$P53,$AE53,IF(HLOOKUP(CQ$1,Monitoring_MP!$AK$1:$EZ$55,Points_MP!$C53,FALSE)=$R53,$AF53,IF(HLOOKUP(CQ$1,Monitoring_MP!$AK$1:$EZ$55,Points_MP!$C53,FALSE)=$T53,$AG53,IF(HLOOKUP(CQ$1,Monitoring_MP!$AK$1:$EZ$55,Points_MP!$C53,FALSE)=$V53,$AH53,IF(HLOOKUP(CQ$1,Monitoring_MP!$AK$1:$EZ$55,Points_MP!$C53,FALSE)=$X53,$AI53,"ERROR")))))))))</f>
        <v>1</v>
      </c>
      <c r="CR53" s="142">
        <f>IF(ISBLANK(HLOOKUP(CR$1,Monitoring_MP!$AK$1:$EZ$55,Points_MP!$C53,FALSE)),"",IF(HLOOKUP(CR$1,Monitoring_MP!$AK$1:$EZ$55,Points_MP!$C53,FALSE)=$J53,$AB53,IF(HLOOKUP(CR$1,Monitoring_MP!$AK$1:$EZ$55,Points_MP!$C53,FALSE)=$L53,$AC53,IF(HLOOKUP(CR$1,Monitoring_MP!$AK$1:$EZ$55,Points_MP!$C53,FALSE)=$N53,$AD53,IF(HLOOKUP(CR$1,Monitoring_MP!$AK$1:$EZ$55,Points_MP!$C53,FALSE)=$P53,$AE53,IF(HLOOKUP(CR$1,Monitoring_MP!$AK$1:$EZ$55,Points_MP!$C53,FALSE)=$R53,$AF53,IF(HLOOKUP(CR$1,Monitoring_MP!$AK$1:$EZ$55,Points_MP!$C53,FALSE)=$T53,$AG53,IF(HLOOKUP(CR$1,Monitoring_MP!$AK$1:$EZ$55,Points_MP!$C53,FALSE)=$V53,$AH53,IF(HLOOKUP(CR$1,Monitoring_MP!$AK$1:$EZ$55,Points_MP!$C53,FALSE)=$X53,$AI53,"ERROR")))))))))</f>
        <v>0</v>
      </c>
    </row>
    <row r="54" spans="1:96" ht="15" customHeight="1" x14ac:dyDescent="0.35">
      <c r="A54" s="22" t="str">
        <f>IF(ISBLANK(Monitoring_MP!A54),"",Monitoring_MP!A54)</f>
        <v>Q52</v>
      </c>
      <c r="B54" s="22" t="str">
        <f>IF(ISBLANK(Monitoring_MP!B54),"",Monitoring_MP!B54)</f>
        <v>C20052</v>
      </c>
      <c r="C54" s="22">
        <f>IF(ISBLANK(Monitoring_MP!C54),"",Monitoring_MP!C54)</f>
        <v>54</v>
      </c>
      <c r="D54" s="21" t="str">
        <f>IF(ISBLANK(Monitoring_MP!D54),"",Monitoring_MP!D54)</f>
        <v>Sunt comunicate public CV-urile conducătorilor tuturor întreprinderilor municipale şi a societăţilor comerciale cu pachet majoritar deţinute de unitatea administrativ – teritorială (fie dețin acțiuni/părți sociale, dar nu sînt majoritare), inclusiv informații cu privire la: studiile superioare, experiența de muncă, apartenența anterioară la societățile comerciale și organizațiile non-profit ?</v>
      </c>
      <c r="E54" s="21" t="str">
        <f>IF(ISBLANK(Monitoring_MP!E54),"",Monitoring_MP!E54)</f>
        <v>Are the Cvs of all managers of municipal companies, or other companies in which municipality holds the majority of stocks, published on the web site?</v>
      </c>
      <c r="F54" s="21" t="str">
        <f>IF(ISBLANK(Monitoring_MP!F54),"",Monitoring_MP!F54)</f>
        <v>inv</v>
      </c>
      <c r="G54" s="48" t="str">
        <f>IF(ISBLANK(Monitoring_MP!G54),"",Monitoring_MP!G54)</f>
        <v>inv1</v>
      </c>
      <c r="H54" s="62" t="str">
        <f>IF(ISBLANK(Monitoring_MP!H54),"",Monitoring_MP!H54)</f>
        <v>inv1k</v>
      </c>
      <c r="I54" s="48">
        <f>IF(ISBLANK(Monitoring_MP!I54),"",Monitoring_MP!I54)</f>
        <v>2</v>
      </c>
      <c r="J54" s="48" t="str">
        <f>IF(ISBLANK(Monitoring_MP!J54),"",Monitoring_MP!J54)</f>
        <v>da</v>
      </c>
      <c r="K54" s="48" t="str">
        <f>IF(ISBLANK(Monitoring_MP!K54),"",Monitoring_MP!K54)</f>
        <v>yes</v>
      </c>
      <c r="L54" s="48" t="str">
        <f>IF(ISBLANK(Monitoring_MP!L54),"",Monitoring_MP!L54)</f>
        <v>nu</v>
      </c>
      <c r="M54" s="48" t="str">
        <f>IF(ISBLANK(Monitoring_MP!M54),"",Monitoring_MP!M54)</f>
        <v>no</v>
      </c>
      <c r="N54" s="48" t="str">
        <f>IF(ISBLANK(Monitoring_MP!N54),"",Monitoring_MP!N54)</f>
        <v>partial</v>
      </c>
      <c r="O54" s="48" t="str">
        <f>IF(ISBLANK(Monitoring_MP!O54),"",Monitoring_MP!O54)</f>
        <v>partially</v>
      </c>
      <c r="P54" s="48" t="str">
        <f>IF(ISBLANK(Monitoring_MP!P54),"",Monitoring_MP!P54)</f>
        <v>--------</v>
      </c>
      <c r="Q54" s="48" t="str">
        <f>IF(ISBLANK(Monitoring_MP!Q54),"",Monitoring_MP!Q54)</f>
        <v>--------</v>
      </c>
      <c r="R54" s="48" t="str">
        <f>IF(ISBLANK(Monitoring_MP!R54),"",Monitoring_MP!R54)</f>
        <v>--------</v>
      </c>
      <c r="S54" s="48" t="str">
        <f>IF(ISBLANK(Monitoring_MP!S54),"",Monitoring_MP!S54)</f>
        <v>--------</v>
      </c>
      <c r="T54" s="48" t="str">
        <f>IF(ISBLANK(Monitoring_MP!T54),"",Monitoring_MP!T54)</f>
        <v>--------</v>
      </c>
      <c r="U54" s="48" t="str">
        <f>IF(ISBLANK(Monitoring_MP!U54),"",Monitoring_MP!U54)</f>
        <v>--------</v>
      </c>
      <c r="V54" s="48" t="str">
        <f>IF(ISBLANK(Monitoring_MP!V54),"",Monitoring_MP!V54)</f>
        <v>--------</v>
      </c>
      <c r="W54" s="48" t="str">
        <f>IF(ISBLANK(Monitoring_MP!W54),"",Monitoring_MP!W54)</f>
        <v>--------</v>
      </c>
      <c r="X54" s="48" t="str">
        <f>IF(ISBLANK(Monitoring_MP!X54),"",Monitoring_MP!X54)</f>
        <v>N/A</v>
      </c>
      <c r="Y54" s="48" t="str">
        <f>IF(ISBLANK(Monitoring_MP!Y54),"",Monitoring_MP!Y54)</f>
        <v>N/A</v>
      </c>
      <c r="Z54" s="48" t="str">
        <f>IF(ISBLANK(Monitoring_MP!Z54),"",Monitoring_MP!Z54)</f>
        <v>--------</v>
      </c>
      <c r="AA54" s="85" t="str">
        <f>IF(ISBLANK(Monitoring_MP!AA54),"",Monitoring_MP!AA54)</f>
        <v>--------</v>
      </c>
      <c r="AB54" s="73">
        <f>IF(ISBLANK(Monitoring_MP!AB54),"",Monitoring_MP!AB54)</f>
        <v>2</v>
      </c>
      <c r="AC54" s="48">
        <f>IF(ISBLANK(Monitoring_MP!AC54),"",Monitoring_MP!AC54)</f>
        <v>0</v>
      </c>
      <c r="AD54" s="73">
        <f>IF(ISBLANK(Monitoring_MP!AD54),"",Monitoring_MP!AD54)</f>
        <v>1</v>
      </c>
      <c r="AE54" s="73" t="str">
        <f>IF(ISBLANK(Monitoring_MP!AE54),"",Monitoring_MP!AE54)</f>
        <v/>
      </c>
      <c r="AF54" s="73" t="str">
        <f>IF(ISBLANK(Monitoring_MP!AF54),"",Monitoring_MP!AF54)</f>
        <v/>
      </c>
      <c r="AG54" s="73" t="str">
        <f>IF(ISBLANK(Monitoring_MP!AG54),"",Monitoring_MP!AG54)</f>
        <v/>
      </c>
      <c r="AH54" s="73" t="str">
        <f>IF(ISBLANK(Monitoring_MP!AH54),"",Monitoring_MP!AH54)</f>
        <v/>
      </c>
      <c r="AI54" s="48" t="str">
        <f>IF(ISBLANK(Monitoring_MP!AI54),"",Monitoring_MP!AI54)</f>
        <v>N/A</v>
      </c>
      <c r="AJ54" s="21" t="str">
        <f>IF(ISBLANK(Monitoring_MP!AJ54),"",Monitoring_MP!AJ54)</f>
        <v/>
      </c>
      <c r="AK54" s="142">
        <f>IF(ISBLANK(HLOOKUP(AK$1,Monitoring_MP!$AK$1:$EZ$55,Points_MP!$C54,FALSE)),"",IF(HLOOKUP(AK$1,Monitoring_MP!$AK$1:$EZ$55,Points_MP!$C54,FALSE)=$J54,$AB54,IF(HLOOKUP(AK$1,Monitoring_MP!$AK$1:$EZ$55,Points_MP!$C54,FALSE)=$L54,$AC54,IF(HLOOKUP(AK$1,Monitoring_MP!$AK$1:$EZ$55,Points_MP!$C54,FALSE)=$N54,$AD54,IF(HLOOKUP(AK$1,Monitoring_MP!$AK$1:$EZ$55,Points_MP!$C54,FALSE)=$P54,$AE54,IF(HLOOKUP(AK$1,Monitoring_MP!$AK$1:$EZ$55,Points_MP!$C54,FALSE)=$R54,$AF54,IF(HLOOKUP(AK$1,Monitoring_MP!$AK$1:$EZ$55,Points_MP!$C54,FALSE)=$T54,$AG54,IF(HLOOKUP(AK$1,Monitoring_MP!$AK$1:$EZ$55,Points_MP!$C54,FALSE)=$V54,$AH54,IF(HLOOKUP(AK$1,Monitoring_MP!$AK$1:$EZ$55,Points_MP!$C54,FALSE)=$X54,$AI54,"ERROR")))))))))</f>
        <v>0</v>
      </c>
      <c r="AL54" s="142">
        <f>IF(ISBLANK(HLOOKUP(AL$1,Monitoring_MP!$AK$1:$EZ$55,Points_MP!$C54,FALSE)),"",IF(HLOOKUP(AL$1,Monitoring_MP!$AK$1:$EZ$55,Points_MP!$C54,FALSE)=$J54,$AB54,IF(HLOOKUP(AL$1,Monitoring_MP!$AK$1:$EZ$55,Points_MP!$C54,FALSE)=$L54,$AC54,IF(HLOOKUP(AL$1,Monitoring_MP!$AK$1:$EZ$55,Points_MP!$C54,FALSE)=$N54,$AD54,IF(HLOOKUP(AL$1,Monitoring_MP!$AK$1:$EZ$55,Points_MP!$C54,FALSE)=$P54,$AE54,IF(HLOOKUP(AL$1,Monitoring_MP!$AK$1:$EZ$55,Points_MP!$C54,FALSE)=$R54,$AF54,IF(HLOOKUP(AL$1,Monitoring_MP!$AK$1:$EZ$55,Points_MP!$C54,FALSE)=$T54,$AG54,IF(HLOOKUP(AL$1,Monitoring_MP!$AK$1:$EZ$55,Points_MP!$C54,FALSE)=$V54,$AH54,IF(HLOOKUP(AL$1,Monitoring_MP!$AK$1:$EZ$55,Points_MP!$C54,FALSE)=$X54,$AI54,"ERROR")))))))))</f>
        <v>0</v>
      </c>
      <c r="AM54" s="142">
        <f>IF(ISBLANK(HLOOKUP(AM$1,Monitoring_MP!$AK$1:$EZ$55,Points_MP!$C54,FALSE)),"",IF(HLOOKUP(AM$1,Monitoring_MP!$AK$1:$EZ$55,Points_MP!$C54,FALSE)=$J54,$AB54,IF(HLOOKUP(AM$1,Monitoring_MP!$AK$1:$EZ$55,Points_MP!$C54,FALSE)=$L54,$AC54,IF(HLOOKUP(AM$1,Monitoring_MP!$AK$1:$EZ$55,Points_MP!$C54,FALSE)=$N54,$AD54,IF(HLOOKUP(AM$1,Monitoring_MP!$AK$1:$EZ$55,Points_MP!$C54,FALSE)=$P54,$AE54,IF(HLOOKUP(AM$1,Monitoring_MP!$AK$1:$EZ$55,Points_MP!$C54,FALSE)=$R54,$AF54,IF(HLOOKUP(AM$1,Monitoring_MP!$AK$1:$EZ$55,Points_MP!$C54,FALSE)=$T54,$AG54,IF(HLOOKUP(AM$1,Monitoring_MP!$AK$1:$EZ$55,Points_MP!$C54,FALSE)=$V54,$AH54,IF(HLOOKUP(AM$1,Monitoring_MP!$AK$1:$EZ$55,Points_MP!$C54,FALSE)=$X54,$AI54,"ERROR")))))))))</f>
        <v>0</v>
      </c>
      <c r="AN54" s="142">
        <f>IF(ISBLANK(HLOOKUP(AN$1,Monitoring_MP!$AK$1:$EZ$55,Points_MP!$C54,FALSE)),"",IF(HLOOKUP(AN$1,Monitoring_MP!$AK$1:$EZ$55,Points_MP!$C54,FALSE)=$J54,$AB54,IF(HLOOKUP(AN$1,Monitoring_MP!$AK$1:$EZ$55,Points_MP!$C54,FALSE)=$L54,$AC54,IF(HLOOKUP(AN$1,Monitoring_MP!$AK$1:$EZ$55,Points_MP!$C54,FALSE)=$N54,$AD54,IF(HLOOKUP(AN$1,Monitoring_MP!$AK$1:$EZ$55,Points_MP!$C54,FALSE)=$P54,$AE54,IF(HLOOKUP(AN$1,Monitoring_MP!$AK$1:$EZ$55,Points_MP!$C54,FALSE)=$R54,$AF54,IF(HLOOKUP(AN$1,Monitoring_MP!$AK$1:$EZ$55,Points_MP!$C54,FALSE)=$T54,$AG54,IF(HLOOKUP(AN$1,Monitoring_MP!$AK$1:$EZ$55,Points_MP!$C54,FALSE)=$V54,$AH54,IF(HLOOKUP(AN$1,Monitoring_MP!$AK$1:$EZ$55,Points_MP!$C54,FALSE)=$X54,$AI54,"ERROR")))))))))</f>
        <v>0</v>
      </c>
      <c r="AO54" s="142">
        <f>IF(ISBLANK(HLOOKUP(AO$1,Monitoring_MP!$AK$1:$EZ$55,Points_MP!$C54,FALSE)),"",IF(HLOOKUP(AO$1,Monitoring_MP!$AK$1:$EZ$55,Points_MP!$C54,FALSE)=$J54,$AB54,IF(HLOOKUP(AO$1,Monitoring_MP!$AK$1:$EZ$55,Points_MP!$C54,FALSE)=$L54,$AC54,IF(HLOOKUP(AO$1,Monitoring_MP!$AK$1:$EZ$55,Points_MP!$C54,FALSE)=$N54,$AD54,IF(HLOOKUP(AO$1,Monitoring_MP!$AK$1:$EZ$55,Points_MP!$C54,FALSE)=$P54,$AE54,IF(HLOOKUP(AO$1,Monitoring_MP!$AK$1:$EZ$55,Points_MP!$C54,FALSE)=$R54,$AF54,IF(HLOOKUP(AO$1,Monitoring_MP!$AK$1:$EZ$55,Points_MP!$C54,FALSE)=$T54,$AG54,IF(HLOOKUP(AO$1,Monitoring_MP!$AK$1:$EZ$55,Points_MP!$C54,FALSE)=$V54,$AH54,IF(HLOOKUP(AO$1,Monitoring_MP!$AK$1:$EZ$55,Points_MP!$C54,FALSE)=$X54,$AI54,"ERROR")))))))))</f>
        <v>0</v>
      </c>
      <c r="AP54" s="142">
        <f>IF(ISBLANK(HLOOKUP(AP$1,Monitoring_MP!$AK$1:$EZ$55,Points_MP!$C54,FALSE)),"",IF(HLOOKUP(AP$1,Monitoring_MP!$AK$1:$EZ$55,Points_MP!$C54,FALSE)=$J54,$AB54,IF(HLOOKUP(AP$1,Monitoring_MP!$AK$1:$EZ$55,Points_MP!$C54,FALSE)=$L54,$AC54,IF(HLOOKUP(AP$1,Monitoring_MP!$AK$1:$EZ$55,Points_MP!$C54,FALSE)=$N54,$AD54,IF(HLOOKUP(AP$1,Monitoring_MP!$AK$1:$EZ$55,Points_MP!$C54,FALSE)=$P54,$AE54,IF(HLOOKUP(AP$1,Monitoring_MP!$AK$1:$EZ$55,Points_MP!$C54,FALSE)=$R54,$AF54,IF(HLOOKUP(AP$1,Monitoring_MP!$AK$1:$EZ$55,Points_MP!$C54,FALSE)=$T54,$AG54,IF(HLOOKUP(AP$1,Monitoring_MP!$AK$1:$EZ$55,Points_MP!$C54,FALSE)=$V54,$AH54,IF(HLOOKUP(AP$1,Monitoring_MP!$AK$1:$EZ$55,Points_MP!$C54,FALSE)=$X54,$AI54,"ERROR")))))))))</f>
        <v>0</v>
      </c>
      <c r="AQ54" s="142">
        <f>IF(ISBLANK(HLOOKUP(AQ$1,Monitoring_MP!$AK$1:$EZ$55,Points_MP!$C54,FALSE)),"",IF(HLOOKUP(AQ$1,Monitoring_MP!$AK$1:$EZ$55,Points_MP!$C54,FALSE)=$J54,$AB54,IF(HLOOKUP(AQ$1,Monitoring_MP!$AK$1:$EZ$55,Points_MP!$C54,FALSE)=$L54,$AC54,IF(HLOOKUP(AQ$1,Monitoring_MP!$AK$1:$EZ$55,Points_MP!$C54,FALSE)=$N54,$AD54,IF(HLOOKUP(AQ$1,Monitoring_MP!$AK$1:$EZ$55,Points_MP!$C54,FALSE)=$P54,$AE54,IF(HLOOKUP(AQ$1,Monitoring_MP!$AK$1:$EZ$55,Points_MP!$C54,FALSE)=$R54,$AF54,IF(HLOOKUP(AQ$1,Monitoring_MP!$AK$1:$EZ$55,Points_MP!$C54,FALSE)=$T54,$AG54,IF(HLOOKUP(AQ$1,Monitoring_MP!$AK$1:$EZ$55,Points_MP!$C54,FALSE)=$V54,$AH54,IF(HLOOKUP(AQ$1,Monitoring_MP!$AK$1:$EZ$55,Points_MP!$C54,FALSE)=$X54,$AI54,"ERROR")))))))))</f>
        <v>0</v>
      </c>
      <c r="AR54" s="142">
        <f>IF(ISBLANK(HLOOKUP(AR$1,Monitoring_MP!$AK$1:$EZ$55,Points_MP!$C54,FALSE)),"",IF(HLOOKUP(AR$1,Monitoring_MP!$AK$1:$EZ$55,Points_MP!$C54,FALSE)=$J54,$AB54,IF(HLOOKUP(AR$1,Monitoring_MP!$AK$1:$EZ$55,Points_MP!$C54,FALSE)=$L54,$AC54,IF(HLOOKUP(AR$1,Monitoring_MP!$AK$1:$EZ$55,Points_MP!$C54,FALSE)=$N54,$AD54,IF(HLOOKUP(AR$1,Monitoring_MP!$AK$1:$EZ$55,Points_MP!$C54,FALSE)=$P54,$AE54,IF(HLOOKUP(AR$1,Monitoring_MP!$AK$1:$EZ$55,Points_MP!$C54,FALSE)=$R54,$AF54,IF(HLOOKUP(AR$1,Monitoring_MP!$AK$1:$EZ$55,Points_MP!$C54,FALSE)=$T54,$AG54,IF(HLOOKUP(AR$1,Monitoring_MP!$AK$1:$EZ$55,Points_MP!$C54,FALSE)=$V54,$AH54,IF(HLOOKUP(AR$1,Monitoring_MP!$AK$1:$EZ$55,Points_MP!$C54,FALSE)=$X54,$AI54,"ERROR")))))))))</f>
        <v>2</v>
      </c>
      <c r="AS54" s="142">
        <f>IF(ISBLANK(HLOOKUP(AS$1,Monitoring_MP!$AK$1:$EZ$55,Points_MP!$C54,FALSE)),"",IF(HLOOKUP(AS$1,Monitoring_MP!$AK$1:$EZ$55,Points_MP!$C54,FALSE)=$J54,$AB54,IF(HLOOKUP(AS$1,Monitoring_MP!$AK$1:$EZ$55,Points_MP!$C54,FALSE)=$L54,$AC54,IF(HLOOKUP(AS$1,Monitoring_MP!$AK$1:$EZ$55,Points_MP!$C54,FALSE)=$N54,$AD54,IF(HLOOKUP(AS$1,Monitoring_MP!$AK$1:$EZ$55,Points_MP!$C54,FALSE)=$P54,$AE54,IF(HLOOKUP(AS$1,Monitoring_MP!$AK$1:$EZ$55,Points_MP!$C54,FALSE)=$R54,$AF54,IF(HLOOKUP(AS$1,Monitoring_MP!$AK$1:$EZ$55,Points_MP!$C54,FALSE)=$T54,$AG54,IF(HLOOKUP(AS$1,Monitoring_MP!$AK$1:$EZ$55,Points_MP!$C54,FALSE)=$V54,$AH54,IF(HLOOKUP(AS$1,Monitoring_MP!$AK$1:$EZ$55,Points_MP!$C54,FALSE)=$X54,$AI54,"ERROR")))))))))</f>
        <v>0</v>
      </c>
      <c r="AT54" s="142" t="str">
        <f>IF(ISBLANK(HLOOKUP(AT$1,Monitoring_MP!$AK$1:$EZ$55,Points_MP!$C54,FALSE)),"",IF(HLOOKUP(AT$1,Monitoring_MP!$AK$1:$EZ$55,Points_MP!$C54,FALSE)=$J54,$AB54,IF(HLOOKUP(AT$1,Monitoring_MP!$AK$1:$EZ$55,Points_MP!$C54,FALSE)=$L54,$AC54,IF(HLOOKUP(AT$1,Monitoring_MP!$AK$1:$EZ$55,Points_MP!$C54,FALSE)=$N54,$AD54,IF(HLOOKUP(AT$1,Monitoring_MP!$AK$1:$EZ$55,Points_MP!$C54,FALSE)=$P54,$AE54,IF(HLOOKUP(AT$1,Monitoring_MP!$AK$1:$EZ$55,Points_MP!$C54,FALSE)=$R54,$AF54,IF(HLOOKUP(AT$1,Monitoring_MP!$AK$1:$EZ$55,Points_MP!$C54,FALSE)=$T54,$AG54,IF(HLOOKUP(AT$1,Monitoring_MP!$AK$1:$EZ$55,Points_MP!$C54,FALSE)=$V54,$AH54,IF(HLOOKUP(AT$1,Monitoring_MP!$AK$1:$EZ$55,Points_MP!$C54,FALSE)=$X54,$AI54,"ERROR")))))))))</f>
        <v>N/A</v>
      </c>
      <c r="AU54" s="142">
        <f>IF(ISBLANK(HLOOKUP(AU$1,Monitoring_MP!$AK$1:$EZ$55,Points_MP!$C54,FALSE)),"",IF(HLOOKUP(AU$1,Monitoring_MP!$AK$1:$EZ$55,Points_MP!$C54,FALSE)=$J54,$AB54,IF(HLOOKUP(AU$1,Monitoring_MP!$AK$1:$EZ$55,Points_MP!$C54,FALSE)=$L54,$AC54,IF(HLOOKUP(AU$1,Monitoring_MP!$AK$1:$EZ$55,Points_MP!$C54,FALSE)=$N54,$AD54,IF(HLOOKUP(AU$1,Monitoring_MP!$AK$1:$EZ$55,Points_MP!$C54,FALSE)=$P54,$AE54,IF(HLOOKUP(AU$1,Monitoring_MP!$AK$1:$EZ$55,Points_MP!$C54,FALSE)=$R54,$AF54,IF(HLOOKUP(AU$1,Monitoring_MP!$AK$1:$EZ$55,Points_MP!$C54,FALSE)=$T54,$AG54,IF(HLOOKUP(AU$1,Monitoring_MP!$AK$1:$EZ$55,Points_MP!$C54,FALSE)=$V54,$AH54,IF(HLOOKUP(AU$1,Monitoring_MP!$AK$1:$EZ$55,Points_MP!$C54,FALSE)=$X54,$AI54,"ERROR")))))))))</f>
        <v>0</v>
      </c>
      <c r="AV54" s="142">
        <f>IF(ISBLANK(HLOOKUP(AV$1,Monitoring_MP!$AK$1:$EZ$55,Points_MP!$C54,FALSE)),"",IF(HLOOKUP(AV$1,Monitoring_MP!$AK$1:$EZ$55,Points_MP!$C54,FALSE)=$J54,$AB54,IF(HLOOKUP(AV$1,Monitoring_MP!$AK$1:$EZ$55,Points_MP!$C54,FALSE)=$L54,$AC54,IF(HLOOKUP(AV$1,Monitoring_MP!$AK$1:$EZ$55,Points_MP!$C54,FALSE)=$N54,$AD54,IF(HLOOKUP(AV$1,Monitoring_MP!$AK$1:$EZ$55,Points_MP!$C54,FALSE)=$P54,$AE54,IF(HLOOKUP(AV$1,Monitoring_MP!$AK$1:$EZ$55,Points_MP!$C54,FALSE)=$R54,$AF54,IF(HLOOKUP(AV$1,Monitoring_MP!$AK$1:$EZ$55,Points_MP!$C54,FALSE)=$T54,$AG54,IF(HLOOKUP(AV$1,Monitoring_MP!$AK$1:$EZ$55,Points_MP!$C54,FALSE)=$V54,$AH54,IF(HLOOKUP(AV$1,Monitoring_MP!$AK$1:$EZ$55,Points_MP!$C54,FALSE)=$X54,$AI54,"ERROR")))))))))</f>
        <v>0</v>
      </c>
      <c r="AW54" s="142">
        <f>IF(ISBLANK(HLOOKUP(AW$1,Monitoring_MP!$AK$1:$EZ$55,Points_MP!$C54,FALSE)),"",IF(HLOOKUP(AW$1,Monitoring_MP!$AK$1:$EZ$55,Points_MP!$C54,FALSE)=$J54,$AB54,IF(HLOOKUP(AW$1,Monitoring_MP!$AK$1:$EZ$55,Points_MP!$C54,FALSE)=$L54,$AC54,IF(HLOOKUP(AW$1,Monitoring_MP!$AK$1:$EZ$55,Points_MP!$C54,FALSE)=$N54,$AD54,IF(HLOOKUP(AW$1,Monitoring_MP!$AK$1:$EZ$55,Points_MP!$C54,FALSE)=$P54,$AE54,IF(HLOOKUP(AW$1,Monitoring_MP!$AK$1:$EZ$55,Points_MP!$C54,FALSE)=$R54,$AF54,IF(HLOOKUP(AW$1,Monitoring_MP!$AK$1:$EZ$55,Points_MP!$C54,FALSE)=$T54,$AG54,IF(HLOOKUP(AW$1,Monitoring_MP!$AK$1:$EZ$55,Points_MP!$C54,FALSE)=$V54,$AH54,IF(HLOOKUP(AW$1,Monitoring_MP!$AK$1:$EZ$55,Points_MP!$C54,FALSE)=$X54,$AI54,"ERROR")))))))))</f>
        <v>0</v>
      </c>
      <c r="AX54" s="142">
        <f>IF(ISBLANK(HLOOKUP(AX$1,Monitoring_MP!$AK$1:$EZ$55,Points_MP!$C54,FALSE)),"",IF(HLOOKUP(AX$1,Monitoring_MP!$AK$1:$EZ$55,Points_MP!$C54,FALSE)=$J54,$AB54,IF(HLOOKUP(AX$1,Monitoring_MP!$AK$1:$EZ$55,Points_MP!$C54,FALSE)=$L54,$AC54,IF(HLOOKUP(AX$1,Monitoring_MP!$AK$1:$EZ$55,Points_MP!$C54,FALSE)=$N54,$AD54,IF(HLOOKUP(AX$1,Monitoring_MP!$AK$1:$EZ$55,Points_MP!$C54,FALSE)=$P54,$AE54,IF(HLOOKUP(AX$1,Monitoring_MP!$AK$1:$EZ$55,Points_MP!$C54,FALSE)=$R54,$AF54,IF(HLOOKUP(AX$1,Monitoring_MP!$AK$1:$EZ$55,Points_MP!$C54,FALSE)=$T54,$AG54,IF(HLOOKUP(AX$1,Monitoring_MP!$AK$1:$EZ$55,Points_MP!$C54,FALSE)=$V54,$AH54,IF(HLOOKUP(AX$1,Monitoring_MP!$AK$1:$EZ$55,Points_MP!$C54,FALSE)=$X54,$AI54,"ERROR")))))))))</f>
        <v>0</v>
      </c>
      <c r="AY54" s="142">
        <f>IF(ISBLANK(HLOOKUP(AY$1,Monitoring_MP!$AK$1:$EZ$55,Points_MP!$C54,FALSE)),"",IF(HLOOKUP(AY$1,Monitoring_MP!$AK$1:$EZ$55,Points_MP!$C54,FALSE)=$J54,$AB54,IF(HLOOKUP(AY$1,Monitoring_MP!$AK$1:$EZ$55,Points_MP!$C54,FALSE)=$L54,$AC54,IF(HLOOKUP(AY$1,Monitoring_MP!$AK$1:$EZ$55,Points_MP!$C54,FALSE)=$N54,$AD54,IF(HLOOKUP(AY$1,Monitoring_MP!$AK$1:$EZ$55,Points_MP!$C54,FALSE)=$P54,$AE54,IF(HLOOKUP(AY$1,Monitoring_MP!$AK$1:$EZ$55,Points_MP!$C54,FALSE)=$R54,$AF54,IF(HLOOKUP(AY$1,Monitoring_MP!$AK$1:$EZ$55,Points_MP!$C54,FALSE)=$T54,$AG54,IF(HLOOKUP(AY$1,Monitoring_MP!$AK$1:$EZ$55,Points_MP!$C54,FALSE)=$V54,$AH54,IF(HLOOKUP(AY$1,Monitoring_MP!$AK$1:$EZ$55,Points_MP!$C54,FALSE)=$X54,$AI54,"ERROR")))))))))</f>
        <v>0</v>
      </c>
      <c r="AZ54" s="142">
        <f>IF(ISBLANK(HLOOKUP(AZ$1,Monitoring_MP!$AK$1:$EZ$55,Points_MP!$C54,FALSE)),"",IF(HLOOKUP(AZ$1,Monitoring_MP!$AK$1:$EZ$55,Points_MP!$C54,FALSE)=$J54,$AB54,IF(HLOOKUP(AZ$1,Monitoring_MP!$AK$1:$EZ$55,Points_MP!$C54,FALSE)=$L54,$AC54,IF(HLOOKUP(AZ$1,Monitoring_MP!$AK$1:$EZ$55,Points_MP!$C54,FALSE)=$N54,$AD54,IF(HLOOKUP(AZ$1,Monitoring_MP!$AK$1:$EZ$55,Points_MP!$C54,FALSE)=$P54,$AE54,IF(HLOOKUP(AZ$1,Monitoring_MP!$AK$1:$EZ$55,Points_MP!$C54,FALSE)=$R54,$AF54,IF(HLOOKUP(AZ$1,Monitoring_MP!$AK$1:$EZ$55,Points_MP!$C54,FALSE)=$T54,$AG54,IF(HLOOKUP(AZ$1,Monitoring_MP!$AK$1:$EZ$55,Points_MP!$C54,FALSE)=$V54,$AH54,IF(HLOOKUP(AZ$1,Monitoring_MP!$AK$1:$EZ$55,Points_MP!$C54,FALSE)=$X54,$AI54,"ERROR")))))))))</f>
        <v>0</v>
      </c>
      <c r="BA54" s="142">
        <f>IF(ISBLANK(HLOOKUP(BA$1,Monitoring_MP!$AK$1:$EZ$55,Points_MP!$C54,FALSE)),"",IF(HLOOKUP(BA$1,Monitoring_MP!$AK$1:$EZ$55,Points_MP!$C54,FALSE)=$J54,$AB54,IF(HLOOKUP(BA$1,Monitoring_MP!$AK$1:$EZ$55,Points_MP!$C54,FALSE)=$L54,$AC54,IF(HLOOKUP(BA$1,Monitoring_MP!$AK$1:$EZ$55,Points_MP!$C54,FALSE)=$N54,$AD54,IF(HLOOKUP(BA$1,Monitoring_MP!$AK$1:$EZ$55,Points_MP!$C54,FALSE)=$P54,$AE54,IF(HLOOKUP(BA$1,Monitoring_MP!$AK$1:$EZ$55,Points_MP!$C54,FALSE)=$R54,$AF54,IF(HLOOKUP(BA$1,Monitoring_MP!$AK$1:$EZ$55,Points_MP!$C54,FALSE)=$T54,$AG54,IF(HLOOKUP(BA$1,Monitoring_MP!$AK$1:$EZ$55,Points_MP!$C54,FALSE)=$V54,$AH54,IF(HLOOKUP(BA$1,Monitoring_MP!$AK$1:$EZ$55,Points_MP!$C54,FALSE)=$X54,$AI54,"ERROR")))))))))</f>
        <v>0</v>
      </c>
      <c r="BB54" s="142">
        <f>IF(ISBLANK(HLOOKUP(BB$1,Monitoring_MP!$AK$1:$EZ$55,Points_MP!$C54,FALSE)),"",IF(HLOOKUP(BB$1,Monitoring_MP!$AK$1:$EZ$55,Points_MP!$C54,FALSE)=$J54,$AB54,IF(HLOOKUP(BB$1,Monitoring_MP!$AK$1:$EZ$55,Points_MP!$C54,FALSE)=$L54,$AC54,IF(HLOOKUP(BB$1,Monitoring_MP!$AK$1:$EZ$55,Points_MP!$C54,FALSE)=$N54,$AD54,IF(HLOOKUP(BB$1,Monitoring_MP!$AK$1:$EZ$55,Points_MP!$C54,FALSE)=$P54,$AE54,IF(HLOOKUP(BB$1,Monitoring_MP!$AK$1:$EZ$55,Points_MP!$C54,FALSE)=$R54,$AF54,IF(HLOOKUP(BB$1,Monitoring_MP!$AK$1:$EZ$55,Points_MP!$C54,FALSE)=$T54,$AG54,IF(HLOOKUP(BB$1,Monitoring_MP!$AK$1:$EZ$55,Points_MP!$C54,FALSE)=$V54,$AH54,IF(HLOOKUP(BB$1,Monitoring_MP!$AK$1:$EZ$55,Points_MP!$C54,FALSE)=$X54,$AI54,"ERROR")))))))))</f>
        <v>0</v>
      </c>
      <c r="BC54" s="142">
        <f>IF(ISBLANK(HLOOKUP(BC$1,Monitoring_MP!$AK$1:$EZ$55,Points_MP!$C54,FALSE)),"",IF(HLOOKUP(BC$1,Monitoring_MP!$AK$1:$EZ$55,Points_MP!$C54,FALSE)=$J54,$AB54,IF(HLOOKUP(BC$1,Monitoring_MP!$AK$1:$EZ$55,Points_MP!$C54,FALSE)=$L54,$AC54,IF(HLOOKUP(BC$1,Monitoring_MP!$AK$1:$EZ$55,Points_MP!$C54,FALSE)=$N54,$AD54,IF(HLOOKUP(BC$1,Monitoring_MP!$AK$1:$EZ$55,Points_MP!$C54,FALSE)=$P54,$AE54,IF(HLOOKUP(BC$1,Monitoring_MP!$AK$1:$EZ$55,Points_MP!$C54,FALSE)=$R54,$AF54,IF(HLOOKUP(BC$1,Monitoring_MP!$AK$1:$EZ$55,Points_MP!$C54,FALSE)=$T54,$AG54,IF(HLOOKUP(BC$1,Monitoring_MP!$AK$1:$EZ$55,Points_MP!$C54,FALSE)=$V54,$AH54,IF(HLOOKUP(BC$1,Monitoring_MP!$AK$1:$EZ$55,Points_MP!$C54,FALSE)=$X54,$AI54,"ERROR")))))))))</f>
        <v>2</v>
      </c>
      <c r="BD54" s="142">
        <f>IF(ISBLANK(HLOOKUP(BD$1,Monitoring_MP!$AK$1:$EZ$55,Points_MP!$C54,FALSE)),"",IF(HLOOKUP(BD$1,Monitoring_MP!$AK$1:$EZ$55,Points_MP!$C54,FALSE)=$J54,$AB54,IF(HLOOKUP(BD$1,Monitoring_MP!$AK$1:$EZ$55,Points_MP!$C54,FALSE)=$L54,$AC54,IF(HLOOKUP(BD$1,Monitoring_MP!$AK$1:$EZ$55,Points_MP!$C54,FALSE)=$N54,$AD54,IF(HLOOKUP(BD$1,Monitoring_MP!$AK$1:$EZ$55,Points_MP!$C54,FALSE)=$P54,$AE54,IF(HLOOKUP(BD$1,Monitoring_MP!$AK$1:$EZ$55,Points_MP!$C54,FALSE)=$R54,$AF54,IF(HLOOKUP(BD$1,Monitoring_MP!$AK$1:$EZ$55,Points_MP!$C54,FALSE)=$T54,$AG54,IF(HLOOKUP(BD$1,Monitoring_MP!$AK$1:$EZ$55,Points_MP!$C54,FALSE)=$V54,$AH54,IF(HLOOKUP(BD$1,Monitoring_MP!$AK$1:$EZ$55,Points_MP!$C54,FALSE)=$X54,$AI54,"ERROR")))))))))</f>
        <v>0</v>
      </c>
      <c r="BE54" s="142">
        <f>IF(ISBLANK(HLOOKUP(BE$1,Monitoring_MP!$AK$1:$EZ$55,Points_MP!$C54,FALSE)),"",IF(HLOOKUP(BE$1,Monitoring_MP!$AK$1:$EZ$55,Points_MP!$C54,FALSE)=$J54,$AB54,IF(HLOOKUP(BE$1,Monitoring_MP!$AK$1:$EZ$55,Points_MP!$C54,FALSE)=$L54,$AC54,IF(HLOOKUP(BE$1,Monitoring_MP!$AK$1:$EZ$55,Points_MP!$C54,FALSE)=$N54,$AD54,IF(HLOOKUP(BE$1,Monitoring_MP!$AK$1:$EZ$55,Points_MP!$C54,FALSE)=$P54,$AE54,IF(HLOOKUP(BE$1,Monitoring_MP!$AK$1:$EZ$55,Points_MP!$C54,FALSE)=$R54,$AF54,IF(HLOOKUP(BE$1,Monitoring_MP!$AK$1:$EZ$55,Points_MP!$C54,FALSE)=$T54,$AG54,IF(HLOOKUP(BE$1,Monitoring_MP!$AK$1:$EZ$55,Points_MP!$C54,FALSE)=$V54,$AH54,IF(HLOOKUP(BE$1,Monitoring_MP!$AK$1:$EZ$55,Points_MP!$C54,FALSE)=$X54,$AI54,"ERROR")))))))))</f>
        <v>0</v>
      </c>
      <c r="BF54" s="142">
        <f>IF(ISBLANK(HLOOKUP(BF$1,Monitoring_MP!$AK$1:$EZ$55,Points_MP!$C54,FALSE)),"",IF(HLOOKUP(BF$1,Monitoring_MP!$AK$1:$EZ$55,Points_MP!$C54,FALSE)=$J54,$AB54,IF(HLOOKUP(BF$1,Monitoring_MP!$AK$1:$EZ$55,Points_MP!$C54,FALSE)=$L54,$AC54,IF(HLOOKUP(BF$1,Monitoring_MP!$AK$1:$EZ$55,Points_MP!$C54,FALSE)=$N54,$AD54,IF(HLOOKUP(BF$1,Monitoring_MP!$AK$1:$EZ$55,Points_MP!$C54,FALSE)=$P54,$AE54,IF(HLOOKUP(BF$1,Monitoring_MP!$AK$1:$EZ$55,Points_MP!$C54,FALSE)=$R54,$AF54,IF(HLOOKUP(BF$1,Monitoring_MP!$AK$1:$EZ$55,Points_MP!$C54,FALSE)=$T54,$AG54,IF(HLOOKUP(BF$1,Monitoring_MP!$AK$1:$EZ$55,Points_MP!$C54,FALSE)=$V54,$AH54,IF(HLOOKUP(BF$1,Monitoring_MP!$AK$1:$EZ$55,Points_MP!$C54,FALSE)=$X54,$AI54,"ERROR")))))))))</f>
        <v>0</v>
      </c>
      <c r="BG54" s="142">
        <f>IF(ISBLANK(HLOOKUP(BG$1,Monitoring_MP!$AK$1:$EZ$55,Points_MP!$C54,FALSE)),"",IF(HLOOKUP(BG$1,Monitoring_MP!$AK$1:$EZ$55,Points_MP!$C54,FALSE)=$J54,$AB54,IF(HLOOKUP(BG$1,Monitoring_MP!$AK$1:$EZ$55,Points_MP!$C54,FALSE)=$L54,$AC54,IF(HLOOKUP(BG$1,Monitoring_MP!$AK$1:$EZ$55,Points_MP!$C54,FALSE)=$N54,$AD54,IF(HLOOKUP(BG$1,Monitoring_MP!$AK$1:$EZ$55,Points_MP!$C54,FALSE)=$P54,$AE54,IF(HLOOKUP(BG$1,Monitoring_MP!$AK$1:$EZ$55,Points_MP!$C54,FALSE)=$R54,$AF54,IF(HLOOKUP(BG$1,Monitoring_MP!$AK$1:$EZ$55,Points_MP!$C54,FALSE)=$T54,$AG54,IF(HLOOKUP(BG$1,Monitoring_MP!$AK$1:$EZ$55,Points_MP!$C54,FALSE)=$V54,$AH54,IF(HLOOKUP(BG$1,Monitoring_MP!$AK$1:$EZ$55,Points_MP!$C54,FALSE)=$X54,$AI54,"ERROR")))))))))</f>
        <v>0</v>
      </c>
      <c r="BH54" s="142">
        <f>IF(ISBLANK(HLOOKUP(BH$1,Monitoring_MP!$AK$1:$EZ$55,Points_MP!$C54,FALSE)),"",IF(HLOOKUP(BH$1,Monitoring_MP!$AK$1:$EZ$55,Points_MP!$C54,FALSE)=$J54,$AB54,IF(HLOOKUP(BH$1,Monitoring_MP!$AK$1:$EZ$55,Points_MP!$C54,FALSE)=$L54,$AC54,IF(HLOOKUP(BH$1,Monitoring_MP!$AK$1:$EZ$55,Points_MP!$C54,FALSE)=$N54,$AD54,IF(HLOOKUP(BH$1,Monitoring_MP!$AK$1:$EZ$55,Points_MP!$C54,FALSE)=$P54,$AE54,IF(HLOOKUP(BH$1,Monitoring_MP!$AK$1:$EZ$55,Points_MP!$C54,FALSE)=$R54,$AF54,IF(HLOOKUP(BH$1,Monitoring_MP!$AK$1:$EZ$55,Points_MP!$C54,FALSE)=$T54,$AG54,IF(HLOOKUP(BH$1,Monitoring_MP!$AK$1:$EZ$55,Points_MP!$C54,FALSE)=$V54,$AH54,IF(HLOOKUP(BH$1,Monitoring_MP!$AK$1:$EZ$55,Points_MP!$C54,FALSE)=$X54,$AI54,"ERROR")))))))))</f>
        <v>0</v>
      </c>
      <c r="BI54" s="142">
        <f>IF(ISBLANK(HLOOKUP(BI$1,Monitoring_MP!$AK$1:$EZ$55,Points_MP!$C54,FALSE)),"",IF(HLOOKUP(BI$1,Monitoring_MP!$AK$1:$EZ$55,Points_MP!$C54,FALSE)=$J54,$AB54,IF(HLOOKUP(BI$1,Monitoring_MP!$AK$1:$EZ$55,Points_MP!$C54,FALSE)=$L54,$AC54,IF(HLOOKUP(BI$1,Monitoring_MP!$AK$1:$EZ$55,Points_MP!$C54,FALSE)=$N54,$AD54,IF(HLOOKUP(BI$1,Monitoring_MP!$AK$1:$EZ$55,Points_MP!$C54,FALSE)=$P54,$AE54,IF(HLOOKUP(BI$1,Monitoring_MP!$AK$1:$EZ$55,Points_MP!$C54,FALSE)=$R54,$AF54,IF(HLOOKUP(BI$1,Monitoring_MP!$AK$1:$EZ$55,Points_MP!$C54,FALSE)=$T54,$AG54,IF(HLOOKUP(BI$1,Monitoring_MP!$AK$1:$EZ$55,Points_MP!$C54,FALSE)=$V54,$AH54,IF(HLOOKUP(BI$1,Monitoring_MP!$AK$1:$EZ$55,Points_MP!$C54,FALSE)=$X54,$AI54,"ERROR")))))))))</f>
        <v>0</v>
      </c>
      <c r="BJ54" s="142">
        <f>IF(ISBLANK(HLOOKUP(BJ$1,Monitoring_MP!$AK$1:$EZ$55,Points_MP!$C54,FALSE)),"",IF(HLOOKUP(BJ$1,Monitoring_MP!$AK$1:$EZ$55,Points_MP!$C54,FALSE)=$J54,$AB54,IF(HLOOKUP(BJ$1,Monitoring_MP!$AK$1:$EZ$55,Points_MP!$C54,FALSE)=$L54,$AC54,IF(HLOOKUP(BJ$1,Monitoring_MP!$AK$1:$EZ$55,Points_MP!$C54,FALSE)=$N54,$AD54,IF(HLOOKUP(BJ$1,Monitoring_MP!$AK$1:$EZ$55,Points_MP!$C54,FALSE)=$P54,$AE54,IF(HLOOKUP(BJ$1,Monitoring_MP!$AK$1:$EZ$55,Points_MP!$C54,FALSE)=$R54,$AF54,IF(HLOOKUP(BJ$1,Monitoring_MP!$AK$1:$EZ$55,Points_MP!$C54,FALSE)=$T54,$AG54,IF(HLOOKUP(BJ$1,Monitoring_MP!$AK$1:$EZ$55,Points_MP!$C54,FALSE)=$V54,$AH54,IF(HLOOKUP(BJ$1,Monitoring_MP!$AK$1:$EZ$55,Points_MP!$C54,FALSE)=$X54,$AI54,"ERROR")))))))))</f>
        <v>0</v>
      </c>
      <c r="BK54" s="142">
        <f>IF(ISBLANK(HLOOKUP(BK$1,Monitoring_MP!$AK$1:$EZ$55,Points_MP!$C54,FALSE)),"",IF(HLOOKUP(BK$1,Monitoring_MP!$AK$1:$EZ$55,Points_MP!$C54,FALSE)=$J54,$AB54,IF(HLOOKUP(BK$1,Monitoring_MP!$AK$1:$EZ$55,Points_MP!$C54,FALSE)=$L54,$AC54,IF(HLOOKUP(BK$1,Monitoring_MP!$AK$1:$EZ$55,Points_MP!$C54,FALSE)=$N54,$AD54,IF(HLOOKUP(BK$1,Monitoring_MP!$AK$1:$EZ$55,Points_MP!$C54,FALSE)=$P54,$AE54,IF(HLOOKUP(BK$1,Monitoring_MP!$AK$1:$EZ$55,Points_MP!$C54,FALSE)=$R54,$AF54,IF(HLOOKUP(BK$1,Monitoring_MP!$AK$1:$EZ$55,Points_MP!$C54,FALSE)=$T54,$AG54,IF(HLOOKUP(BK$1,Monitoring_MP!$AK$1:$EZ$55,Points_MP!$C54,FALSE)=$V54,$AH54,IF(HLOOKUP(BK$1,Monitoring_MP!$AK$1:$EZ$55,Points_MP!$C54,FALSE)=$X54,$AI54,"ERROR")))))))))</f>
        <v>0</v>
      </c>
      <c r="BL54" s="142">
        <f>IF(ISBLANK(HLOOKUP(BL$1,Monitoring_MP!$AK$1:$EZ$55,Points_MP!$C54,FALSE)),"",IF(HLOOKUP(BL$1,Monitoring_MP!$AK$1:$EZ$55,Points_MP!$C54,FALSE)=$J54,$AB54,IF(HLOOKUP(BL$1,Monitoring_MP!$AK$1:$EZ$55,Points_MP!$C54,FALSE)=$L54,$AC54,IF(HLOOKUP(BL$1,Monitoring_MP!$AK$1:$EZ$55,Points_MP!$C54,FALSE)=$N54,$AD54,IF(HLOOKUP(BL$1,Monitoring_MP!$AK$1:$EZ$55,Points_MP!$C54,FALSE)=$P54,$AE54,IF(HLOOKUP(BL$1,Monitoring_MP!$AK$1:$EZ$55,Points_MP!$C54,FALSE)=$R54,$AF54,IF(HLOOKUP(BL$1,Monitoring_MP!$AK$1:$EZ$55,Points_MP!$C54,FALSE)=$T54,$AG54,IF(HLOOKUP(BL$1,Monitoring_MP!$AK$1:$EZ$55,Points_MP!$C54,FALSE)=$V54,$AH54,IF(HLOOKUP(BL$1,Monitoring_MP!$AK$1:$EZ$55,Points_MP!$C54,FALSE)=$X54,$AI54,"ERROR")))))))))</f>
        <v>0</v>
      </c>
      <c r="BM54" s="142">
        <f>IF(ISBLANK(HLOOKUP(BM$1,Monitoring_MP!$AK$1:$EZ$55,Points_MP!$C54,FALSE)),"",IF(HLOOKUP(BM$1,Monitoring_MP!$AK$1:$EZ$55,Points_MP!$C54,FALSE)=$J54,$AB54,IF(HLOOKUP(BM$1,Monitoring_MP!$AK$1:$EZ$55,Points_MP!$C54,FALSE)=$L54,$AC54,IF(HLOOKUP(BM$1,Monitoring_MP!$AK$1:$EZ$55,Points_MP!$C54,FALSE)=$N54,$AD54,IF(HLOOKUP(BM$1,Monitoring_MP!$AK$1:$EZ$55,Points_MP!$C54,FALSE)=$P54,$AE54,IF(HLOOKUP(BM$1,Monitoring_MP!$AK$1:$EZ$55,Points_MP!$C54,FALSE)=$R54,$AF54,IF(HLOOKUP(BM$1,Monitoring_MP!$AK$1:$EZ$55,Points_MP!$C54,FALSE)=$T54,$AG54,IF(HLOOKUP(BM$1,Monitoring_MP!$AK$1:$EZ$55,Points_MP!$C54,FALSE)=$V54,$AH54,IF(HLOOKUP(BM$1,Monitoring_MP!$AK$1:$EZ$55,Points_MP!$C54,FALSE)=$X54,$AI54,"ERROR")))))))))</f>
        <v>0</v>
      </c>
      <c r="BN54" s="142">
        <f>IF(ISBLANK(HLOOKUP(BN$1,Monitoring_MP!$AK$1:$EZ$55,Points_MP!$C54,FALSE)),"",IF(HLOOKUP(BN$1,Monitoring_MP!$AK$1:$EZ$55,Points_MP!$C54,FALSE)=$J54,$AB54,IF(HLOOKUP(BN$1,Monitoring_MP!$AK$1:$EZ$55,Points_MP!$C54,FALSE)=$L54,$AC54,IF(HLOOKUP(BN$1,Monitoring_MP!$AK$1:$EZ$55,Points_MP!$C54,FALSE)=$N54,$AD54,IF(HLOOKUP(BN$1,Monitoring_MP!$AK$1:$EZ$55,Points_MP!$C54,FALSE)=$P54,$AE54,IF(HLOOKUP(BN$1,Monitoring_MP!$AK$1:$EZ$55,Points_MP!$C54,FALSE)=$R54,$AF54,IF(HLOOKUP(BN$1,Monitoring_MP!$AK$1:$EZ$55,Points_MP!$C54,FALSE)=$T54,$AG54,IF(HLOOKUP(BN$1,Monitoring_MP!$AK$1:$EZ$55,Points_MP!$C54,FALSE)=$V54,$AH54,IF(HLOOKUP(BN$1,Monitoring_MP!$AK$1:$EZ$55,Points_MP!$C54,FALSE)=$X54,$AI54,"ERROR")))))))))</f>
        <v>0</v>
      </c>
      <c r="BO54" s="142">
        <f>IF(ISBLANK(HLOOKUP(BO$1,Monitoring_MP!$AK$1:$EZ$55,Points_MP!$C54,FALSE)),"",IF(HLOOKUP(BO$1,Monitoring_MP!$AK$1:$EZ$55,Points_MP!$C54,FALSE)=$J54,$AB54,IF(HLOOKUP(BO$1,Monitoring_MP!$AK$1:$EZ$55,Points_MP!$C54,FALSE)=$L54,$AC54,IF(HLOOKUP(BO$1,Monitoring_MP!$AK$1:$EZ$55,Points_MP!$C54,FALSE)=$N54,$AD54,IF(HLOOKUP(BO$1,Monitoring_MP!$AK$1:$EZ$55,Points_MP!$C54,FALSE)=$P54,$AE54,IF(HLOOKUP(BO$1,Monitoring_MP!$AK$1:$EZ$55,Points_MP!$C54,FALSE)=$R54,$AF54,IF(HLOOKUP(BO$1,Monitoring_MP!$AK$1:$EZ$55,Points_MP!$C54,FALSE)=$T54,$AG54,IF(HLOOKUP(BO$1,Monitoring_MP!$AK$1:$EZ$55,Points_MP!$C54,FALSE)=$V54,$AH54,IF(HLOOKUP(BO$1,Monitoring_MP!$AK$1:$EZ$55,Points_MP!$C54,FALSE)=$X54,$AI54,"ERROR")))))))))</f>
        <v>0</v>
      </c>
      <c r="BP54" s="142">
        <f>IF(ISBLANK(HLOOKUP(BP$1,Monitoring_MP!$AK$1:$EZ$55,Points_MP!$C54,FALSE)),"",IF(HLOOKUP(BP$1,Monitoring_MP!$AK$1:$EZ$55,Points_MP!$C54,FALSE)=$J54,$AB54,IF(HLOOKUP(BP$1,Monitoring_MP!$AK$1:$EZ$55,Points_MP!$C54,FALSE)=$L54,$AC54,IF(HLOOKUP(BP$1,Monitoring_MP!$AK$1:$EZ$55,Points_MP!$C54,FALSE)=$N54,$AD54,IF(HLOOKUP(BP$1,Monitoring_MP!$AK$1:$EZ$55,Points_MP!$C54,FALSE)=$P54,$AE54,IF(HLOOKUP(BP$1,Monitoring_MP!$AK$1:$EZ$55,Points_MP!$C54,FALSE)=$R54,$AF54,IF(HLOOKUP(BP$1,Monitoring_MP!$AK$1:$EZ$55,Points_MP!$C54,FALSE)=$T54,$AG54,IF(HLOOKUP(BP$1,Monitoring_MP!$AK$1:$EZ$55,Points_MP!$C54,FALSE)=$V54,$AH54,IF(HLOOKUP(BP$1,Monitoring_MP!$AK$1:$EZ$55,Points_MP!$C54,FALSE)=$X54,$AI54,"ERROR")))))))))</f>
        <v>0</v>
      </c>
      <c r="BQ54" s="142">
        <f>IF(ISBLANK(HLOOKUP(BQ$1,Monitoring_MP!$AK$1:$EZ$55,Points_MP!$C54,FALSE)),"",IF(HLOOKUP(BQ$1,Monitoring_MP!$AK$1:$EZ$55,Points_MP!$C54,FALSE)=$J54,$AB54,IF(HLOOKUP(BQ$1,Monitoring_MP!$AK$1:$EZ$55,Points_MP!$C54,FALSE)=$L54,$AC54,IF(HLOOKUP(BQ$1,Monitoring_MP!$AK$1:$EZ$55,Points_MP!$C54,FALSE)=$N54,$AD54,IF(HLOOKUP(BQ$1,Monitoring_MP!$AK$1:$EZ$55,Points_MP!$C54,FALSE)=$P54,$AE54,IF(HLOOKUP(BQ$1,Monitoring_MP!$AK$1:$EZ$55,Points_MP!$C54,FALSE)=$R54,$AF54,IF(HLOOKUP(BQ$1,Monitoring_MP!$AK$1:$EZ$55,Points_MP!$C54,FALSE)=$T54,$AG54,IF(HLOOKUP(BQ$1,Monitoring_MP!$AK$1:$EZ$55,Points_MP!$C54,FALSE)=$V54,$AH54,IF(HLOOKUP(BQ$1,Monitoring_MP!$AK$1:$EZ$55,Points_MP!$C54,FALSE)=$X54,$AI54,"ERROR")))))))))</f>
        <v>0</v>
      </c>
      <c r="BR54" s="142">
        <f>IF(ISBLANK(HLOOKUP(BR$1,Monitoring_MP!$AK$1:$EZ$55,Points_MP!$C54,FALSE)),"",IF(HLOOKUP(BR$1,Monitoring_MP!$AK$1:$EZ$55,Points_MP!$C54,FALSE)=$J54,$AB54,IF(HLOOKUP(BR$1,Monitoring_MP!$AK$1:$EZ$55,Points_MP!$C54,FALSE)=$L54,$AC54,IF(HLOOKUP(BR$1,Monitoring_MP!$AK$1:$EZ$55,Points_MP!$C54,FALSE)=$N54,$AD54,IF(HLOOKUP(BR$1,Monitoring_MP!$AK$1:$EZ$55,Points_MP!$C54,FALSE)=$P54,$AE54,IF(HLOOKUP(BR$1,Monitoring_MP!$AK$1:$EZ$55,Points_MP!$C54,FALSE)=$R54,$AF54,IF(HLOOKUP(BR$1,Monitoring_MP!$AK$1:$EZ$55,Points_MP!$C54,FALSE)=$T54,$AG54,IF(HLOOKUP(BR$1,Monitoring_MP!$AK$1:$EZ$55,Points_MP!$C54,FALSE)=$V54,$AH54,IF(HLOOKUP(BR$1,Monitoring_MP!$AK$1:$EZ$55,Points_MP!$C54,FALSE)=$X54,$AI54,"ERROR")))))))))</f>
        <v>0</v>
      </c>
      <c r="BS54" s="142">
        <f>IF(ISBLANK(HLOOKUP(BS$1,Monitoring_MP!$AK$1:$EZ$55,Points_MP!$C54,FALSE)),"",IF(HLOOKUP(BS$1,Monitoring_MP!$AK$1:$EZ$55,Points_MP!$C54,FALSE)=$J54,$AB54,IF(HLOOKUP(BS$1,Monitoring_MP!$AK$1:$EZ$55,Points_MP!$C54,FALSE)=$L54,$AC54,IF(HLOOKUP(BS$1,Monitoring_MP!$AK$1:$EZ$55,Points_MP!$C54,FALSE)=$N54,$AD54,IF(HLOOKUP(BS$1,Monitoring_MP!$AK$1:$EZ$55,Points_MP!$C54,FALSE)=$P54,$AE54,IF(HLOOKUP(BS$1,Monitoring_MP!$AK$1:$EZ$55,Points_MP!$C54,FALSE)=$R54,$AF54,IF(HLOOKUP(BS$1,Monitoring_MP!$AK$1:$EZ$55,Points_MP!$C54,FALSE)=$T54,$AG54,IF(HLOOKUP(BS$1,Monitoring_MP!$AK$1:$EZ$55,Points_MP!$C54,FALSE)=$V54,$AH54,IF(HLOOKUP(BS$1,Monitoring_MP!$AK$1:$EZ$55,Points_MP!$C54,FALSE)=$X54,$AI54,"ERROR")))))))))</f>
        <v>0</v>
      </c>
      <c r="BT54" s="142">
        <f>IF(ISBLANK(HLOOKUP(BT$1,Monitoring_MP!$AK$1:$EZ$55,Points_MP!$C54,FALSE)),"",IF(HLOOKUP(BT$1,Monitoring_MP!$AK$1:$EZ$55,Points_MP!$C54,FALSE)=$J54,$AB54,IF(HLOOKUP(BT$1,Monitoring_MP!$AK$1:$EZ$55,Points_MP!$C54,FALSE)=$L54,$AC54,IF(HLOOKUP(BT$1,Monitoring_MP!$AK$1:$EZ$55,Points_MP!$C54,FALSE)=$N54,$AD54,IF(HLOOKUP(BT$1,Monitoring_MP!$AK$1:$EZ$55,Points_MP!$C54,FALSE)=$P54,$AE54,IF(HLOOKUP(BT$1,Monitoring_MP!$AK$1:$EZ$55,Points_MP!$C54,FALSE)=$R54,$AF54,IF(HLOOKUP(BT$1,Monitoring_MP!$AK$1:$EZ$55,Points_MP!$C54,FALSE)=$T54,$AG54,IF(HLOOKUP(BT$1,Monitoring_MP!$AK$1:$EZ$55,Points_MP!$C54,FALSE)=$V54,$AH54,IF(HLOOKUP(BT$1,Monitoring_MP!$AK$1:$EZ$55,Points_MP!$C54,FALSE)=$X54,$AI54,"ERROR")))))))))</f>
        <v>0</v>
      </c>
      <c r="BU54" s="142">
        <f>IF(ISBLANK(HLOOKUP(BU$1,Monitoring_MP!$AK$1:$EZ$55,Points_MP!$C54,FALSE)),"",IF(HLOOKUP(BU$1,Monitoring_MP!$AK$1:$EZ$55,Points_MP!$C54,FALSE)=$J54,$AB54,IF(HLOOKUP(BU$1,Monitoring_MP!$AK$1:$EZ$55,Points_MP!$C54,FALSE)=$L54,$AC54,IF(HLOOKUP(BU$1,Monitoring_MP!$AK$1:$EZ$55,Points_MP!$C54,FALSE)=$N54,$AD54,IF(HLOOKUP(BU$1,Monitoring_MP!$AK$1:$EZ$55,Points_MP!$C54,FALSE)=$P54,$AE54,IF(HLOOKUP(BU$1,Monitoring_MP!$AK$1:$EZ$55,Points_MP!$C54,FALSE)=$R54,$AF54,IF(HLOOKUP(BU$1,Monitoring_MP!$AK$1:$EZ$55,Points_MP!$C54,FALSE)=$T54,$AG54,IF(HLOOKUP(BU$1,Monitoring_MP!$AK$1:$EZ$55,Points_MP!$C54,FALSE)=$V54,$AH54,IF(HLOOKUP(BU$1,Monitoring_MP!$AK$1:$EZ$55,Points_MP!$C54,FALSE)=$X54,$AI54,"ERROR")))))))))</f>
        <v>0</v>
      </c>
      <c r="BV54" s="142">
        <f>IF(ISBLANK(HLOOKUP(BV$1,Monitoring_MP!$AK$1:$EZ$55,Points_MP!$C54,FALSE)),"",IF(HLOOKUP(BV$1,Monitoring_MP!$AK$1:$EZ$55,Points_MP!$C54,FALSE)=$J54,$AB54,IF(HLOOKUP(BV$1,Monitoring_MP!$AK$1:$EZ$55,Points_MP!$C54,FALSE)=$L54,$AC54,IF(HLOOKUP(BV$1,Monitoring_MP!$AK$1:$EZ$55,Points_MP!$C54,FALSE)=$N54,$AD54,IF(HLOOKUP(BV$1,Monitoring_MP!$AK$1:$EZ$55,Points_MP!$C54,FALSE)=$P54,$AE54,IF(HLOOKUP(BV$1,Monitoring_MP!$AK$1:$EZ$55,Points_MP!$C54,FALSE)=$R54,$AF54,IF(HLOOKUP(BV$1,Monitoring_MP!$AK$1:$EZ$55,Points_MP!$C54,FALSE)=$T54,$AG54,IF(HLOOKUP(BV$1,Monitoring_MP!$AK$1:$EZ$55,Points_MP!$C54,FALSE)=$V54,$AH54,IF(HLOOKUP(BV$1,Monitoring_MP!$AK$1:$EZ$55,Points_MP!$C54,FALSE)=$X54,$AI54,"ERROR")))))))))</f>
        <v>0</v>
      </c>
      <c r="BW54" s="142">
        <f>IF(ISBLANK(HLOOKUP(BW$1,Monitoring_MP!$AK$1:$EZ$55,Points_MP!$C54,FALSE)),"",IF(HLOOKUP(BW$1,Monitoring_MP!$AK$1:$EZ$55,Points_MP!$C54,FALSE)=$J54,$AB54,IF(HLOOKUP(BW$1,Monitoring_MP!$AK$1:$EZ$55,Points_MP!$C54,FALSE)=$L54,$AC54,IF(HLOOKUP(BW$1,Monitoring_MP!$AK$1:$EZ$55,Points_MP!$C54,FALSE)=$N54,$AD54,IF(HLOOKUP(BW$1,Monitoring_MP!$AK$1:$EZ$55,Points_MP!$C54,FALSE)=$P54,$AE54,IF(HLOOKUP(BW$1,Monitoring_MP!$AK$1:$EZ$55,Points_MP!$C54,FALSE)=$R54,$AF54,IF(HLOOKUP(BW$1,Monitoring_MP!$AK$1:$EZ$55,Points_MP!$C54,FALSE)=$T54,$AG54,IF(HLOOKUP(BW$1,Monitoring_MP!$AK$1:$EZ$55,Points_MP!$C54,FALSE)=$V54,$AH54,IF(HLOOKUP(BW$1,Monitoring_MP!$AK$1:$EZ$55,Points_MP!$C54,FALSE)=$X54,$AI54,"ERROR")))))))))</f>
        <v>0</v>
      </c>
      <c r="BX54" s="142">
        <f>IF(ISBLANK(HLOOKUP(BX$1,Monitoring_MP!$AK$1:$EZ$55,Points_MP!$C54,FALSE)),"",IF(HLOOKUP(BX$1,Monitoring_MP!$AK$1:$EZ$55,Points_MP!$C54,FALSE)=$J54,$AB54,IF(HLOOKUP(BX$1,Monitoring_MP!$AK$1:$EZ$55,Points_MP!$C54,FALSE)=$L54,$AC54,IF(HLOOKUP(BX$1,Monitoring_MP!$AK$1:$EZ$55,Points_MP!$C54,FALSE)=$N54,$AD54,IF(HLOOKUP(BX$1,Monitoring_MP!$AK$1:$EZ$55,Points_MP!$C54,FALSE)=$P54,$AE54,IF(HLOOKUP(BX$1,Monitoring_MP!$AK$1:$EZ$55,Points_MP!$C54,FALSE)=$R54,$AF54,IF(HLOOKUP(BX$1,Monitoring_MP!$AK$1:$EZ$55,Points_MP!$C54,FALSE)=$T54,$AG54,IF(HLOOKUP(BX$1,Monitoring_MP!$AK$1:$EZ$55,Points_MP!$C54,FALSE)=$V54,$AH54,IF(HLOOKUP(BX$1,Monitoring_MP!$AK$1:$EZ$55,Points_MP!$C54,FALSE)=$X54,$AI54,"ERROR")))))))))</f>
        <v>0</v>
      </c>
      <c r="BY54" s="142">
        <f>IF(ISBLANK(HLOOKUP(BY$1,Monitoring_MP!$AK$1:$EZ$55,Points_MP!$C54,FALSE)),"",IF(HLOOKUP(BY$1,Monitoring_MP!$AK$1:$EZ$55,Points_MP!$C54,FALSE)=$J54,$AB54,IF(HLOOKUP(BY$1,Monitoring_MP!$AK$1:$EZ$55,Points_MP!$C54,FALSE)=$L54,$AC54,IF(HLOOKUP(BY$1,Monitoring_MP!$AK$1:$EZ$55,Points_MP!$C54,FALSE)=$N54,$AD54,IF(HLOOKUP(BY$1,Monitoring_MP!$AK$1:$EZ$55,Points_MP!$C54,FALSE)=$P54,$AE54,IF(HLOOKUP(BY$1,Monitoring_MP!$AK$1:$EZ$55,Points_MP!$C54,FALSE)=$R54,$AF54,IF(HLOOKUP(BY$1,Monitoring_MP!$AK$1:$EZ$55,Points_MP!$C54,FALSE)=$T54,$AG54,IF(HLOOKUP(BY$1,Monitoring_MP!$AK$1:$EZ$55,Points_MP!$C54,FALSE)=$V54,$AH54,IF(HLOOKUP(BY$1,Monitoring_MP!$AK$1:$EZ$55,Points_MP!$C54,FALSE)=$X54,$AI54,"ERROR")))))))))</f>
        <v>0</v>
      </c>
      <c r="BZ54" s="142">
        <f>IF(ISBLANK(HLOOKUP(BZ$1,Monitoring_MP!$AK$1:$EZ$55,Points_MP!$C54,FALSE)),"",IF(HLOOKUP(BZ$1,Monitoring_MP!$AK$1:$EZ$55,Points_MP!$C54,FALSE)=$J54,$AB54,IF(HLOOKUP(BZ$1,Monitoring_MP!$AK$1:$EZ$55,Points_MP!$C54,FALSE)=$L54,$AC54,IF(HLOOKUP(BZ$1,Monitoring_MP!$AK$1:$EZ$55,Points_MP!$C54,FALSE)=$N54,$AD54,IF(HLOOKUP(BZ$1,Monitoring_MP!$AK$1:$EZ$55,Points_MP!$C54,FALSE)=$P54,$AE54,IF(HLOOKUP(BZ$1,Monitoring_MP!$AK$1:$EZ$55,Points_MP!$C54,FALSE)=$R54,$AF54,IF(HLOOKUP(BZ$1,Monitoring_MP!$AK$1:$EZ$55,Points_MP!$C54,FALSE)=$T54,$AG54,IF(HLOOKUP(BZ$1,Monitoring_MP!$AK$1:$EZ$55,Points_MP!$C54,FALSE)=$V54,$AH54,IF(HLOOKUP(BZ$1,Monitoring_MP!$AK$1:$EZ$55,Points_MP!$C54,FALSE)=$X54,$AI54,"ERROR")))))))))</f>
        <v>0</v>
      </c>
      <c r="CA54" s="142">
        <f>IF(ISBLANK(HLOOKUP(CA$1,Monitoring_MP!$AK$1:$EZ$55,Points_MP!$C54,FALSE)),"",IF(HLOOKUP(CA$1,Monitoring_MP!$AK$1:$EZ$55,Points_MP!$C54,FALSE)=$J54,$AB54,IF(HLOOKUP(CA$1,Monitoring_MP!$AK$1:$EZ$55,Points_MP!$C54,FALSE)=$L54,$AC54,IF(HLOOKUP(CA$1,Monitoring_MP!$AK$1:$EZ$55,Points_MP!$C54,FALSE)=$N54,$AD54,IF(HLOOKUP(CA$1,Monitoring_MP!$AK$1:$EZ$55,Points_MP!$C54,FALSE)=$P54,$AE54,IF(HLOOKUP(CA$1,Monitoring_MP!$AK$1:$EZ$55,Points_MP!$C54,FALSE)=$R54,$AF54,IF(HLOOKUP(CA$1,Monitoring_MP!$AK$1:$EZ$55,Points_MP!$C54,FALSE)=$T54,$AG54,IF(HLOOKUP(CA$1,Monitoring_MP!$AK$1:$EZ$55,Points_MP!$C54,FALSE)=$V54,$AH54,IF(HLOOKUP(CA$1,Monitoring_MP!$AK$1:$EZ$55,Points_MP!$C54,FALSE)=$X54,$AI54,"ERROR")))))))))</f>
        <v>0</v>
      </c>
      <c r="CB54" s="142">
        <f>IF(ISBLANK(HLOOKUP(CB$1,Monitoring_MP!$AK$1:$EZ$55,Points_MP!$C54,FALSE)),"",IF(HLOOKUP(CB$1,Monitoring_MP!$AK$1:$EZ$55,Points_MP!$C54,FALSE)=$J54,$AB54,IF(HLOOKUP(CB$1,Monitoring_MP!$AK$1:$EZ$55,Points_MP!$C54,FALSE)=$L54,$AC54,IF(HLOOKUP(CB$1,Monitoring_MP!$AK$1:$EZ$55,Points_MP!$C54,FALSE)=$N54,$AD54,IF(HLOOKUP(CB$1,Monitoring_MP!$AK$1:$EZ$55,Points_MP!$C54,FALSE)=$P54,$AE54,IF(HLOOKUP(CB$1,Monitoring_MP!$AK$1:$EZ$55,Points_MP!$C54,FALSE)=$R54,$AF54,IF(HLOOKUP(CB$1,Monitoring_MP!$AK$1:$EZ$55,Points_MP!$C54,FALSE)=$T54,$AG54,IF(HLOOKUP(CB$1,Monitoring_MP!$AK$1:$EZ$55,Points_MP!$C54,FALSE)=$V54,$AH54,IF(HLOOKUP(CB$1,Monitoring_MP!$AK$1:$EZ$55,Points_MP!$C54,FALSE)=$X54,$AI54,"ERROR")))))))))</f>
        <v>0</v>
      </c>
      <c r="CC54" s="142">
        <f>IF(ISBLANK(HLOOKUP(CC$1,Monitoring_MP!$AK$1:$EZ$55,Points_MP!$C54,FALSE)),"",IF(HLOOKUP(CC$1,Monitoring_MP!$AK$1:$EZ$55,Points_MP!$C54,FALSE)=$J54,$AB54,IF(HLOOKUP(CC$1,Monitoring_MP!$AK$1:$EZ$55,Points_MP!$C54,FALSE)=$L54,$AC54,IF(HLOOKUP(CC$1,Monitoring_MP!$AK$1:$EZ$55,Points_MP!$C54,FALSE)=$N54,$AD54,IF(HLOOKUP(CC$1,Monitoring_MP!$AK$1:$EZ$55,Points_MP!$C54,FALSE)=$P54,$AE54,IF(HLOOKUP(CC$1,Monitoring_MP!$AK$1:$EZ$55,Points_MP!$C54,FALSE)=$R54,$AF54,IF(HLOOKUP(CC$1,Monitoring_MP!$AK$1:$EZ$55,Points_MP!$C54,FALSE)=$T54,$AG54,IF(HLOOKUP(CC$1,Monitoring_MP!$AK$1:$EZ$55,Points_MP!$C54,FALSE)=$V54,$AH54,IF(HLOOKUP(CC$1,Monitoring_MP!$AK$1:$EZ$55,Points_MP!$C54,FALSE)=$X54,$AI54,"ERROR")))))))))</f>
        <v>0</v>
      </c>
      <c r="CD54" s="142">
        <f>IF(ISBLANK(HLOOKUP(CD$1,Monitoring_MP!$AK$1:$EZ$55,Points_MP!$C54,FALSE)),"",IF(HLOOKUP(CD$1,Monitoring_MP!$AK$1:$EZ$55,Points_MP!$C54,FALSE)=$J54,$AB54,IF(HLOOKUP(CD$1,Monitoring_MP!$AK$1:$EZ$55,Points_MP!$C54,FALSE)=$L54,$AC54,IF(HLOOKUP(CD$1,Monitoring_MP!$AK$1:$EZ$55,Points_MP!$C54,FALSE)=$N54,$AD54,IF(HLOOKUP(CD$1,Monitoring_MP!$AK$1:$EZ$55,Points_MP!$C54,FALSE)=$P54,$AE54,IF(HLOOKUP(CD$1,Monitoring_MP!$AK$1:$EZ$55,Points_MP!$C54,FALSE)=$R54,$AF54,IF(HLOOKUP(CD$1,Monitoring_MP!$AK$1:$EZ$55,Points_MP!$C54,FALSE)=$T54,$AG54,IF(HLOOKUP(CD$1,Monitoring_MP!$AK$1:$EZ$55,Points_MP!$C54,FALSE)=$V54,$AH54,IF(HLOOKUP(CD$1,Monitoring_MP!$AK$1:$EZ$55,Points_MP!$C54,FALSE)=$X54,$AI54,"ERROR")))))))))</f>
        <v>0</v>
      </c>
      <c r="CE54" s="142">
        <f>IF(ISBLANK(HLOOKUP(CE$1,Monitoring_MP!$AK$1:$EZ$55,Points_MP!$C54,FALSE)),"",IF(HLOOKUP(CE$1,Monitoring_MP!$AK$1:$EZ$55,Points_MP!$C54,FALSE)=$J54,$AB54,IF(HLOOKUP(CE$1,Monitoring_MP!$AK$1:$EZ$55,Points_MP!$C54,FALSE)=$L54,$AC54,IF(HLOOKUP(CE$1,Monitoring_MP!$AK$1:$EZ$55,Points_MP!$C54,FALSE)=$N54,$AD54,IF(HLOOKUP(CE$1,Monitoring_MP!$AK$1:$EZ$55,Points_MP!$C54,FALSE)=$P54,$AE54,IF(HLOOKUP(CE$1,Monitoring_MP!$AK$1:$EZ$55,Points_MP!$C54,FALSE)=$R54,$AF54,IF(HLOOKUP(CE$1,Monitoring_MP!$AK$1:$EZ$55,Points_MP!$C54,FALSE)=$T54,$AG54,IF(HLOOKUP(CE$1,Monitoring_MP!$AK$1:$EZ$55,Points_MP!$C54,FALSE)=$V54,$AH54,IF(HLOOKUP(CE$1,Monitoring_MP!$AK$1:$EZ$55,Points_MP!$C54,FALSE)=$X54,$AI54,"ERROR")))))))))</f>
        <v>0</v>
      </c>
      <c r="CF54" s="142" t="str">
        <f>IF(ISBLANK(HLOOKUP(CF$1,Monitoring_MP!$AK$1:$EZ$55,Points_MP!$C54,FALSE)),"",IF(HLOOKUP(CF$1,Monitoring_MP!$AK$1:$EZ$55,Points_MP!$C54,FALSE)=$J54,$AB54,IF(HLOOKUP(CF$1,Monitoring_MP!$AK$1:$EZ$55,Points_MP!$C54,FALSE)=$L54,$AC54,IF(HLOOKUP(CF$1,Monitoring_MP!$AK$1:$EZ$55,Points_MP!$C54,FALSE)=$N54,$AD54,IF(HLOOKUP(CF$1,Monitoring_MP!$AK$1:$EZ$55,Points_MP!$C54,FALSE)=$P54,$AE54,IF(HLOOKUP(CF$1,Monitoring_MP!$AK$1:$EZ$55,Points_MP!$C54,FALSE)=$R54,$AF54,IF(HLOOKUP(CF$1,Monitoring_MP!$AK$1:$EZ$55,Points_MP!$C54,FALSE)=$T54,$AG54,IF(HLOOKUP(CF$1,Monitoring_MP!$AK$1:$EZ$55,Points_MP!$C54,FALSE)=$V54,$AH54,IF(HLOOKUP(CF$1,Monitoring_MP!$AK$1:$EZ$55,Points_MP!$C54,FALSE)=$X54,$AI54,"ERROR")))))))))</f>
        <v>N/A</v>
      </c>
      <c r="CG54" s="142">
        <f>IF(ISBLANK(HLOOKUP(CG$1,Monitoring_MP!$AK$1:$EZ$55,Points_MP!$C54,FALSE)),"",IF(HLOOKUP(CG$1,Monitoring_MP!$AK$1:$EZ$55,Points_MP!$C54,FALSE)=$J54,$AB54,IF(HLOOKUP(CG$1,Monitoring_MP!$AK$1:$EZ$55,Points_MP!$C54,FALSE)=$L54,$AC54,IF(HLOOKUP(CG$1,Monitoring_MP!$AK$1:$EZ$55,Points_MP!$C54,FALSE)=$N54,$AD54,IF(HLOOKUP(CG$1,Monitoring_MP!$AK$1:$EZ$55,Points_MP!$C54,FALSE)=$P54,$AE54,IF(HLOOKUP(CG$1,Monitoring_MP!$AK$1:$EZ$55,Points_MP!$C54,FALSE)=$R54,$AF54,IF(HLOOKUP(CG$1,Monitoring_MP!$AK$1:$EZ$55,Points_MP!$C54,FALSE)=$T54,$AG54,IF(HLOOKUP(CG$1,Monitoring_MP!$AK$1:$EZ$55,Points_MP!$C54,FALSE)=$V54,$AH54,IF(HLOOKUP(CG$1,Monitoring_MP!$AK$1:$EZ$55,Points_MP!$C54,FALSE)=$X54,$AI54,"ERROR")))))))))</f>
        <v>0</v>
      </c>
      <c r="CH54" s="142">
        <f>IF(ISBLANK(HLOOKUP(CH$1,Monitoring_MP!$AK$1:$EZ$55,Points_MP!$C54,FALSE)),"",IF(HLOOKUP(CH$1,Monitoring_MP!$AK$1:$EZ$55,Points_MP!$C54,FALSE)=$J54,$AB54,IF(HLOOKUP(CH$1,Monitoring_MP!$AK$1:$EZ$55,Points_MP!$C54,FALSE)=$L54,$AC54,IF(HLOOKUP(CH$1,Monitoring_MP!$AK$1:$EZ$55,Points_MP!$C54,FALSE)=$N54,$AD54,IF(HLOOKUP(CH$1,Monitoring_MP!$AK$1:$EZ$55,Points_MP!$C54,FALSE)=$P54,$AE54,IF(HLOOKUP(CH$1,Monitoring_MP!$AK$1:$EZ$55,Points_MP!$C54,FALSE)=$R54,$AF54,IF(HLOOKUP(CH$1,Monitoring_MP!$AK$1:$EZ$55,Points_MP!$C54,FALSE)=$T54,$AG54,IF(HLOOKUP(CH$1,Monitoring_MP!$AK$1:$EZ$55,Points_MP!$C54,FALSE)=$V54,$AH54,IF(HLOOKUP(CH$1,Monitoring_MP!$AK$1:$EZ$55,Points_MP!$C54,FALSE)=$X54,$AI54,"ERROR")))))))))</f>
        <v>0</v>
      </c>
      <c r="CI54" s="142">
        <f>IF(ISBLANK(HLOOKUP(CI$1,Monitoring_MP!$AK$1:$EZ$55,Points_MP!$C54,FALSE)),"",IF(HLOOKUP(CI$1,Monitoring_MP!$AK$1:$EZ$55,Points_MP!$C54,FALSE)=$J54,$AB54,IF(HLOOKUP(CI$1,Monitoring_MP!$AK$1:$EZ$55,Points_MP!$C54,FALSE)=$L54,$AC54,IF(HLOOKUP(CI$1,Monitoring_MP!$AK$1:$EZ$55,Points_MP!$C54,FALSE)=$N54,$AD54,IF(HLOOKUP(CI$1,Monitoring_MP!$AK$1:$EZ$55,Points_MP!$C54,FALSE)=$P54,$AE54,IF(HLOOKUP(CI$1,Monitoring_MP!$AK$1:$EZ$55,Points_MP!$C54,FALSE)=$R54,$AF54,IF(HLOOKUP(CI$1,Monitoring_MP!$AK$1:$EZ$55,Points_MP!$C54,FALSE)=$T54,$AG54,IF(HLOOKUP(CI$1,Monitoring_MP!$AK$1:$EZ$55,Points_MP!$C54,FALSE)=$V54,$AH54,IF(HLOOKUP(CI$1,Monitoring_MP!$AK$1:$EZ$55,Points_MP!$C54,FALSE)=$X54,$AI54,"ERROR")))))))))</f>
        <v>0</v>
      </c>
      <c r="CJ54" s="142">
        <f>IF(ISBLANK(HLOOKUP(CJ$1,Monitoring_MP!$AK$1:$EZ$55,Points_MP!$C54,FALSE)),"",IF(HLOOKUP(CJ$1,Monitoring_MP!$AK$1:$EZ$55,Points_MP!$C54,FALSE)=$J54,$AB54,IF(HLOOKUP(CJ$1,Monitoring_MP!$AK$1:$EZ$55,Points_MP!$C54,FALSE)=$L54,$AC54,IF(HLOOKUP(CJ$1,Monitoring_MP!$AK$1:$EZ$55,Points_MP!$C54,FALSE)=$N54,$AD54,IF(HLOOKUP(CJ$1,Monitoring_MP!$AK$1:$EZ$55,Points_MP!$C54,FALSE)=$P54,$AE54,IF(HLOOKUP(CJ$1,Monitoring_MP!$AK$1:$EZ$55,Points_MP!$C54,FALSE)=$R54,$AF54,IF(HLOOKUP(CJ$1,Monitoring_MP!$AK$1:$EZ$55,Points_MP!$C54,FALSE)=$T54,$AG54,IF(HLOOKUP(CJ$1,Monitoring_MP!$AK$1:$EZ$55,Points_MP!$C54,FALSE)=$V54,$AH54,IF(HLOOKUP(CJ$1,Monitoring_MP!$AK$1:$EZ$55,Points_MP!$C54,FALSE)=$X54,$AI54,"ERROR")))))))))</f>
        <v>0</v>
      </c>
      <c r="CK54" s="142">
        <f>IF(ISBLANK(HLOOKUP(CK$1,Monitoring_MP!$AK$1:$EZ$55,Points_MP!$C54,FALSE)),"",IF(HLOOKUP(CK$1,Monitoring_MP!$AK$1:$EZ$55,Points_MP!$C54,FALSE)=$J54,$AB54,IF(HLOOKUP(CK$1,Monitoring_MP!$AK$1:$EZ$55,Points_MP!$C54,FALSE)=$L54,$AC54,IF(HLOOKUP(CK$1,Monitoring_MP!$AK$1:$EZ$55,Points_MP!$C54,FALSE)=$N54,$AD54,IF(HLOOKUP(CK$1,Monitoring_MP!$AK$1:$EZ$55,Points_MP!$C54,FALSE)=$P54,$AE54,IF(HLOOKUP(CK$1,Monitoring_MP!$AK$1:$EZ$55,Points_MP!$C54,FALSE)=$R54,$AF54,IF(HLOOKUP(CK$1,Monitoring_MP!$AK$1:$EZ$55,Points_MP!$C54,FALSE)=$T54,$AG54,IF(HLOOKUP(CK$1,Monitoring_MP!$AK$1:$EZ$55,Points_MP!$C54,FALSE)=$V54,$AH54,IF(HLOOKUP(CK$1,Monitoring_MP!$AK$1:$EZ$55,Points_MP!$C54,FALSE)=$X54,$AI54,"ERROR")))))))))</f>
        <v>0</v>
      </c>
      <c r="CL54" s="142">
        <f>IF(ISBLANK(HLOOKUP(CL$1,Monitoring_MP!$AK$1:$EZ$55,Points_MP!$C54,FALSE)),"",IF(HLOOKUP(CL$1,Monitoring_MP!$AK$1:$EZ$55,Points_MP!$C54,FALSE)=$J54,$AB54,IF(HLOOKUP(CL$1,Monitoring_MP!$AK$1:$EZ$55,Points_MP!$C54,FALSE)=$L54,$AC54,IF(HLOOKUP(CL$1,Monitoring_MP!$AK$1:$EZ$55,Points_MP!$C54,FALSE)=$N54,$AD54,IF(HLOOKUP(CL$1,Monitoring_MP!$AK$1:$EZ$55,Points_MP!$C54,FALSE)=$P54,$AE54,IF(HLOOKUP(CL$1,Monitoring_MP!$AK$1:$EZ$55,Points_MP!$C54,FALSE)=$R54,$AF54,IF(HLOOKUP(CL$1,Monitoring_MP!$AK$1:$EZ$55,Points_MP!$C54,FALSE)=$T54,$AG54,IF(HLOOKUP(CL$1,Monitoring_MP!$AK$1:$EZ$55,Points_MP!$C54,FALSE)=$V54,$AH54,IF(HLOOKUP(CL$1,Monitoring_MP!$AK$1:$EZ$55,Points_MP!$C54,FALSE)=$X54,$AI54,"ERROR")))))))))</f>
        <v>0</v>
      </c>
      <c r="CM54" s="142">
        <f>IF(ISBLANK(HLOOKUP(CM$1,Monitoring_MP!$AK$1:$EZ$55,Points_MP!$C54,FALSE)),"",IF(HLOOKUP(CM$1,Monitoring_MP!$AK$1:$EZ$55,Points_MP!$C54,FALSE)=$J54,$AB54,IF(HLOOKUP(CM$1,Monitoring_MP!$AK$1:$EZ$55,Points_MP!$C54,FALSE)=$L54,$AC54,IF(HLOOKUP(CM$1,Monitoring_MP!$AK$1:$EZ$55,Points_MP!$C54,FALSE)=$N54,$AD54,IF(HLOOKUP(CM$1,Monitoring_MP!$AK$1:$EZ$55,Points_MP!$C54,FALSE)=$P54,$AE54,IF(HLOOKUP(CM$1,Monitoring_MP!$AK$1:$EZ$55,Points_MP!$C54,FALSE)=$R54,$AF54,IF(HLOOKUP(CM$1,Monitoring_MP!$AK$1:$EZ$55,Points_MP!$C54,FALSE)=$T54,$AG54,IF(HLOOKUP(CM$1,Monitoring_MP!$AK$1:$EZ$55,Points_MP!$C54,FALSE)=$V54,$AH54,IF(HLOOKUP(CM$1,Monitoring_MP!$AK$1:$EZ$55,Points_MP!$C54,FALSE)=$X54,$AI54,"ERROR")))))))))</f>
        <v>0</v>
      </c>
      <c r="CN54" s="142">
        <f>IF(ISBLANK(HLOOKUP(CN$1,Monitoring_MP!$AK$1:$EZ$55,Points_MP!$C54,FALSE)),"",IF(HLOOKUP(CN$1,Monitoring_MP!$AK$1:$EZ$55,Points_MP!$C54,FALSE)=$J54,$AB54,IF(HLOOKUP(CN$1,Monitoring_MP!$AK$1:$EZ$55,Points_MP!$C54,FALSE)=$L54,$AC54,IF(HLOOKUP(CN$1,Monitoring_MP!$AK$1:$EZ$55,Points_MP!$C54,FALSE)=$N54,$AD54,IF(HLOOKUP(CN$1,Monitoring_MP!$AK$1:$EZ$55,Points_MP!$C54,FALSE)=$P54,$AE54,IF(HLOOKUP(CN$1,Monitoring_MP!$AK$1:$EZ$55,Points_MP!$C54,FALSE)=$R54,$AF54,IF(HLOOKUP(CN$1,Monitoring_MP!$AK$1:$EZ$55,Points_MP!$C54,FALSE)=$T54,$AG54,IF(HLOOKUP(CN$1,Monitoring_MP!$AK$1:$EZ$55,Points_MP!$C54,FALSE)=$V54,$AH54,IF(HLOOKUP(CN$1,Monitoring_MP!$AK$1:$EZ$55,Points_MP!$C54,FALSE)=$X54,$AI54,"ERROR")))))))))</f>
        <v>0</v>
      </c>
      <c r="CO54" s="142">
        <f>IF(ISBLANK(HLOOKUP(CO$1,Monitoring_MP!$AK$1:$EZ$55,Points_MP!$C54,FALSE)),"",IF(HLOOKUP(CO$1,Monitoring_MP!$AK$1:$EZ$55,Points_MP!$C54,FALSE)=$J54,$AB54,IF(HLOOKUP(CO$1,Monitoring_MP!$AK$1:$EZ$55,Points_MP!$C54,FALSE)=$L54,$AC54,IF(HLOOKUP(CO$1,Monitoring_MP!$AK$1:$EZ$55,Points_MP!$C54,FALSE)=$N54,$AD54,IF(HLOOKUP(CO$1,Monitoring_MP!$AK$1:$EZ$55,Points_MP!$C54,FALSE)=$P54,$AE54,IF(HLOOKUP(CO$1,Monitoring_MP!$AK$1:$EZ$55,Points_MP!$C54,FALSE)=$R54,$AF54,IF(HLOOKUP(CO$1,Monitoring_MP!$AK$1:$EZ$55,Points_MP!$C54,FALSE)=$T54,$AG54,IF(HLOOKUP(CO$1,Monitoring_MP!$AK$1:$EZ$55,Points_MP!$C54,FALSE)=$V54,$AH54,IF(HLOOKUP(CO$1,Monitoring_MP!$AK$1:$EZ$55,Points_MP!$C54,FALSE)=$X54,$AI54,"ERROR")))))))))</f>
        <v>0</v>
      </c>
      <c r="CP54" s="142">
        <f>IF(ISBLANK(HLOOKUP(CP$1,Monitoring_MP!$AK$1:$EZ$55,Points_MP!$C54,FALSE)),"",IF(HLOOKUP(CP$1,Monitoring_MP!$AK$1:$EZ$55,Points_MP!$C54,FALSE)=$J54,$AB54,IF(HLOOKUP(CP$1,Monitoring_MP!$AK$1:$EZ$55,Points_MP!$C54,FALSE)=$L54,$AC54,IF(HLOOKUP(CP$1,Monitoring_MP!$AK$1:$EZ$55,Points_MP!$C54,FALSE)=$N54,$AD54,IF(HLOOKUP(CP$1,Monitoring_MP!$AK$1:$EZ$55,Points_MP!$C54,FALSE)=$P54,$AE54,IF(HLOOKUP(CP$1,Monitoring_MP!$AK$1:$EZ$55,Points_MP!$C54,FALSE)=$R54,$AF54,IF(HLOOKUP(CP$1,Monitoring_MP!$AK$1:$EZ$55,Points_MP!$C54,FALSE)=$T54,$AG54,IF(HLOOKUP(CP$1,Monitoring_MP!$AK$1:$EZ$55,Points_MP!$C54,FALSE)=$V54,$AH54,IF(HLOOKUP(CP$1,Monitoring_MP!$AK$1:$EZ$55,Points_MP!$C54,FALSE)=$X54,$AI54,"ERROR")))))))))</f>
        <v>0</v>
      </c>
      <c r="CQ54" s="142">
        <f>IF(ISBLANK(HLOOKUP(CQ$1,Monitoring_MP!$AK$1:$EZ$55,Points_MP!$C54,FALSE)),"",IF(HLOOKUP(CQ$1,Monitoring_MP!$AK$1:$EZ$55,Points_MP!$C54,FALSE)=$J54,$AB54,IF(HLOOKUP(CQ$1,Monitoring_MP!$AK$1:$EZ$55,Points_MP!$C54,FALSE)=$L54,$AC54,IF(HLOOKUP(CQ$1,Monitoring_MP!$AK$1:$EZ$55,Points_MP!$C54,FALSE)=$N54,$AD54,IF(HLOOKUP(CQ$1,Monitoring_MP!$AK$1:$EZ$55,Points_MP!$C54,FALSE)=$P54,$AE54,IF(HLOOKUP(CQ$1,Monitoring_MP!$AK$1:$EZ$55,Points_MP!$C54,FALSE)=$R54,$AF54,IF(HLOOKUP(CQ$1,Monitoring_MP!$AK$1:$EZ$55,Points_MP!$C54,FALSE)=$T54,$AG54,IF(HLOOKUP(CQ$1,Monitoring_MP!$AK$1:$EZ$55,Points_MP!$C54,FALSE)=$V54,$AH54,IF(HLOOKUP(CQ$1,Monitoring_MP!$AK$1:$EZ$55,Points_MP!$C54,FALSE)=$X54,$AI54,"ERROR")))))))))</f>
        <v>0</v>
      </c>
      <c r="CR54" s="142">
        <f>IF(ISBLANK(HLOOKUP(CR$1,Monitoring_MP!$AK$1:$EZ$55,Points_MP!$C54,FALSE)),"",IF(HLOOKUP(CR$1,Monitoring_MP!$AK$1:$EZ$55,Points_MP!$C54,FALSE)=$J54,$AB54,IF(HLOOKUP(CR$1,Monitoring_MP!$AK$1:$EZ$55,Points_MP!$C54,FALSE)=$L54,$AC54,IF(HLOOKUP(CR$1,Monitoring_MP!$AK$1:$EZ$55,Points_MP!$C54,FALSE)=$N54,$AD54,IF(HLOOKUP(CR$1,Monitoring_MP!$AK$1:$EZ$55,Points_MP!$C54,FALSE)=$P54,$AE54,IF(HLOOKUP(CR$1,Monitoring_MP!$AK$1:$EZ$55,Points_MP!$C54,FALSE)=$R54,$AF54,IF(HLOOKUP(CR$1,Monitoring_MP!$AK$1:$EZ$55,Points_MP!$C54,FALSE)=$T54,$AG54,IF(HLOOKUP(CR$1,Monitoring_MP!$AK$1:$EZ$55,Points_MP!$C54,FALSE)=$V54,$AH54,IF(HLOOKUP(CR$1,Monitoring_MP!$AK$1:$EZ$55,Points_MP!$C54,FALSE)=$X54,$AI54,"ERROR")))))))))</f>
        <v>0</v>
      </c>
    </row>
    <row r="55" spans="1:96" ht="15" customHeight="1" x14ac:dyDescent="0.35">
      <c r="A55" s="22" t="str">
        <f>IF(ISBLANK(Monitoring_MP!A55),"",Monitoring_MP!A55)</f>
        <v>Q53</v>
      </c>
      <c r="B55" s="22" t="str">
        <f>IF(ISBLANK(Monitoring_MP!B55),"",Monitoring_MP!B55)</f>
        <v>C20053</v>
      </c>
      <c r="C55" s="22">
        <f>IF(ISBLANK(Monitoring_MP!C55),"",Monitoring_MP!C55)</f>
        <v>55</v>
      </c>
      <c r="D55" s="21" t="str">
        <f>IF(ISBLANK(Monitoring_MP!D55),"",Monitoring_MP!D55)</f>
        <v>Sunt făcute public analizele financiare anuale ale tuturor întreprinderilor municipale și societăţilor comerciale cu pachet majoritar, deţinute de unitatea administrativ – teritorială (fie dețin acțiuni/părți sociale, dar nu sînt majoritare)?</v>
      </c>
      <c r="E55" s="21" t="str">
        <f>IF(ISBLANK(Monitoring_MP!E55),"",Monitoring_MP!E55)</f>
        <v xml:space="preserve">Are the annual financial analysis of all enterprises whose major shareholder is the municiaplity placed on official web page of municipality? </v>
      </c>
      <c r="F55" s="21" t="str">
        <f>IF(ISBLANK(Monitoring_MP!F55),"",Monitoring_MP!F55)</f>
        <v>inv</v>
      </c>
      <c r="G55" s="48" t="str">
        <f>IF(ISBLANK(Monitoring_MP!G55),"",Monitoring_MP!G55)</f>
        <v>inv2</v>
      </c>
      <c r="H55" s="62" t="str">
        <f>IF(ISBLANK(Monitoring_MP!H55),"",Monitoring_MP!H55)</f>
        <v>inv2k</v>
      </c>
      <c r="I55" s="48">
        <f>IF(ISBLANK(Monitoring_MP!I55),"",Monitoring_MP!I55)</f>
        <v>2</v>
      </c>
      <c r="J55" s="48" t="str">
        <f>IF(ISBLANK(Monitoring_MP!J55),"",Monitoring_MP!J55)</f>
        <v>da</v>
      </c>
      <c r="K55" s="48" t="str">
        <f>IF(ISBLANK(Monitoring_MP!K55),"",Monitoring_MP!K55)</f>
        <v>yes</v>
      </c>
      <c r="L55" s="48" t="str">
        <f>IF(ISBLANK(Monitoring_MP!L55),"",Monitoring_MP!L55)</f>
        <v>nu</v>
      </c>
      <c r="M55" s="48" t="str">
        <f>IF(ISBLANK(Monitoring_MP!M55),"",Monitoring_MP!M55)</f>
        <v>no</v>
      </c>
      <c r="N55" s="48" t="str">
        <f>IF(ISBLANK(Monitoring_MP!N55),"",Monitoring_MP!N55)</f>
        <v>partial</v>
      </c>
      <c r="O55" s="48" t="str">
        <f>IF(ISBLANK(Monitoring_MP!O55),"",Monitoring_MP!O55)</f>
        <v>partially</v>
      </c>
      <c r="P55" s="48" t="str">
        <f>IF(ISBLANK(Monitoring_MP!P55),"",Monitoring_MP!P55)</f>
        <v>--------</v>
      </c>
      <c r="Q55" s="48" t="str">
        <f>IF(ISBLANK(Monitoring_MP!Q55),"",Monitoring_MP!Q55)</f>
        <v>--------</v>
      </c>
      <c r="R55" s="48" t="str">
        <f>IF(ISBLANK(Monitoring_MP!R55),"",Monitoring_MP!R55)</f>
        <v>--------</v>
      </c>
      <c r="S55" s="48" t="str">
        <f>IF(ISBLANK(Monitoring_MP!S55),"",Monitoring_MP!S55)</f>
        <v>--------</v>
      </c>
      <c r="T55" s="48" t="str">
        <f>IF(ISBLANK(Monitoring_MP!T55),"",Monitoring_MP!T55)</f>
        <v>--------</v>
      </c>
      <c r="U55" s="48" t="str">
        <f>IF(ISBLANK(Monitoring_MP!U55),"",Monitoring_MP!U55)</f>
        <v>--------</v>
      </c>
      <c r="V55" s="48" t="str">
        <f>IF(ISBLANK(Monitoring_MP!V55),"",Monitoring_MP!V55)</f>
        <v>--------</v>
      </c>
      <c r="W55" s="48" t="str">
        <f>IF(ISBLANK(Monitoring_MP!W55),"",Monitoring_MP!W55)</f>
        <v>--------</v>
      </c>
      <c r="X55" s="48" t="str">
        <f>IF(ISBLANK(Monitoring_MP!X55),"",Monitoring_MP!X55)</f>
        <v>N/A</v>
      </c>
      <c r="Y55" s="48" t="str">
        <f>IF(ISBLANK(Monitoring_MP!Y55),"",Monitoring_MP!Y55)</f>
        <v>N/A</v>
      </c>
      <c r="Z55" s="48" t="str">
        <f>IF(ISBLANK(Monitoring_MP!Z55),"",Monitoring_MP!Z55)</f>
        <v>--------</v>
      </c>
      <c r="AA55" s="85" t="str">
        <f>IF(ISBLANK(Monitoring_MP!AA55),"",Monitoring_MP!AA55)</f>
        <v>--------</v>
      </c>
      <c r="AB55" s="73">
        <f>IF(ISBLANK(Monitoring_MP!AB55),"",Monitoring_MP!AB55)</f>
        <v>2</v>
      </c>
      <c r="AC55" s="48">
        <f>IF(ISBLANK(Monitoring_MP!AC55),"",Monitoring_MP!AC55)</f>
        <v>0</v>
      </c>
      <c r="AD55" s="73">
        <f>IF(ISBLANK(Monitoring_MP!AD55),"",Monitoring_MP!AD55)</f>
        <v>1</v>
      </c>
      <c r="AE55" s="73" t="str">
        <f>IF(ISBLANK(Monitoring_MP!AE55),"",Monitoring_MP!AE55)</f>
        <v/>
      </c>
      <c r="AF55" s="73" t="str">
        <f>IF(ISBLANK(Monitoring_MP!AF55),"",Monitoring_MP!AF55)</f>
        <v/>
      </c>
      <c r="AG55" s="73" t="str">
        <f>IF(ISBLANK(Monitoring_MP!AG55),"",Monitoring_MP!AG55)</f>
        <v/>
      </c>
      <c r="AH55" s="73" t="str">
        <f>IF(ISBLANK(Monitoring_MP!AH55),"",Monitoring_MP!AH55)</f>
        <v/>
      </c>
      <c r="AI55" s="48" t="str">
        <f>IF(ISBLANK(Monitoring_MP!AI55),"",Monitoring_MP!AI55)</f>
        <v>N/A</v>
      </c>
      <c r="AJ55" s="21" t="str">
        <f>IF(ISBLANK(Monitoring_MP!AJ55),"",Monitoring_MP!AJ55)</f>
        <v/>
      </c>
      <c r="AK55" s="142">
        <f>IF(ISBLANK(HLOOKUP(AK$1,Monitoring_MP!$AK$1:$EZ$55,Points_MP!$C55,FALSE)),"",IF(HLOOKUP(AK$1,Monitoring_MP!$AK$1:$EZ$55,Points_MP!$C55,FALSE)=$J55,$AB55,IF(HLOOKUP(AK$1,Monitoring_MP!$AK$1:$EZ$55,Points_MP!$C55,FALSE)=$L55,$AC55,IF(HLOOKUP(AK$1,Monitoring_MP!$AK$1:$EZ$55,Points_MP!$C55,FALSE)=$N55,$AD55,IF(HLOOKUP(AK$1,Monitoring_MP!$AK$1:$EZ$55,Points_MP!$C55,FALSE)=$P55,$AE55,IF(HLOOKUP(AK$1,Monitoring_MP!$AK$1:$EZ$55,Points_MP!$C55,FALSE)=$R55,$AF55,IF(HLOOKUP(AK$1,Monitoring_MP!$AK$1:$EZ$55,Points_MP!$C55,FALSE)=$T55,$AG55,IF(HLOOKUP(AK$1,Monitoring_MP!$AK$1:$EZ$55,Points_MP!$C55,FALSE)=$V55,$AH55,IF(HLOOKUP(AK$1,Monitoring_MP!$AK$1:$EZ$55,Points_MP!$C55,FALSE)=$X55,$AI55,"ERROR")))))))))</f>
        <v>1</v>
      </c>
      <c r="AL55" s="142">
        <f>IF(ISBLANK(HLOOKUP(AL$1,Monitoring_MP!$AK$1:$EZ$55,Points_MP!$C55,FALSE)),"",IF(HLOOKUP(AL$1,Monitoring_MP!$AK$1:$EZ$55,Points_MP!$C55,FALSE)=$J55,$AB55,IF(HLOOKUP(AL$1,Monitoring_MP!$AK$1:$EZ$55,Points_MP!$C55,FALSE)=$L55,$AC55,IF(HLOOKUP(AL$1,Monitoring_MP!$AK$1:$EZ$55,Points_MP!$C55,FALSE)=$N55,$AD55,IF(HLOOKUP(AL$1,Monitoring_MP!$AK$1:$EZ$55,Points_MP!$C55,FALSE)=$P55,$AE55,IF(HLOOKUP(AL$1,Monitoring_MP!$AK$1:$EZ$55,Points_MP!$C55,FALSE)=$R55,$AF55,IF(HLOOKUP(AL$1,Monitoring_MP!$AK$1:$EZ$55,Points_MP!$C55,FALSE)=$T55,$AG55,IF(HLOOKUP(AL$1,Monitoring_MP!$AK$1:$EZ$55,Points_MP!$C55,FALSE)=$V55,$AH55,IF(HLOOKUP(AL$1,Monitoring_MP!$AK$1:$EZ$55,Points_MP!$C55,FALSE)=$X55,$AI55,"ERROR")))))))))</f>
        <v>0</v>
      </c>
      <c r="AM55" s="142">
        <f>IF(ISBLANK(HLOOKUP(AM$1,Monitoring_MP!$AK$1:$EZ$55,Points_MP!$C55,FALSE)),"",IF(HLOOKUP(AM$1,Monitoring_MP!$AK$1:$EZ$55,Points_MP!$C55,FALSE)=$J55,$AB55,IF(HLOOKUP(AM$1,Monitoring_MP!$AK$1:$EZ$55,Points_MP!$C55,FALSE)=$L55,$AC55,IF(HLOOKUP(AM$1,Monitoring_MP!$AK$1:$EZ$55,Points_MP!$C55,FALSE)=$N55,$AD55,IF(HLOOKUP(AM$1,Monitoring_MP!$AK$1:$EZ$55,Points_MP!$C55,FALSE)=$P55,$AE55,IF(HLOOKUP(AM$1,Monitoring_MP!$AK$1:$EZ$55,Points_MP!$C55,FALSE)=$R55,$AF55,IF(HLOOKUP(AM$1,Monitoring_MP!$AK$1:$EZ$55,Points_MP!$C55,FALSE)=$T55,$AG55,IF(HLOOKUP(AM$1,Monitoring_MP!$AK$1:$EZ$55,Points_MP!$C55,FALSE)=$V55,$AH55,IF(HLOOKUP(AM$1,Monitoring_MP!$AK$1:$EZ$55,Points_MP!$C55,FALSE)=$X55,$AI55,"ERROR")))))))))</f>
        <v>0</v>
      </c>
      <c r="AN55" s="142">
        <f>IF(ISBLANK(HLOOKUP(AN$1,Monitoring_MP!$AK$1:$EZ$55,Points_MP!$C55,FALSE)),"",IF(HLOOKUP(AN$1,Monitoring_MP!$AK$1:$EZ$55,Points_MP!$C55,FALSE)=$J55,$AB55,IF(HLOOKUP(AN$1,Monitoring_MP!$AK$1:$EZ$55,Points_MP!$C55,FALSE)=$L55,$AC55,IF(HLOOKUP(AN$1,Monitoring_MP!$AK$1:$EZ$55,Points_MP!$C55,FALSE)=$N55,$AD55,IF(HLOOKUP(AN$1,Monitoring_MP!$AK$1:$EZ$55,Points_MP!$C55,FALSE)=$P55,$AE55,IF(HLOOKUP(AN$1,Monitoring_MP!$AK$1:$EZ$55,Points_MP!$C55,FALSE)=$R55,$AF55,IF(HLOOKUP(AN$1,Monitoring_MP!$AK$1:$EZ$55,Points_MP!$C55,FALSE)=$T55,$AG55,IF(HLOOKUP(AN$1,Monitoring_MP!$AK$1:$EZ$55,Points_MP!$C55,FALSE)=$V55,$AH55,IF(HLOOKUP(AN$1,Monitoring_MP!$AK$1:$EZ$55,Points_MP!$C55,FALSE)=$X55,$AI55,"ERROR")))))))))</f>
        <v>0</v>
      </c>
      <c r="AO55" s="142">
        <f>IF(ISBLANK(HLOOKUP(AO$1,Monitoring_MP!$AK$1:$EZ$55,Points_MP!$C55,FALSE)),"",IF(HLOOKUP(AO$1,Monitoring_MP!$AK$1:$EZ$55,Points_MP!$C55,FALSE)=$J55,$AB55,IF(HLOOKUP(AO$1,Monitoring_MP!$AK$1:$EZ$55,Points_MP!$C55,FALSE)=$L55,$AC55,IF(HLOOKUP(AO$1,Monitoring_MP!$AK$1:$EZ$55,Points_MP!$C55,FALSE)=$N55,$AD55,IF(HLOOKUP(AO$1,Monitoring_MP!$AK$1:$EZ$55,Points_MP!$C55,FALSE)=$P55,$AE55,IF(HLOOKUP(AO$1,Monitoring_MP!$AK$1:$EZ$55,Points_MP!$C55,FALSE)=$R55,$AF55,IF(HLOOKUP(AO$1,Monitoring_MP!$AK$1:$EZ$55,Points_MP!$C55,FALSE)=$T55,$AG55,IF(HLOOKUP(AO$1,Monitoring_MP!$AK$1:$EZ$55,Points_MP!$C55,FALSE)=$V55,$AH55,IF(HLOOKUP(AO$1,Monitoring_MP!$AK$1:$EZ$55,Points_MP!$C55,FALSE)=$X55,$AI55,"ERROR")))))))))</f>
        <v>0</v>
      </c>
      <c r="AP55" s="142">
        <f>IF(ISBLANK(HLOOKUP(AP$1,Monitoring_MP!$AK$1:$EZ$55,Points_MP!$C55,FALSE)),"",IF(HLOOKUP(AP$1,Monitoring_MP!$AK$1:$EZ$55,Points_MP!$C55,FALSE)=$J55,$AB55,IF(HLOOKUP(AP$1,Monitoring_MP!$AK$1:$EZ$55,Points_MP!$C55,FALSE)=$L55,$AC55,IF(HLOOKUP(AP$1,Monitoring_MP!$AK$1:$EZ$55,Points_MP!$C55,FALSE)=$N55,$AD55,IF(HLOOKUP(AP$1,Monitoring_MP!$AK$1:$EZ$55,Points_MP!$C55,FALSE)=$P55,$AE55,IF(HLOOKUP(AP$1,Monitoring_MP!$AK$1:$EZ$55,Points_MP!$C55,FALSE)=$R55,$AF55,IF(HLOOKUP(AP$1,Monitoring_MP!$AK$1:$EZ$55,Points_MP!$C55,FALSE)=$T55,$AG55,IF(HLOOKUP(AP$1,Monitoring_MP!$AK$1:$EZ$55,Points_MP!$C55,FALSE)=$V55,$AH55,IF(HLOOKUP(AP$1,Monitoring_MP!$AK$1:$EZ$55,Points_MP!$C55,FALSE)=$X55,$AI55,"ERROR")))))))))</f>
        <v>0</v>
      </c>
      <c r="AQ55" s="142">
        <f>IF(ISBLANK(HLOOKUP(AQ$1,Monitoring_MP!$AK$1:$EZ$55,Points_MP!$C55,FALSE)),"",IF(HLOOKUP(AQ$1,Monitoring_MP!$AK$1:$EZ$55,Points_MP!$C55,FALSE)=$J55,$AB55,IF(HLOOKUP(AQ$1,Monitoring_MP!$AK$1:$EZ$55,Points_MP!$C55,FALSE)=$L55,$AC55,IF(HLOOKUP(AQ$1,Monitoring_MP!$AK$1:$EZ$55,Points_MP!$C55,FALSE)=$N55,$AD55,IF(HLOOKUP(AQ$1,Monitoring_MP!$AK$1:$EZ$55,Points_MP!$C55,FALSE)=$P55,$AE55,IF(HLOOKUP(AQ$1,Monitoring_MP!$AK$1:$EZ$55,Points_MP!$C55,FALSE)=$R55,$AF55,IF(HLOOKUP(AQ$1,Monitoring_MP!$AK$1:$EZ$55,Points_MP!$C55,FALSE)=$T55,$AG55,IF(HLOOKUP(AQ$1,Monitoring_MP!$AK$1:$EZ$55,Points_MP!$C55,FALSE)=$V55,$AH55,IF(HLOOKUP(AQ$1,Monitoring_MP!$AK$1:$EZ$55,Points_MP!$C55,FALSE)=$X55,$AI55,"ERROR")))))))))</f>
        <v>0</v>
      </c>
      <c r="AR55" s="142">
        <f>IF(ISBLANK(HLOOKUP(AR$1,Monitoring_MP!$AK$1:$EZ$55,Points_MP!$C55,FALSE)),"",IF(HLOOKUP(AR$1,Monitoring_MP!$AK$1:$EZ$55,Points_MP!$C55,FALSE)=$J55,$AB55,IF(HLOOKUP(AR$1,Monitoring_MP!$AK$1:$EZ$55,Points_MP!$C55,FALSE)=$L55,$AC55,IF(HLOOKUP(AR$1,Monitoring_MP!$AK$1:$EZ$55,Points_MP!$C55,FALSE)=$N55,$AD55,IF(HLOOKUP(AR$1,Monitoring_MP!$AK$1:$EZ$55,Points_MP!$C55,FALSE)=$P55,$AE55,IF(HLOOKUP(AR$1,Monitoring_MP!$AK$1:$EZ$55,Points_MP!$C55,FALSE)=$R55,$AF55,IF(HLOOKUP(AR$1,Monitoring_MP!$AK$1:$EZ$55,Points_MP!$C55,FALSE)=$T55,$AG55,IF(HLOOKUP(AR$1,Monitoring_MP!$AK$1:$EZ$55,Points_MP!$C55,FALSE)=$V55,$AH55,IF(HLOOKUP(AR$1,Monitoring_MP!$AK$1:$EZ$55,Points_MP!$C55,FALSE)=$X55,$AI55,"ERROR")))))))))</f>
        <v>0</v>
      </c>
      <c r="AS55" s="142">
        <f>IF(ISBLANK(HLOOKUP(AS$1,Monitoring_MP!$AK$1:$EZ$55,Points_MP!$C55,FALSE)),"",IF(HLOOKUP(AS$1,Monitoring_MP!$AK$1:$EZ$55,Points_MP!$C55,FALSE)=$J55,$AB55,IF(HLOOKUP(AS$1,Monitoring_MP!$AK$1:$EZ$55,Points_MP!$C55,FALSE)=$L55,$AC55,IF(HLOOKUP(AS$1,Monitoring_MP!$AK$1:$EZ$55,Points_MP!$C55,FALSE)=$N55,$AD55,IF(HLOOKUP(AS$1,Monitoring_MP!$AK$1:$EZ$55,Points_MP!$C55,FALSE)=$P55,$AE55,IF(HLOOKUP(AS$1,Monitoring_MP!$AK$1:$EZ$55,Points_MP!$C55,FALSE)=$R55,$AF55,IF(HLOOKUP(AS$1,Monitoring_MP!$AK$1:$EZ$55,Points_MP!$C55,FALSE)=$T55,$AG55,IF(HLOOKUP(AS$1,Monitoring_MP!$AK$1:$EZ$55,Points_MP!$C55,FALSE)=$V55,$AH55,IF(HLOOKUP(AS$1,Monitoring_MP!$AK$1:$EZ$55,Points_MP!$C55,FALSE)=$X55,$AI55,"ERROR")))))))))</f>
        <v>0</v>
      </c>
      <c r="AT55" s="142" t="str">
        <f>IF(ISBLANK(HLOOKUP(AT$1,Monitoring_MP!$AK$1:$EZ$55,Points_MP!$C55,FALSE)),"",IF(HLOOKUP(AT$1,Monitoring_MP!$AK$1:$EZ$55,Points_MP!$C55,FALSE)=$J55,$AB55,IF(HLOOKUP(AT$1,Monitoring_MP!$AK$1:$EZ$55,Points_MP!$C55,FALSE)=$L55,$AC55,IF(HLOOKUP(AT$1,Monitoring_MP!$AK$1:$EZ$55,Points_MP!$C55,FALSE)=$N55,$AD55,IF(HLOOKUP(AT$1,Monitoring_MP!$AK$1:$EZ$55,Points_MP!$C55,FALSE)=$P55,$AE55,IF(HLOOKUP(AT$1,Monitoring_MP!$AK$1:$EZ$55,Points_MP!$C55,FALSE)=$R55,$AF55,IF(HLOOKUP(AT$1,Monitoring_MP!$AK$1:$EZ$55,Points_MP!$C55,FALSE)=$T55,$AG55,IF(HLOOKUP(AT$1,Monitoring_MP!$AK$1:$EZ$55,Points_MP!$C55,FALSE)=$V55,$AH55,IF(HLOOKUP(AT$1,Monitoring_MP!$AK$1:$EZ$55,Points_MP!$C55,FALSE)=$X55,$AI55,"ERROR")))))))))</f>
        <v>N/A</v>
      </c>
      <c r="AU55" s="142">
        <f>IF(ISBLANK(HLOOKUP(AU$1,Monitoring_MP!$AK$1:$EZ$55,Points_MP!$C55,FALSE)),"",IF(HLOOKUP(AU$1,Monitoring_MP!$AK$1:$EZ$55,Points_MP!$C55,FALSE)=$J55,$AB55,IF(HLOOKUP(AU$1,Monitoring_MP!$AK$1:$EZ$55,Points_MP!$C55,FALSE)=$L55,$AC55,IF(HLOOKUP(AU$1,Monitoring_MP!$AK$1:$EZ$55,Points_MP!$C55,FALSE)=$N55,$AD55,IF(HLOOKUP(AU$1,Monitoring_MP!$AK$1:$EZ$55,Points_MP!$C55,FALSE)=$P55,$AE55,IF(HLOOKUP(AU$1,Monitoring_MP!$AK$1:$EZ$55,Points_MP!$C55,FALSE)=$R55,$AF55,IF(HLOOKUP(AU$1,Monitoring_MP!$AK$1:$EZ$55,Points_MP!$C55,FALSE)=$T55,$AG55,IF(HLOOKUP(AU$1,Monitoring_MP!$AK$1:$EZ$55,Points_MP!$C55,FALSE)=$V55,$AH55,IF(HLOOKUP(AU$1,Monitoring_MP!$AK$1:$EZ$55,Points_MP!$C55,FALSE)=$X55,$AI55,"ERROR")))))))))</f>
        <v>0</v>
      </c>
      <c r="AV55" s="142">
        <f>IF(ISBLANK(HLOOKUP(AV$1,Monitoring_MP!$AK$1:$EZ$55,Points_MP!$C55,FALSE)),"",IF(HLOOKUP(AV$1,Monitoring_MP!$AK$1:$EZ$55,Points_MP!$C55,FALSE)=$J55,$AB55,IF(HLOOKUP(AV$1,Monitoring_MP!$AK$1:$EZ$55,Points_MP!$C55,FALSE)=$L55,$AC55,IF(HLOOKUP(AV$1,Monitoring_MP!$AK$1:$EZ$55,Points_MP!$C55,FALSE)=$N55,$AD55,IF(HLOOKUP(AV$1,Monitoring_MP!$AK$1:$EZ$55,Points_MP!$C55,FALSE)=$P55,$AE55,IF(HLOOKUP(AV$1,Monitoring_MP!$AK$1:$EZ$55,Points_MP!$C55,FALSE)=$R55,$AF55,IF(HLOOKUP(AV$1,Monitoring_MP!$AK$1:$EZ$55,Points_MP!$C55,FALSE)=$T55,$AG55,IF(HLOOKUP(AV$1,Monitoring_MP!$AK$1:$EZ$55,Points_MP!$C55,FALSE)=$V55,$AH55,IF(HLOOKUP(AV$1,Monitoring_MP!$AK$1:$EZ$55,Points_MP!$C55,FALSE)=$X55,$AI55,"ERROR")))))))))</f>
        <v>0</v>
      </c>
      <c r="AW55" s="142">
        <f>IF(ISBLANK(HLOOKUP(AW$1,Monitoring_MP!$AK$1:$EZ$55,Points_MP!$C55,FALSE)),"",IF(HLOOKUP(AW$1,Monitoring_MP!$AK$1:$EZ$55,Points_MP!$C55,FALSE)=$J55,$AB55,IF(HLOOKUP(AW$1,Monitoring_MP!$AK$1:$EZ$55,Points_MP!$C55,FALSE)=$L55,$AC55,IF(HLOOKUP(AW$1,Monitoring_MP!$AK$1:$EZ$55,Points_MP!$C55,FALSE)=$N55,$AD55,IF(HLOOKUP(AW$1,Monitoring_MP!$AK$1:$EZ$55,Points_MP!$C55,FALSE)=$P55,$AE55,IF(HLOOKUP(AW$1,Monitoring_MP!$AK$1:$EZ$55,Points_MP!$C55,FALSE)=$R55,$AF55,IF(HLOOKUP(AW$1,Monitoring_MP!$AK$1:$EZ$55,Points_MP!$C55,FALSE)=$T55,$AG55,IF(HLOOKUP(AW$1,Monitoring_MP!$AK$1:$EZ$55,Points_MP!$C55,FALSE)=$V55,$AH55,IF(HLOOKUP(AW$1,Monitoring_MP!$AK$1:$EZ$55,Points_MP!$C55,FALSE)=$X55,$AI55,"ERROR")))))))))</f>
        <v>0</v>
      </c>
      <c r="AX55" s="142">
        <f>IF(ISBLANK(HLOOKUP(AX$1,Monitoring_MP!$AK$1:$EZ$55,Points_MP!$C55,FALSE)),"",IF(HLOOKUP(AX$1,Monitoring_MP!$AK$1:$EZ$55,Points_MP!$C55,FALSE)=$J55,$AB55,IF(HLOOKUP(AX$1,Monitoring_MP!$AK$1:$EZ$55,Points_MP!$C55,FALSE)=$L55,$AC55,IF(HLOOKUP(AX$1,Monitoring_MP!$AK$1:$EZ$55,Points_MP!$C55,FALSE)=$N55,$AD55,IF(HLOOKUP(AX$1,Monitoring_MP!$AK$1:$EZ$55,Points_MP!$C55,FALSE)=$P55,$AE55,IF(HLOOKUP(AX$1,Monitoring_MP!$AK$1:$EZ$55,Points_MP!$C55,FALSE)=$R55,$AF55,IF(HLOOKUP(AX$1,Monitoring_MP!$AK$1:$EZ$55,Points_MP!$C55,FALSE)=$T55,$AG55,IF(HLOOKUP(AX$1,Monitoring_MP!$AK$1:$EZ$55,Points_MP!$C55,FALSE)=$V55,$AH55,IF(HLOOKUP(AX$1,Monitoring_MP!$AK$1:$EZ$55,Points_MP!$C55,FALSE)=$X55,$AI55,"ERROR")))))))))</f>
        <v>0</v>
      </c>
      <c r="AY55" s="142">
        <f>IF(ISBLANK(HLOOKUP(AY$1,Monitoring_MP!$AK$1:$EZ$55,Points_MP!$C55,FALSE)),"",IF(HLOOKUP(AY$1,Monitoring_MP!$AK$1:$EZ$55,Points_MP!$C55,FALSE)=$J55,$AB55,IF(HLOOKUP(AY$1,Monitoring_MP!$AK$1:$EZ$55,Points_MP!$C55,FALSE)=$L55,$AC55,IF(HLOOKUP(AY$1,Monitoring_MP!$AK$1:$EZ$55,Points_MP!$C55,FALSE)=$N55,$AD55,IF(HLOOKUP(AY$1,Monitoring_MP!$AK$1:$EZ$55,Points_MP!$C55,FALSE)=$P55,$AE55,IF(HLOOKUP(AY$1,Monitoring_MP!$AK$1:$EZ$55,Points_MP!$C55,FALSE)=$R55,$AF55,IF(HLOOKUP(AY$1,Monitoring_MP!$AK$1:$EZ$55,Points_MP!$C55,FALSE)=$T55,$AG55,IF(HLOOKUP(AY$1,Monitoring_MP!$AK$1:$EZ$55,Points_MP!$C55,FALSE)=$V55,$AH55,IF(HLOOKUP(AY$1,Monitoring_MP!$AK$1:$EZ$55,Points_MP!$C55,FALSE)=$X55,$AI55,"ERROR")))))))))</f>
        <v>0</v>
      </c>
      <c r="AZ55" s="142">
        <f>IF(ISBLANK(HLOOKUP(AZ$1,Monitoring_MP!$AK$1:$EZ$55,Points_MP!$C55,FALSE)),"",IF(HLOOKUP(AZ$1,Monitoring_MP!$AK$1:$EZ$55,Points_MP!$C55,FALSE)=$J55,$AB55,IF(HLOOKUP(AZ$1,Monitoring_MP!$AK$1:$EZ$55,Points_MP!$C55,FALSE)=$L55,$AC55,IF(HLOOKUP(AZ$1,Monitoring_MP!$AK$1:$EZ$55,Points_MP!$C55,FALSE)=$N55,$AD55,IF(HLOOKUP(AZ$1,Monitoring_MP!$AK$1:$EZ$55,Points_MP!$C55,FALSE)=$P55,$AE55,IF(HLOOKUP(AZ$1,Monitoring_MP!$AK$1:$EZ$55,Points_MP!$C55,FALSE)=$R55,$AF55,IF(HLOOKUP(AZ$1,Monitoring_MP!$AK$1:$EZ$55,Points_MP!$C55,FALSE)=$T55,$AG55,IF(HLOOKUP(AZ$1,Monitoring_MP!$AK$1:$EZ$55,Points_MP!$C55,FALSE)=$V55,$AH55,IF(HLOOKUP(AZ$1,Monitoring_MP!$AK$1:$EZ$55,Points_MP!$C55,FALSE)=$X55,$AI55,"ERROR")))))))))</f>
        <v>0</v>
      </c>
      <c r="BA55" s="142">
        <f>IF(ISBLANK(HLOOKUP(BA$1,Monitoring_MP!$AK$1:$EZ$55,Points_MP!$C55,FALSE)),"",IF(HLOOKUP(BA$1,Monitoring_MP!$AK$1:$EZ$55,Points_MP!$C55,FALSE)=$J55,$AB55,IF(HLOOKUP(BA$1,Monitoring_MP!$AK$1:$EZ$55,Points_MP!$C55,FALSE)=$L55,$AC55,IF(HLOOKUP(BA$1,Monitoring_MP!$AK$1:$EZ$55,Points_MP!$C55,FALSE)=$N55,$AD55,IF(HLOOKUP(BA$1,Monitoring_MP!$AK$1:$EZ$55,Points_MP!$C55,FALSE)=$P55,$AE55,IF(HLOOKUP(BA$1,Monitoring_MP!$AK$1:$EZ$55,Points_MP!$C55,FALSE)=$R55,$AF55,IF(HLOOKUP(BA$1,Monitoring_MP!$AK$1:$EZ$55,Points_MP!$C55,FALSE)=$T55,$AG55,IF(HLOOKUP(BA$1,Monitoring_MP!$AK$1:$EZ$55,Points_MP!$C55,FALSE)=$V55,$AH55,IF(HLOOKUP(BA$1,Monitoring_MP!$AK$1:$EZ$55,Points_MP!$C55,FALSE)=$X55,$AI55,"ERROR")))))))))</f>
        <v>0</v>
      </c>
      <c r="BB55" s="142">
        <f>IF(ISBLANK(HLOOKUP(BB$1,Monitoring_MP!$AK$1:$EZ$55,Points_MP!$C55,FALSE)),"",IF(HLOOKUP(BB$1,Monitoring_MP!$AK$1:$EZ$55,Points_MP!$C55,FALSE)=$J55,$AB55,IF(HLOOKUP(BB$1,Monitoring_MP!$AK$1:$EZ$55,Points_MP!$C55,FALSE)=$L55,$AC55,IF(HLOOKUP(BB$1,Monitoring_MP!$AK$1:$EZ$55,Points_MP!$C55,FALSE)=$N55,$AD55,IF(HLOOKUP(BB$1,Monitoring_MP!$AK$1:$EZ$55,Points_MP!$C55,FALSE)=$P55,$AE55,IF(HLOOKUP(BB$1,Monitoring_MP!$AK$1:$EZ$55,Points_MP!$C55,FALSE)=$R55,$AF55,IF(HLOOKUP(BB$1,Monitoring_MP!$AK$1:$EZ$55,Points_MP!$C55,FALSE)=$T55,$AG55,IF(HLOOKUP(BB$1,Monitoring_MP!$AK$1:$EZ$55,Points_MP!$C55,FALSE)=$V55,$AH55,IF(HLOOKUP(BB$1,Monitoring_MP!$AK$1:$EZ$55,Points_MP!$C55,FALSE)=$X55,$AI55,"ERROR")))))))))</f>
        <v>0</v>
      </c>
      <c r="BC55" s="142">
        <f>IF(ISBLANK(HLOOKUP(BC$1,Monitoring_MP!$AK$1:$EZ$55,Points_MP!$C55,FALSE)),"",IF(HLOOKUP(BC$1,Monitoring_MP!$AK$1:$EZ$55,Points_MP!$C55,FALSE)=$J55,$AB55,IF(HLOOKUP(BC$1,Monitoring_MP!$AK$1:$EZ$55,Points_MP!$C55,FALSE)=$L55,$AC55,IF(HLOOKUP(BC$1,Monitoring_MP!$AK$1:$EZ$55,Points_MP!$C55,FALSE)=$N55,$AD55,IF(HLOOKUP(BC$1,Monitoring_MP!$AK$1:$EZ$55,Points_MP!$C55,FALSE)=$P55,$AE55,IF(HLOOKUP(BC$1,Monitoring_MP!$AK$1:$EZ$55,Points_MP!$C55,FALSE)=$R55,$AF55,IF(HLOOKUP(BC$1,Monitoring_MP!$AK$1:$EZ$55,Points_MP!$C55,FALSE)=$T55,$AG55,IF(HLOOKUP(BC$1,Monitoring_MP!$AK$1:$EZ$55,Points_MP!$C55,FALSE)=$V55,$AH55,IF(HLOOKUP(BC$1,Monitoring_MP!$AK$1:$EZ$55,Points_MP!$C55,FALSE)=$X55,$AI55,"ERROR")))))))))</f>
        <v>1</v>
      </c>
      <c r="BD55" s="142">
        <f>IF(ISBLANK(HLOOKUP(BD$1,Monitoring_MP!$AK$1:$EZ$55,Points_MP!$C55,FALSE)),"",IF(HLOOKUP(BD$1,Monitoring_MP!$AK$1:$EZ$55,Points_MP!$C55,FALSE)=$J55,$AB55,IF(HLOOKUP(BD$1,Monitoring_MP!$AK$1:$EZ$55,Points_MP!$C55,FALSE)=$L55,$AC55,IF(HLOOKUP(BD$1,Monitoring_MP!$AK$1:$EZ$55,Points_MP!$C55,FALSE)=$N55,$AD55,IF(HLOOKUP(BD$1,Monitoring_MP!$AK$1:$EZ$55,Points_MP!$C55,FALSE)=$P55,$AE55,IF(HLOOKUP(BD$1,Monitoring_MP!$AK$1:$EZ$55,Points_MP!$C55,FALSE)=$R55,$AF55,IF(HLOOKUP(BD$1,Monitoring_MP!$AK$1:$EZ$55,Points_MP!$C55,FALSE)=$T55,$AG55,IF(HLOOKUP(BD$1,Monitoring_MP!$AK$1:$EZ$55,Points_MP!$C55,FALSE)=$V55,$AH55,IF(HLOOKUP(BD$1,Monitoring_MP!$AK$1:$EZ$55,Points_MP!$C55,FALSE)=$X55,$AI55,"ERROR")))))))))</f>
        <v>0</v>
      </c>
      <c r="BE55" s="142">
        <f>IF(ISBLANK(HLOOKUP(BE$1,Monitoring_MP!$AK$1:$EZ$55,Points_MP!$C55,FALSE)),"",IF(HLOOKUP(BE$1,Monitoring_MP!$AK$1:$EZ$55,Points_MP!$C55,FALSE)=$J55,$AB55,IF(HLOOKUP(BE$1,Monitoring_MP!$AK$1:$EZ$55,Points_MP!$C55,FALSE)=$L55,$AC55,IF(HLOOKUP(BE$1,Monitoring_MP!$AK$1:$EZ$55,Points_MP!$C55,FALSE)=$N55,$AD55,IF(HLOOKUP(BE$1,Monitoring_MP!$AK$1:$EZ$55,Points_MP!$C55,FALSE)=$P55,$AE55,IF(HLOOKUP(BE$1,Monitoring_MP!$AK$1:$EZ$55,Points_MP!$C55,FALSE)=$R55,$AF55,IF(HLOOKUP(BE$1,Monitoring_MP!$AK$1:$EZ$55,Points_MP!$C55,FALSE)=$T55,$AG55,IF(HLOOKUP(BE$1,Monitoring_MP!$AK$1:$EZ$55,Points_MP!$C55,FALSE)=$V55,$AH55,IF(HLOOKUP(BE$1,Monitoring_MP!$AK$1:$EZ$55,Points_MP!$C55,FALSE)=$X55,$AI55,"ERROR")))))))))</f>
        <v>0</v>
      </c>
      <c r="BF55" s="142">
        <f>IF(ISBLANK(HLOOKUP(BF$1,Monitoring_MP!$AK$1:$EZ$55,Points_MP!$C55,FALSE)),"",IF(HLOOKUP(BF$1,Monitoring_MP!$AK$1:$EZ$55,Points_MP!$C55,FALSE)=$J55,$AB55,IF(HLOOKUP(BF$1,Monitoring_MP!$AK$1:$EZ$55,Points_MP!$C55,FALSE)=$L55,$AC55,IF(HLOOKUP(BF$1,Monitoring_MP!$AK$1:$EZ$55,Points_MP!$C55,FALSE)=$N55,$AD55,IF(HLOOKUP(BF$1,Monitoring_MP!$AK$1:$EZ$55,Points_MP!$C55,FALSE)=$P55,$AE55,IF(HLOOKUP(BF$1,Monitoring_MP!$AK$1:$EZ$55,Points_MP!$C55,FALSE)=$R55,$AF55,IF(HLOOKUP(BF$1,Monitoring_MP!$AK$1:$EZ$55,Points_MP!$C55,FALSE)=$T55,$AG55,IF(HLOOKUP(BF$1,Monitoring_MP!$AK$1:$EZ$55,Points_MP!$C55,FALSE)=$V55,$AH55,IF(HLOOKUP(BF$1,Monitoring_MP!$AK$1:$EZ$55,Points_MP!$C55,FALSE)=$X55,$AI55,"ERROR")))))))))</f>
        <v>0</v>
      </c>
      <c r="BG55" s="142">
        <f>IF(ISBLANK(HLOOKUP(BG$1,Monitoring_MP!$AK$1:$EZ$55,Points_MP!$C55,FALSE)),"",IF(HLOOKUP(BG$1,Monitoring_MP!$AK$1:$EZ$55,Points_MP!$C55,FALSE)=$J55,$AB55,IF(HLOOKUP(BG$1,Monitoring_MP!$AK$1:$EZ$55,Points_MP!$C55,FALSE)=$L55,$AC55,IF(HLOOKUP(BG$1,Monitoring_MP!$AK$1:$EZ$55,Points_MP!$C55,FALSE)=$N55,$AD55,IF(HLOOKUP(BG$1,Monitoring_MP!$AK$1:$EZ$55,Points_MP!$C55,FALSE)=$P55,$AE55,IF(HLOOKUP(BG$1,Monitoring_MP!$AK$1:$EZ$55,Points_MP!$C55,FALSE)=$R55,$AF55,IF(HLOOKUP(BG$1,Monitoring_MP!$AK$1:$EZ$55,Points_MP!$C55,FALSE)=$T55,$AG55,IF(HLOOKUP(BG$1,Monitoring_MP!$AK$1:$EZ$55,Points_MP!$C55,FALSE)=$V55,$AH55,IF(HLOOKUP(BG$1,Monitoring_MP!$AK$1:$EZ$55,Points_MP!$C55,FALSE)=$X55,$AI55,"ERROR")))))))))</f>
        <v>0</v>
      </c>
      <c r="BH55" s="142">
        <f>IF(ISBLANK(HLOOKUP(BH$1,Monitoring_MP!$AK$1:$EZ$55,Points_MP!$C55,FALSE)),"",IF(HLOOKUP(BH$1,Monitoring_MP!$AK$1:$EZ$55,Points_MP!$C55,FALSE)=$J55,$AB55,IF(HLOOKUP(BH$1,Monitoring_MP!$AK$1:$EZ$55,Points_MP!$C55,FALSE)=$L55,$AC55,IF(HLOOKUP(BH$1,Monitoring_MP!$AK$1:$EZ$55,Points_MP!$C55,FALSE)=$N55,$AD55,IF(HLOOKUP(BH$1,Monitoring_MP!$AK$1:$EZ$55,Points_MP!$C55,FALSE)=$P55,$AE55,IF(HLOOKUP(BH$1,Monitoring_MP!$AK$1:$EZ$55,Points_MP!$C55,FALSE)=$R55,$AF55,IF(HLOOKUP(BH$1,Monitoring_MP!$AK$1:$EZ$55,Points_MP!$C55,FALSE)=$T55,$AG55,IF(HLOOKUP(BH$1,Monitoring_MP!$AK$1:$EZ$55,Points_MP!$C55,FALSE)=$V55,$AH55,IF(HLOOKUP(BH$1,Monitoring_MP!$AK$1:$EZ$55,Points_MP!$C55,FALSE)=$X55,$AI55,"ERROR")))))))))</f>
        <v>0</v>
      </c>
      <c r="BI55" s="142">
        <f>IF(ISBLANK(HLOOKUP(BI$1,Monitoring_MP!$AK$1:$EZ$55,Points_MP!$C55,FALSE)),"",IF(HLOOKUP(BI$1,Monitoring_MP!$AK$1:$EZ$55,Points_MP!$C55,FALSE)=$J55,$AB55,IF(HLOOKUP(BI$1,Monitoring_MP!$AK$1:$EZ$55,Points_MP!$C55,FALSE)=$L55,$AC55,IF(HLOOKUP(BI$1,Monitoring_MP!$AK$1:$EZ$55,Points_MP!$C55,FALSE)=$N55,$AD55,IF(HLOOKUP(BI$1,Monitoring_MP!$AK$1:$EZ$55,Points_MP!$C55,FALSE)=$P55,$AE55,IF(HLOOKUP(BI$1,Monitoring_MP!$AK$1:$EZ$55,Points_MP!$C55,FALSE)=$R55,$AF55,IF(HLOOKUP(BI$1,Monitoring_MP!$AK$1:$EZ$55,Points_MP!$C55,FALSE)=$T55,$AG55,IF(HLOOKUP(BI$1,Monitoring_MP!$AK$1:$EZ$55,Points_MP!$C55,FALSE)=$V55,$AH55,IF(HLOOKUP(BI$1,Monitoring_MP!$AK$1:$EZ$55,Points_MP!$C55,FALSE)=$X55,$AI55,"ERROR")))))))))</f>
        <v>0</v>
      </c>
      <c r="BJ55" s="142">
        <f>IF(ISBLANK(HLOOKUP(BJ$1,Monitoring_MP!$AK$1:$EZ$55,Points_MP!$C55,FALSE)),"",IF(HLOOKUP(BJ$1,Monitoring_MP!$AK$1:$EZ$55,Points_MP!$C55,FALSE)=$J55,$AB55,IF(HLOOKUP(BJ$1,Monitoring_MP!$AK$1:$EZ$55,Points_MP!$C55,FALSE)=$L55,$AC55,IF(HLOOKUP(BJ$1,Monitoring_MP!$AK$1:$EZ$55,Points_MP!$C55,FALSE)=$N55,$AD55,IF(HLOOKUP(BJ$1,Monitoring_MP!$AK$1:$EZ$55,Points_MP!$C55,FALSE)=$P55,$AE55,IF(HLOOKUP(BJ$1,Monitoring_MP!$AK$1:$EZ$55,Points_MP!$C55,FALSE)=$R55,$AF55,IF(HLOOKUP(BJ$1,Monitoring_MP!$AK$1:$EZ$55,Points_MP!$C55,FALSE)=$T55,$AG55,IF(HLOOKUP(BJ$1,Monitoring_MP!$AK$1:$EZ$55,Points_MP!$C55,FALSE)=$V55,$AH55,IF(HLOOKUP(BJ$1,Monitoring_MP!$AK$1:$EZ$55,Points_MP!$C55,FALSE)=$X55,$AI55,"ERROR")))))))))</f>
        <v>0</v>
      </c>
      <c r="BK55" s="142">
        <f>IF(ISBLANK(HLOOKUP(BK$1,Monitoring_MP!$AK$1:$EZ$55,Points_MP!$C55,FALSE)),"",IF(HLOOKUP(BK$1,Monitoring_MP!$AK$1:$EZ$55,Points_MP!$C55,FALSE)=$J55,$AB55,IF(HLOOKUP(BK$1,Monitoring_MP!$AK$1:$EZ$55,Points_MP!$C55,FALSE)=$L55,$AC55,IF(HLOOKUP(BK$1,Monitoring_MP!$AK$1:$EZ$55,Points_MP!$C55,FALSE)=$N55,$AD55,IF(HLOOKUP(BK$1,Monitoring_MP!$AK$1:$EZ$55,Points_MP!$C55,FALSE)=$P55,$AE55,IF(HLOOKUP(BK$1,Monitoring_MP!$AK$1:$EZ$55,Points_MP!$C55,FALSE)=$R55,$AF55,IF(HLOOKUP(BK$1,Monitoring_MP!$AK$1:$EZ$55,Points_MP!$C55,FALSE)=$T55,$AG55,IF(HLOOKUP(BK$1,Monitoring_MP!$AK$1:$EZ$55,Points_MP!$C55,FALSE)=$V55,$AH55,IF(HLOOKUP(BK$1,Monitoring_MP!$AK$1:$EZ$55,Points_MP!$C55,FALSE)=$X55,$AI55,"ERROR")))))))))</f>
        <v>0</v>
      </c>
      <c r="BL55" s="142">
        <f>IF(ISBLANK(HLOOKUP(BL$1,Monitoring_MP!$AK$1:$EZ$55,Points_MP!$C55,FALSE)),"",IF(HLOOKUP(BL$1,Monitoring_MP!$AK$1:$EZ$55,Points_MP!$C55,FALSE)=$J55,$AB55,IF(HLOOKUP(BL$1,Monitoring_MP!$AK$1:$EZ$55,Points_MP!$C55,FALSE)=$L55,$AC55,IF(HLOOKUP(BL$1,Monitoring_MP!$AK$1:$EZ$55,Points_MP!$C55,FALSE)=$N55,$AD55,IF(HLOOKUP(BL$1,Monitoring_MP!$AK$1:$EZ$55,Points_MP!$C55,FALSE)=$P55,$AE55,IF(HLOOKUP(BL$1,Monitoring_MP!$AK$1:$EZ$55,Points_MP!$C55,FALSE)=$R55,$AF55,IF(HLOOKUP(BL$1,Monitoring_MP!$AK$1:$EZ$55,Points_MP!$C55,FALSE)=$T55,$AG55,IF(HLOOKUP(BL$1,Monitoring_MP!$AK$1:$EZ$55,Points_MP!$C55,FALSE)=$V55,$AH55,IF(HLOOKUP(BL$1,Monitoring_MP!$AK$1:$EZ$55,Points_MP!$C55,FALSE)=$X55,$AI55,"ERROR")))))))))</f>
        <v>0</v>
      </c>
      <c r="BM55" s="142">
        <f>IF(ISBLANK(HLOOKUP(BM$1,Monitoring_MP!$AK$1:$EZ$55,Points_MP!$C55,FALSE)),"",IF(HLOOKUP(BM$1,Monitoring_MP!$AK$1:$EZ$55,Points_MP!$C55,FALSE)=$J55,$AB55,IF(HLOOKUP(BM$1,Monitoring_MP!$AK$1:$EZ$55,Points_MP!$C55,FALSE)=$L55,$AC55,IF(HLOOKUP(BM$1,Monitoring_MP!$AK$1:$EZ$55,Points_MP!$C55,FALSE)=$N55,$AD55,IF(HLOOKUP(BM$1,Monitoring_MP!$AK$1:$EZ$55,Points_MP!$C55,FALSE)=$P55,$AE55,IF(HLOOKUP(BM$1,Monitoring_MP!$AK$1:$EZ$55,Points_MP!$C55,FALSE)=$R55,$AF55,IF(HLOOKUP(BM$1,Monitoring_MP!$AK$1:$EZ$55,Points_MP!$C55,FALSE)=$T55,$AG55,IF(HLOOKUP(BM$1,Monitoring_MP!$AK$1:$EZ$55,Points_MP!$C55,FALSE)=$V55,$AH55,IF(HLOOKUP(BM$1,Monitoring_MP!$AK$1:$EZ$55,Points_MP!$C55,FALSE)=$X55,$AI55,"ERROR")))))))))</f>
        <v>0</v>
      </c>
      <c r="BN55" s="142">
        <f>IF(ISBLANK(HLOOKUP(BN$1,Monitoring_MP!$AK$1:$EZ$55,Points_MP!$C55,FALSE)),"",IF(HLOOKUP(BN$1,Monitoring_MP!$AK$1:$EZ$55,Points_MP!$C55,FALSE)=$J55,$AB55,IF(HLOOKUP(BN$1,Monitoring_MP!$AK$1:$EZ$55,Points_MP!$C55,FALSE)=$L55,$AC55,IF(HLOOKUP(BN$1,Monitoring_MP!$AK$1:$EZ$55,Points_MP!$C55,FALSE)=$N55,$AD55,IF(HLOOKUP(BN$1,Monitoring_MP!$AK$1:$EZ$55,Points_MP!$C55,FALSE)=$P55,$AE55,IF(HLOOKUP(BN$1,Monitoring_MP!$AK$1:$EZ$55,Points_MP!$C55,FALSE)=$R55,$AF55,IF(HLOOKUP(BN$1,Monitoring_MP!$AK$1:$EZ$55,Points_MP!$C55,FALSE)=$T55,$AG55,IF(HLOOKUP(BN$1,Monitoring_MP!$AK$1:$EZ$55,Points_MP!$C55,FALSE)=$V55,$AH55,IF(HLOOKUP(BN$1,Monitoring_MP!$AK$1:$EZ$55,Points_MP!$C55,FALSE)=$X55,$AI55,"ERROR")))))))))</f>
        <v>0</v>
      </c>
      <c r="BO55" s="142">
        <f>IF(ISBLANK(HLOOKUP(BO$1,Monitoring_MP!$AK$1:$EZ$55,Points_MP!$C55,FALSE)),"",IF(HLOOKUP(BO$1,Monitoring_MP!$AK$1:$EZ$55,Points_MP!$C55,FALSE)=$J55,$AB55,IF(HLOOKUP(BO$1,Monitoring_MP!$AK$1:$EZ$55,Points_MP!$C55,FALSE)=$L55,$AC55,IF(HLOOKUP(BO$1,Monitoring_MP!$AK$1:$EZ$55,Points_MP!$C55,FALSE)=$N55,$AD55,IF(HLOOKUP(BO$1,Monitoring_MP!$AK$1:$EZ$55,Points_MP!$C55,FALSE)=$P55,$AE55,IF(HLOOKUP(BO$1,Monitoring_MP!$AK$1:$EZ$55,Points_MP!$C55,FALSE)=$R55,$AF55,IF(HLOOKUP(BO$1,Monitoring_MP!$AK$1:$EZ$55,Points_MP!$C55,FALSE)=$T55,$AG55,IF(HLOOKUP(BO$1,Monitoring_MP!$AK$1:$EZ$55,Points_MP!$C55,FALSE)=$V55,$AH55,IF(HLOOKUP(BO$1,Monitoring_MP!$AK$1:$EZ$55,Points_MP!$C55,FALSE)=$X55,$AI55,"ERROR")))))))))</f>
        <v>0</v>
      </c>
      <c r="BP55" s="142">
        <f>IF(ISBLANK(HLOOKUP(BP$1,Monitoring_MP!$AK$1:$EZ$55,Points_MP!$C55,FALSE)),"",IF(HLOOKUP(BP$1,Monitoring_MP!$AK$1:$EZ$55,Points_MP!$C55,FALSE)=$J55,$AB55,IF(HLOOKUP(BP$1,Monitoring_MP!$AK$1:$EZ$55,Points_MP!$C55,FALSE)=$L55,$AC55,IF(HLOOKUP(BP$1,Monitoring_MP!$AK$1:$EZ$55,Points_MP!$C55,FALSE)=$N55,$AD55,IF(HLOOKUP(BP$1,Monitoring_MP!$AK$1:$EZ$55,Points_MP!$C55,FALSE)=$P55,$AE55,IF(HLOOKUP(BP$1,Monitoring_MP!$AK$1:$EZ$55,Points_MP!$C55,FALSE)=$R55,$AF55,IF(HLOOKUP(BP$1,Monitoring_MP!$AK$1:$EZ$55,Points_MP!$C55,FALSE)=$T55,$AG55,IF(HLOOKUP(BP$1,Monitoring_MP!$AK$1:$EZ$55,Points_MP!$C55,FALSE)=$V55,$AH55,IF(HLOOKUP(BP$1,Monitoring_MP!$AK$1:$EZ$55,Points_MP!$C55,FALSE)=$X55,$AI55,"ERROR")))))))))</f>
        <v>0</v>
      </c>
      <c r="BQ55" s="142">
        <f>IF(ISBLANK(HLOOKUP(BQ$1,Monitoring_MP!$AK$1:$EZ$55,Points_MP!$C55,FALSE)),"",IF(HLOOKUP(BQ$1,Monitoring_MP!$AK$1:$EZ$55,Points_MP!$C55,FALSE)=$J55,$AB55,IF(HLOOKUP(BQ$1,Monitoring_MP!$AK$1:$EZ$55,Points_MP!$C55,FALSE)=$L55,$AC55,IF(HLOOKUP(BQ$1,Monitoring_MP!$AK$1:$EZ$55,Points_MP!$C55,FALSE)=$N55,$AD55,IF(HLOOKUP(BQ$1,Monitoring_MP!$AK$1:$EZ$55,Points_MP!$C55,FALSE)=$P55,$AE55,IF(HLOOKUP(BQ$1,Monitoring_MP!$AK$1:$EZ$55,Points_MP!$C55,FALSE)=$R55,$AF55,IF(HLOOKUP(BQ$1,Monitoring_MP!$AK$1:$EZ$55,Points_MP!$C55,FALSE)=$T55,$AG55,IF(HLOOKUP(BQ$1,Monitoring_MP!$AK$1:$EZ$55,Points_MP!$C55,FALSE)=$V55,$AH55,IF(HLOOKUP(BQ$1,Monitoring_MP!$AK$1:$EZ$55,Points_MP!$C55,FALSE)=$X55,$AI55,"ERROR")))))))))</f>
        <v>0</v>
      </c>
      <c r="BR55" s="142">
        <f>IF(ISBLANK(HLOOKUP(BR$1,Monitoring_MP!$AK$1:$EZ$55,Points_MP!$C55,FALSE)),"",IF(HLOOKUP(BR$1,Monitoring_MP!$AK$1:$EZ$55,Points_MP!$C55,FALSE)=$J55,$AB55,IF(HLOOKUP(BR$1,Monitoring_MP!$AK$1:$EZ$55,Points_MP!$C55,FALSE)=$L55,$AC55,IF(HLOOKUP(BR$1,Monitoring_MP!$AK$1:$EZ$55,Points_MP!$C55,FALSE)=$N55,$AD55,IF(HLOOKUP(BR$1,Monitoring_MP!$AK$1:$EZ$55,Points_MP!$C55,FALSE)=$P55,$AE55,IF(HLOOKUP(BR$1,Monitoring_MP!$AK$1:$EZ$55,Points_MP!$C55,FALSE)=$R55,$AF55,IF(HLOOKUP(BR$1,Monitoring_MP!$AK$1:$EZ$55,Points_MP!$C55,FALSE)=$T55,$AG55,IF(HLOOKUP(BR$1,Monitoring_MP!$AK$1:$EZ$55,Points_MP!$C55,FALSE)=$V55,$AH55,IF(HLOOKUP(BR$1,Monitoring_MP!$AK$1:$EZ$55,Points_MP!$C55,FALSE)=$X55,$AI55,"ERROR")))))))))</f>
        <v>0</v>
      </c>
      <c r="BS55" s="142">
        <f>IF(ISBLANK(HLOOKUP(BS$1,Monitoring_MP!$AK$1:$EZ$55,Points_MP!$C55,FALSE)),"",IF(HLOOKUP(BS$1,Monitoring_MP!$AK$1:$EZ$55,Points_MP!$C55,FALSE)=$J55,$AB55,IF(HLOOKUP(BS$1,Monitoring_MP!$AK$1:$EZ$55,Points_MP!$C55,FALSE)=$L55,$AC55,IF(HLOOKUP(BS$1,Monitoring_MP!$AK$1:$EZ$55,Points_MP!$C55,FALSE)=$N55,$AD55,IF(HLOOKUP(BS$1,Monitoring_MP!$AK$1:$EZ$55,Points_MP!$C55,FALSE)=$P55,$AE55,IF(HLOOKUP(BS$1,Monitoring_MP!$AK$1:$EZ$55,Points_MP!$C55,FALSE)=$R55,$AF55,IF(HLOOKUP(BS$1,Monitoring_MP!$AK$1:$EZ$55,Points_MP!$C55,FALSE)=$T55,$AG55,IF(HLOOKUP(BS$1,Monitoring_MP!$AK$1:$EZ$55,Points_MP!$C55,FALSE)=$V55,$AH55,IF(HLOOKUP(BS$1,Monitoring_MP!$AK$1:$EZ$55,Points_MP!$C55,FALSE)=$X55,$AI55,"ERROR")))))))))</f>
        <v>2</v>
      </c>
      <c r="BT55" s="142">
        <f>IF(ISBLANK(HLOOKUP(BT$1,Monitoring_MP!$AK$1:$EZ$55,Points_MP!$C55,FALSE)),"",IF(HLOOKUP(BT$1,Monitoring_MP!$AK$1:$EZ$55,Points_MP!$C55,FALSE)=$J55,$AB55,IF(HLOOKUP(BT$1,Monitoring_MP!$AK$1:$EZ$55,Points_MP!$C55,FALSE)=$L55,$AC55,IF(HLOOKUP(BT$1,Monitoring_MP!$AK$1:$EZ$55,Points_MP!$C55,FALSE)=$N55,$AD55,IF(HLOOKUP(BT$1,Monitoring_MP!$AK$1:$EZ$55,Points_MP!$C55,FALSE)=$P55,$AE55,IF(HLOOKUP(BT$1,Monitoring_MP!$AK$1:$EZ$55,Points_MP!$C55,FALSE)=$R55,$AF55,IF(HLOOKUP(BT$1,Monitoring_MP!$AK$1:$EZ$55,Points_MP!$C55,FALSE)=$T55,$AG55,IF(HLOOKUP(BT$1,Monitoring_MP!$AK$1:$EZ$55,Points_MP!$C55,FALSE)=$V55,$AH55,IF(HLOOKUP(BT$1,Monitoring_MP!$AK$1:$EZ$55,Points_MP!$C55,FALSE)=$X55,$AI55,"ERROR")))))))))</f>
        <v>0</v>
      </c>
      <c r="BU55" s="142">
        <f>IF(ISBLANK(HLOOKUP(BU$1,Monitoring_MP!$AK$1:$EZ$55,Points_MP!$C55,FALSE)),"",IF(HLOOKUP(BU$1,Monitoring_MP!$AK$1:$EZ$55,Points_MP!$C55,FALSE)=$J55,$AB55,IF(HLOOKUP(BU$1,Monitoring_MP!$AK$1:$EZ$55,Points_MP!$C55,FALSE)=$L55,$AC55,IF(HLOOKUP(BU$1,Monitoring_MP!$AK$1:$EZ$55,Points_MP!$C55,FALSE)=$N55,$AD55,IF(HLOOKUP(BU$1,Monitoring_MP!$AK$1:$EZ$55,Points_MP!$C55,FALSE)=$P55,$AE55,IF(HLOOKUP(BU$1,Monitoring_MP!$AK$1:$EZ$55,Points_MP!$C55,FALSE)=$R55,$AF55,IF(HLOOKUP(BU$1,Monitoring_MP!$AK$1:$EZ$55,Points_MP!$C55,FALSE)=$T55,$AG55,IF(HLOOKUP(BU$1,Monitoring_MP!$AK$1:$EZ$55,Points_MP!$C55,FALSE)=$V55,$AH55,IF(HLOOKUP(BU$1,Monitoring_MP!$AK$1:$EZ$55,Points_MP!$C55,FALSE)=$X55,$AI55,"ERROR")))))))))</f>
        <v>0</v>
      </c>
      <c r="BV55" s="142">
        <f>IF(ISBLANK(HLOOKUP(BV$1,Monitoring_MP!$AK$1:$EZ$55,Points_MP!$C55,FALSE)),"",IF(HLOOKUP(BV$1,Monitoring_MP!$AK$1:$EZ$55,Points_MP!$C55,FALSE)=$J55,$AB55,IF(HLOOKUP(BV$1,Monitoring_MP!$AK$1:$EZ$55,Points_MP!$C55,FALSE)=$L55,$AC55,IF(HLOOKUP(BV$1,Monitoring_MP!$AK$1:$EZ$55,Points_MP!$C55,FALSE)=$N55,$AD55,IF(HLOOKUP(BV$1,Monitoring_MP!$AK$1:$EZ$55,Points_MP!$C55,FALSE)=$P55,$AE55,IF(HLOOKUP(BV$1,Monitoring_MP!$AK$1:$EZ$55,Points_MP!$C55,FALSE)=$R55,$AF55,IF(HLOOKUP(BV$1,Monitoring_MP!$AK$1:$EZ$55,Points_MP!$C55,FALSE)=$T55,$AG55,IF(HLOOKUP(BV$1,Monitoring_MP!$AK$1:$EZ$55,Points_MP!$C55,FALSE)=$V55,$AH55,IF(HLOOKUP(BV$1,Monitoring_MP!$AK$1:$EZ$55,Points_MP!$C55,FALSE)=$X55,$AI55,"ERROR")))))))))</f>
        <v>0</v>
      </c>
      <c r="BW55" s="142">
        <f>IF(ISBLANK(HLOOKUP(BW$1,Monitoring_MP!$AK$1:$EZ$55,Points_MP!$C55,FALSE)),"",IF(HLOOKUP(BW$1,Monitoring_MP!$AK$1:$EZ$55,Points_MP!$C55,FALSE)=$J55,$AB55,IF(HLOOKUP(BW$1,Monitoring_MP!$AK$1:$EZ$55,Points_MP!$C55,FALSE)=$L55,$AC55,IF(HLOOKUP(BW$1,Monitoring_MP!$AK$1:$EZ$55,Points_MP!$C55,FALSE)=$N55,$AD55,IF(HLOOKUP(BW$1,Monitoring_MP!$AK$1:$EZ$55,Points_MP!$C55,FALSE)=$P55,$AE55,IF(HLOOKUP(BW$1,Monitoring_MP!$AK$1:$EZ$55,Points_MP!$C55,FALSE)=$R55,$AF55,IF(HLOOKUP(BW$1,Monitoring_MP!$AK$1:$EZ$55,Points_MP!$C55,FALSE)=$T55,$AG55,IF(HLOOKUP(BW$1,Monitoring_MP!$AK$1:$EZ$55,Points_MP!$C55,FALSE)=$V55,$AH55,IF(HLOOKUP(BW$1,Monitoring_MP!$AK$1:$EZ$55,Points_MP!$C55,FALSE)=$X55,$AI55,"ERROR")))))))))</f>
        <v>0</v>
      </c>
      <c r="BX55" s="142">
        <f>IF(ISBLANK(HLOOKUP(BX$1,Monitoring_MP!$AK$1:$EZ$55,Points_MP!$C55,FALSE)),"",IF(HLOOKUP(BX$1,Monitoring_MP!$AK$1:$EZ$55,Points_MP!$C55,FALSE)=$J55,$AB55,IF(HLOOKUP(BX$1,Monitoring_MP!$AK$1:$EZ$55,Points_MP!$C55,FALSE)=$L55,$AC55,IF(HLOOKUP(BX$1,Monitoring_MP!$AK$1:$EZ$55,Points_MP!$C55,FALSE)=$N55,$AD55,IF(HLOOKUP(BX$1,Monitoring_MP!$AK$1:$EZ$55,Points_MP!$C55,FALSE)=$P55,$AE55,IF(HLOOKUP(BX$1,Monitoring_MP!$AK$1:$EZ$55,Points_MP!$C55,FALSE)=$R55,$AF55,IF(HLOOKUP(BX$1,Monitoring_MP!$AK$1:$EZ$55,Points_MP!$C55,FALSE)=$T55,$AG55,IF(HLOOKUP(BX$1,Monitoring_MP!$AK$1:$EZ$55,Points_MP!$C55,FALSE)=$V55,$AH55,IF(HLOOKUP(BX$1,Monitoring_MP!$AK$1:$EZ$55,Points_MP!$C55,FALSE)=$X55,$AI55,"ERROR")))))))))</f>
        <v>0</v>
      </c>
      <c r="BY55" s="142">
        <f>IF(ISBLANK(HLOOKUP(BY$1,Monitoring_MP!$AK$1:$EZ$55,Points_MP!$C55,FALSE)),"",IF(HLOOKUP(BY$1,Monitoring_MP!$AK$1:$EZ$55,Points_MP!$C55,FALSE)=$J55,$AB55,IF(HLOOKUP(BY$1,Monitoring_MP!$AK$1:$EZ$55,Points_MP!$C55,FALSE)=$L55,$AC55,IF(HLOOKUP(BY$1,Monitoring_MP!$AK$1:$EZ$55,Points_MP!$C55,FALSE)=$N55,$AD55,IF(HLOOKUP(BY$1,Monitoring_MP!$AK$1:$EZ$55,Points_MP!$C55,FALSE)=$P55,$AE55,IF(HLOOKUP(BY$1,Monitoring_MP!$AK$1:$EZ$55,Points_MP!$C55,FALSE)=$R55,$AF55,IF(HLOOKUP(BY$1,Monitoring_MP!$AK$1:$EZ$55,Points_MP!$C55,FALSE)=$T55,$AG55,IF(HLOOKUP(BY$1,Monitoring_MP!$AK$1:$EZ$55,Points_MP!$C55,FALSE)=$V55,$AH55,IF(HLOOKUP(BY$1,Monitoring_MP!$AK$1:$EZ$55,Points_MP!$C55,FALSE)=$X55,$AI55,"ERROR")))))))))</f>
        <v>0</v>
      </c>
      <c r="BZ55" s="142">
        <f>IF(ISBLANK(HLOOKUP(BZ$1,Monitoring_MP!$AK$1:$EZ$55,Points_MP!$C55,FALSE)),"",IF(HLOOKUP(BZ$1,Monitoring_MP!$AK$1:$EZ$55,Points_MP!$C55,FALSE)=$J55,$AB55,IF(HLOOKUP(BZ$1,Monitoring_MP!$AK$1:$EZ$55,Points_MP!$C55,FALSE)=$L55,$AC55,IF(HLOOKUP(BZ$1,Monitoring_MP!$AK$1:$EZ$55,Points_MP!$C55,FALSE)=$N55,$AD55,IF(HLOOKUP(BZ$1,Monitoring_MP!$AK$1:$EZ$55,Points_MP!$C55,FALSE)=$P55,$AE55,IF(HLOOKUP(BZ$1,Monitoring_MP!$AK$1:$EZ$55,Points_MP!$C55,FALSE)=$R55,$AF55,IF(HLOOKUP(BZ$1,Monitoring_MP!$AK$1:$EZ$55,Points_MP!$C55,FALSE)=$T55,$AG55,IF(HLOOKUP(BZ$1,Monitoring_MP!$AK$1:$EZ$55,Points_MP!$C55,FALSE)=$V55,$AH55,IF(HLOOKUP(BZ$1,Monitoring_MP!$AK$1:$EZ$55,Points_MP!$C55,FALSE)=$X55,$AI55,"ERROR")))))))))</f>
        <v>0</v>
      </c>
      <c r="CA55" s="142">
        <f>IF(ISBLANK(HLOOKUP(CA$1,Monitoring_MP!$AK$1:$EZ$55,Points_MP!$C55,FALSE)),"",IF(HLOOKUP(CA$1,Monitoring_MP!$AK$1:$EZ$55,Points_MP!$C55,FALSE)=$J55,$AB55,IF(HLOOKUP(CA$1,Monitoring_MP!$AK$1:$EZ$55,Points_MP!$C55,FALSE)=$L55,$AC55,IF(HLOOKUP(CA$1,Monitoring_MP!$AK$1:$EZ$55,Points_MP!$C55,FALSE)=$N55,$AD55,IF(HLOOKUP(CA$1,Monitoring_MP!$AK$1:$EZ$55,Points_MP!$C55,FALSE)=$P55,$AE55,IF(HLOOKUP(CA$1,Monitoring_MP!$AK$1:$EZ$55,Points_MP!$C55,FALSE)=$R55,$AF55,IF(HLOOKUP(CA$1,Monitoring_MP!$AK$1:$EZ$55,Points_MP!$C55,FALSE)=$T55,$AG55,IF(HLOOKUP(CA$1,Monitoring_MP!$AK$1:$EZ$55,Points_MP!$C55,FALSE)=$V55,$AH55,IF(HLOOKUP(CA$1,Monitoring_MP!$AK$1:$EZ$55,Points_MP!$C55,FALSE)=$X55,$AI55,"ERROR")))))))))</f>
        <v>0</v>
      </c>
      <c r="CB55" s="142">
        <f>IF(ISBLANK(HLOOKUP(CB$1,Monitoring_MP!$AK$1:$EZ$55,Points_MP!$C55,FALSE)),"",IF(HLOOKUP(CB$1,Monitoring_MP!$AK$1:$EZ$55,Points_MP!$C55,FALSE)=$J55,$AB55,IF(HLOOKUP(CB$1,Monitoring_MP!$AK$1:$EZ$55,Points_MP!$C55,FALSE)=$L55,$AC55,IF(HLOOKUP(CB$1,Monitoring_MP!$AK$1:$EZ$55,Points_MP!$C55,FALSE)=$N55,$AD55,IF(HLOOKUP(CB$1,Monitoring_MP!$AK$1:$EZ$55,Points_MP!$C55,FALSE)=$P55,$AE55,IF(HLOOKUP(CB$1,Monitoring_MP!$AK$1:$EZ$55,Points_MP!$C55,FALSE)=$R55,$AF55,IF(HLOOKUP(CB$1,Monitoring_MP!$AK$1:$EZ$55,Points_MP!$C55,FALSE)=$T55,$AG55,IF(HLOOKUP(CB$1,Monitoring_MP!$AK$1:$EZ$55,Points_MP!$C55,FALSE)=$V55,$AH55,IF(HLOOKUP(CB$1,Monitoring_MP!$AK$1:$EZ$55,Points_MP!$C55,FALSE)=$X55,$AI55,"ERROR")))))))))</f>
        <v>0</v>
      </c>
      <c r="CC55" s="142">
        <f>IF(ISBLANK(HLOOKUP(CC$1,Monitoring_MP!$AK$1:$EZ$55,Points_MP!$C55,FALSE)),"",IF(HLOOKUP(CC$1,Monitoring_MP!$AK$1:$EZ$55,Points_MP!$C55,FALSE)=$J55,$AB55,IF(HLOOKUP(CC$1,Monitoring_MP!$AK$1:$EZ$55,Points_MP!$C55,FALSE)=$L55,$AC55,IF(HLOOKUP(CC$1,Monitoring_MP!$AK$1:$EZ$55,Points_MP!$C55,FALSE)=$N55,$AD55,IF(HLOOKUP(CC$1,Monitoring_MP!$AK$1:$EZ$55,Points_MP!$C55,FALSE)=$P55,$AE55,IF(HLOOKUP(CC$1,Monitoring_MP!$AK$1:$EZ$55,Points_MP!$C55,FALSE)=$R55,$AF55,IF(HLOOKUP(CC$1,Monitoring_MP!$AK$1:$EZ$55,Points_MP!$C55,FALSE)=$T55,$AG55,IF(HLOOKUP(CC$1,Monitoring_MP!$AK$1:$EZ$55,Points_MP!$C55,FALSE)=$V55,$AH55,IF(HLOOKUP(CC$1,Monitoring_MP!$AK$1:$EZ$55,Points_MP!$C55,FALSE)=$X55,$AI55,"ERROR")))))))))</f>
        <v>0</v>
      </c>
      <c r="CD55" s="142">
        <f>IF(ISBLANK(HLOOKUP(CD$1,Monitoring_MP!$AK$1:$EZ$55,Points_MP!$C55,FALSE)),"",IF(HLOOKUP(CD$1,Monitoring_MP!$AK$1:$EZ$55,Points_MP!$C55,FALSE)=$J55,$AB55,IF(HLOOKUP(CD$1,Monitoring_MP!$AK$1:$EZ$55,Points_MP!$C55,FALSE)=$L55,$AC55,IF(HLOOKUP(CD$1,Monitoring_MP!$AK$1:$EZ$55,Points_MP!$C55,FALSE)=$N55,$AD55,IF(HLOOKUP(CD$1,Monitoring_MP!$AK$1:$EZ$55,Points_MP!$C55,FALSE)=$P55,$AE55,IF(HLOOKUP(CD$1,Monitoring_MP!$AK$1:$EZ$55,Points_MP!$C55,FALSE)=$R55,$AF55,IF(HLOOKUP(CD$1,Monitoring_MP!$AK$1:$EZ$55,Points_MP!$C55,FALSE)=$T55,$AG55,IF(HLOOKUP(CD$1,Monitoring_MP!$AK$1:$EZ$55,Points_MP!$C55,FALSE)=$V55,$AH55,IF(HLOOKUP(CD$1,Monitoring_MP!$AK$1:$EZ$55,Points_MP!$C55,FALSE)=$X55,$AI55,"ERROR")))))))))</f>
        <v>0</v>
      </c>
      <c r="CE55" s="142">
        <f>IF(ISBLANK(HLOOKUP(CE$1,Monitoring_MP!$AK$1:$EZ$55,Points_MP!$C55,FALSE)),"",IF(HLOOKUP(CE$1,Monitoring_MP!$AK$1:$EZ$55,Points_MP!$C55,FALSE)=$J55,$AB55,IF(HLOOKUP(CE$1,Monitoring_MP!$AK$1:$EZ$55,Points_MP!$C55,FALSE)=$L55,$AC55,IF(HLOOKUP(CE$1,Monitoring_MP!$AK$1:$EZ$55,Points_MP!$C55,FALSE)=$N55,$AD55,IF(HLOOKUP(CE$1,Monitoring_MP!$AK$1:$EZ$55,Points_MP!$C55,FALSE)=$P55,$AE55,IF(HLOOKUP(CE$1,Monitoring_MP!$AK$1:$EZ$55,Points_MP!$C55,FALSE)=$R55,$AF55,IF(HLOOKUP(CE$1,Monitoring_MP!$AK$1:$EZ$55,Points_MP!$C55,FALSE)=$T55,$AG55,IF(HLOOKUP(CE$1,Monitoring_MP!$AK$1:$EZ$55,Points_MP!$C55,FALSE)=$V55,$AH55,IF(HLOOKUP(CE$1,Monitoring_MP!$AK$1:$EZ$55,Points_MP!$C55,FALSE)=$X55,$AI55,"ERROR")))))))))</f>
        <v>0</v>
      </c>
      <c r="CF55" s="142" t="str">
        <f>IF(ISBLANK(HLOOKUP(CF$1,Monitoring_MP!$AK$1:$EZ$55,Points_MP!$C55,FALSE)),"",IF(HLOOKUP(CF$1,Monitoring_MP!$AK$1:$EZ$55,Points_MP!$C55,FALSE)=$J55,$AB55,IF(HLOOKUP(CF$1,Monitoring_MP!$AK$1:$EZ$55,Points_MP!$C55,FALSE)=$L55,$AC55,IF(HLOOKUP(CF$1,Monitoring_MP!$AK$1:$EZ$55,Points_MP!$C55,FALSE)=$N55,$AD55,IF(HLOOKUP(CF$1,Monitoring_MP!$AK$1:$EZ$55,Points_MP!$C55,FALSE)=$P55,$AE55,IF(HLOOKUP(CF$1,Monitoring_MP!$AK$1:$EZ$55,Points_MP!$C55,FALSE)=$R55,$AF55,IF(HLOOKUP(CF$1,Monitoring_MP!$AK$1:$EZ$55,Points_MP!$C55,FALSE)=$T55,$AG55,IF(HLOOKUP(CF$1,Monitoring_MP!$AK$1:$EZ$55,Points_MP!$C55,FALSE)=$V55,$AH55,IF(HLOOKUP(CF$1,Monitoring_MP!$AK$1:$EZ$55,Points_MP!$C55,FALSE)=$X55,$AI55,"ERROR")))))))))</f>
        <v>N/A</v>
      </c>
      <c r="CG55" s="142">
        <f>IF(ISBLANK(HLOOKUP(CG$1,Monitoring_MP!$AK$1:$EZ$55,Points_MP!$C55,FALSE)),"",IF(HLOOKUP(CG$1,Monitoring_MP!$AK$1:$EZ$55,Points_MP!$C55,FALSE)=$J55,$AB55,IF(HLOOKUP(CG$1,Monitoring_MP!$AK$1:$EZ$55,Points_MP!$C55,FALSE)=$L55,$AC55,IF(HLOOKUP(CG$1,Monitoring_MP!$AK$1:$EZ$55,Points_MP!$C55,FALSE)=$N55,$AD55,IF(HLOOKUP(CG$1,Monitoring_MP!$AK$1:$EZ$55,Points_MP!$C55,FALSE)=$P55,$AE55,IF(HLOOKUP(CG$1,Monitoring_MP!$AK$1:$EZ$55,Points_MP!$C55,FALSE)=$R55,$AF55,IF(HLOOKUP(CG$1,Monitoring_MP!$AK$1:$EZ$55,Points_MP!$C55,FALSE)=$T55,$AG55,IF(HLOOKUP(CG$1,Monitoring_MP!$AK$1:$EZ$55,Points_MP!$C55,FALSE)=$V55,$AH55,IF(HLOOKUP(CG$1,Monitoring_MP!$AK$1:$EZ$55,Points_MP!$C55,FALSE)=$X55,$AI55,"ERROR")))))))))</f>
        <v>0</v>
      </c>
      <c r="CH55" s="142">
        <f>IF(ISBLANK(HLOOKUP(CH$1,Monitoring_MP!$AK$1:$EZ$55,Points_MP!$C55,FALSE)),"",IF(HLOOKUP(CH$1,Monitoring_MP!$AK$1:$EZ$55,Points_MP!$C55,FALSE)=$J55,$AB55,IF(HLOOKUP(CH$1,Monitoring_MP!$AK$1:$EZ$55,Points_MP!$C55,FALSE)=$L55,$AC55,IF(HLOOKUP(CH$1,Monitoring_MP!$AK$1:$EZ$55,Points_MP!$C55,FALSE)=$N55,$AD55,IF(HLOOKUP(CH$1,Monitoring_MP!$AK$1:$EZ$55,Points_MP!$C55,FALSE)=$P55,$AE55,IF(HLOOKUP(CH$1,Monitoring_MP!$AK$1:$EZ$55,Points_MP!$C55,FALSE)=$R55,$AF55,IF(HLOOKUP(CH$1,Monitoring_MP!$AK$1:$EZ$55,Points_MP!$C55,FALSE)=$T55,$AG55,IF(HLOOKUP(CH$1,Monitoring_MP!$AK$1:$EZ$55,Points_MP!$C55,FALSE)=$V55,$AH55,IF(HLOOKUP(CH$1,Monitoring_MP!$AK$1:$EZ$55,Points_MP!$C55,FALSE)=$X55,$AI55,"ERROR")))))))))</f>
        <v>0</v>
      </c>
      <c r="CI55" s="142">
        <f>IF(ISBLANK(HLOOKUP(CI$1,Monitoring_MP!$AK$1:$EZ$55,Points_MP!$C55,FALSE)),"",IF(HLOOKUP(CI$1,Monitoring_MP!$AK$1:$EZ$55,Points_MP!$C55,FALSE)=$J55,$AB55,IF(HLOOKUP(CI$1,Monitoring_MP!$AK$1:$EZ$55,Points_MP!$C55,FALSE)=$L55,$AC55,IF(HLOOKUP(CI$1,Monitoring_MP!$AK$1:$EZ$55,Points_MP!$C55,FALSE)=$N55,$AD55,IF(HLOOKUP(CI$1,Monitoring_MP!$AK$1:$EZ$55,Points_MP!$C55,FALSE)=$P55,$AE55,IF(HLOOKUP(CI$1,Monitoring_MP!$AK$1:$EZ$55,Points_MP!$C55,FALSE)=$R55,$AF55,IF(HLOOKUP(CI$1,Monitoring_MP!$AK$1:$EZ$55,Points_MP!$C55,FALSE)=$T55,$AG55,IF(HLOOKUP(CI$1,Monitoring_MP!$AK$1:$EZ$55,Points_MP!$C55,FALSE)=$V55,$AH55,IF(HLOOKUP(CI$1,Monitoring_MP!$AK$1:$EZ$55,Points_MP!$C55,FALSE)=$X55,$AI55,"ERROR")))))))))</f>
        <v>0</v>
      </c>
      <c r="CJ55" s="142">
        <f>IF(ISBLANK(HLOOKUP(CJ$1,Monitoring_MP!$AK$1:$EZ$55,Points_MP!$C55,FALSE)),"",IF(HLOOKUP(CJ$1,Monitoring_MP!$AK$1:$EZ$55,Points_MP!$C55,FALSE)=$J55,$AB55,IF(HLOOKUP(CJ$1,Monitoring_MP!$AK$1:$EZ$55,Points_MP!$C55,FALSE)=$L55,$AC55,IF(HLOOKUP(CJ$1,Monitoring_MP!$AK$1:$EZ$55,Points_MP!$C55,FALSE)=$N55,$AD55,IF(HLOOKUP(CJ$1,Monitoring_MP!$AK$1:$EZ$55,Points_MP!$C55,FALSE)=$P55,$AE55,IF(HLOOKUP(CJ$1,Monitoring_MP!$AK$1:$EZ$55,Points_MP!$C55,FALSE)=$R55,$AF55,IF(HLOOKUP(CJ$1,Monitoring_MP!$AK$1:$EZ$55,Points_MP!$C55,FALSE)=$T55,$AG55,IF(HLOOKUP(CJ$1,Monitoring_MP!$AK$1:$EZ$55,Points_MP!$C55,FALSE)=$V55,$AH55,IF(HLOOKUP(CJ$1,Monitoring_MP!$AK$1:$EZ$55,Points_MP!$C55,FALSE)=$X55,$AI55,"ERROR")))))))))</f>
        <v>0</v>
      </c>
      <c r="CK55" s="142">
        <f>IF(ISBLANK(HLOOKUP(CK$1,Monitoring_MP!$AK$1:$EZ$55,Points_MP!$C55,FALSE)),"",IF(HLOOKUP(CK$1,Monitoring_MP!$AK$1:$EZ$55,Points_MP!$C55,FALSE)=$J55,$AB55,IF(HLOOKUP(CK$1,Monitoring_MP!$AK$1:$EZ$55,Points_MP!$C55,FALSE)=$L55,$AC55,IF(HLOOKUP(CK$1,Monitoring_MP!$AK$1:$EZ$55,Points_MP!$C55,FALSE)=$N55,$AD55,IF(HLOOKUP(CK$1,Monitoring_MP!$AK$1:$EZ$55,Points_MP!$C55,FALSE)=$P55,$AE55,IF(HLOOKUP(CK$1,Monitoring_MP!$AK$1:$EZ$55,Points_MP!$C55,FALSE)=$R55,$AF55,IF(HLOOKUP(CK$1,Monitoring_MP!$AK$1:$EZ$55,Points_MP!$C55,FALSE)=$T55,$AG55,IF(HLOOKUP(CK$1,Monitoring_MP!$AK$1:$EZ$55,Points_MP!$C55,FALSE)=$V55,$AH55,IF(HLOOKUP(CK$1,Monitoring_MP!$AK$1:$EZ$55,Points_MP!$C55,FALSE)=$X55,$AI55,"ERROR")))))))))</f>
        <v>0</v>
      </c>
      <c r="CL55" s="142">
        <f>IF(ISBLANK(HLOOKUP(CL$1,Monitoring_MP!$AK$1:$EZ$55,Points_MP!$C55,FALSE)),"",IF(HLOOKUP(CL$1,Monitoring_MP!$AK$1:$EZ$55,Points_MP!$C55,FALSE)=$J55,$AB55,IF(HLOOKUP(CL$1,Monitoring_MP!$AK$1:$EZ$55,Points_MP!$C55,FALSE)=$L55,$AC55,IF(HLOOKUP(CL$1,Monitoring_MP!$AK$1:$EZ$55,Points_MP!$C55,FALSE)=$N55,$AD55,IF(HLOOKUP(CL$1,Monitoring_MP!$AK$1:$EZ$55,Points_MP!$C55,FALSE)=$P55,$AE55,IF(HLOOKUP(CL$1,Monitoring_MP!$AK$1:$EZ$55,Points_MP!$C55,FALSE)=$R55,$AF55,IF(HLOOKUP(CL$1,Monitoring_MP!$AK$1:$EZ$55,Points_MP!$C55,FALSE)=$T55,$AG55,IF(HLOOKUP(CL$1,Monitoring_MP!$AK$1:$EZ$55,Points_MP!$C55,FALSE)=$V55,$AH55,IF(HLOOKUP(CL$1,Monitoring_MP!$AK$1:$EZ$55,Points_MP!$C55,FALSE)=$X55,$AI55,"ERROR")))))))))</f>
        <v>0</v>
      </c>
      <c r="CM55" s="142">
        <f>IF(ISBLANK(HLOOKUP(CM$1,Monitoring_MP!$AK$1:$EZ$55,Points_MP!$C55,FALSE)),"",IF(HLOOKUP(CM$1,Monitoring_MP!$AK$1:$EZ$55,Points_MP!$C55,FALSE)=$J55,$AB55,IF(HLOOKUP(CM$1,Monitoring_MP!$AK$1:$EZ$55,Points_MP!$C55,FALSE)=$L55,$AC55,IF(HLOOKUP(CM$1,Monitoring_MP!$AK$1:$EZ$55,Points_MP!$C55,FALSE)=$N55,$AD55,IF(HLOOKUP(CM$1,Monitoring_MP!$AK$1:$EZ$55,Points_MP!$C55,FALSE)=$P55,$AE55,IF(HLOOKUP(CM$1,Monitoring_MP!$AK$1:$EZ$55,Points_MP!$C55,FALSE)=$R55,$AF55,IF(HLOOKUP(CM$1,Monitoring_MP!$AK$1:$EZ$55,Points_MP!$C55,FALSE)=$T55,$AG55,IF(HLOOKUP(CM$1,Monitoring_MP!$AK$1:$EZ$55,Points_MP!$C55,FALSE)=$V55,$AH55,IF(HLOOKUP(CM$1,Monitoring_MP!$AK$1:$EZ$55,Points_MP!$C55,FALSE)=$X55,$AI55,"ERROR")))))))))</f>
        <v>0</v>
      </c>
      <c r="CN55" s="142">
        <f>IF(ISBLANK(HLOOKUP(CN$1,Monitoring_MP!$AK$1:$EZ$55,Points_MP!$C55,FALSE)),"",IF(HLOOKUP(CN$1,Monitoring_MP!$AK$1:$EZ$55,Points_MP!$C55,FALSE)=$J55,$AB55,IF(HLOOKUP(CN$1,Monitoring_MP!$AK$1:$EZ$55,Points_MP!$C55,FALSE)=$L55,$AC55,IF(HLOOKUP(CN$1,Monitoring_MP!$AK$1:$EZ$55,Points_MP!$C55,FALSE)=$N55,$AD55,IF(HLOOKUP(CN$1,Monitoring_MP!$AK$1:$EZ$55,Points_MP!$C55,FALSE)=$P55,$AE55,IF(HLOOKUP(CN$1,Monitoring_MP!$AK$1:$EZ$55,Points_MP!$C55,FALSE)=$R55,$AF55,IF(HLOOKUP(CN$1,Monitoring_MP!$AK$1:$EZ$55,Points_MP!$C55,FALSE)=$T55,$AG55,IF(HLOOKUP(CN$1,Monitoring_MP!$AK$1:$EZ$55,Points_MP!$C55,FALSE)=$V55,$AH55,IF(HLOOKUP(CN$1,Monitoring_MP!$AK$1:$EZ$55,Points_MP!$C55,FALSE)=$X55,$AI55,"ERROR")))))))))</f>
        <v>0</v>
      </c>
      <c r="CO55" s="142">
        <f>IF(ISBLANK(HLOOKUP(CO$1,Monitoring_MP!$AK$1:$EZ$55,Points_MP!$C55,FALSE)),"",IF(HLOOKUP(CO$1,Monitoring_MP!$AK$1:$EZ$55,Points_MP!$C55,FALSE)=$J55,$AB55,IF(HLOOKUP(CO$1,Monitoring_MP!$AK$1:$EZ$55,Points_MP!$C55,FALSE)=$L55,$AC55,IF(HLOOKUP(CO$1,Monitoring_MP!$AK$1:$EZ$55,Points_MP!$C55,FALSE)=$N55,$AD55,IF(HLOOKUP(CO$1,Monitoring_MP!$AK$1:$EZ$55,Points_MP!$C55,FALSE)=$P55,$AE55,IF(HLOOKUP(CO$1,Monitoring_MP!$AK$1:$EZ$55,Points_MP!$C55,FALSE)=$R55,$AF55,IF(HLOOKUP(CO$1,Monitoring_MP!$AK$1:$EZ$55,Points_MP!$C55,FALSE)=$T55,$AG55,IF(HLOOKUP(CO$1,Monitoring_MP!$AK$1:$EZ$55,Points_MP!$C55,FALSE)=$V55,$AH55,IF(HLOOKUP(CO$1,Monitoring_MP!$AK$1:$EZ$55,Points_MP!$C55,FALSE)=$X55,$AI55,"ERROR")))))))))</f>
        <v>0</v>
      </c>
      <c r="CP55" s="142">
        <f>IF(ISBLANK(HLOOKUP(CP$1,Monitoring_MP!$AK$1:$EZ$55,Points_MP!$C55,FALSE)),"",IF(HLOOKUP(CP$1,Monitoring_MP!$AK$1:$EZ$55,Points_MP!$C55,FALSE)=$J55,$AB55,IF(HLOOKUP(CP$1,Monitoring_MP!$AK$1:$EZ$55,Points_MP!$C55,FALSE)=$L55,$AC55,IF(HLOOKUP(CP$1,Monitoring_MP!$AK$1:$EZ$55,Points_MP!$C55,FALSE)=$N55,$AD55,IF(HLOOKUP(CP$1,Monitoring_MP!$AK$1:$EZ$55,Points_MP!$C55,FALSE)=$P55,$AE55,IF(HLOOKUP(CP$1,Monitoring_MP!$AK$1:$EZ$55,Points_MP!$C55,FALSE)=$R55,$AF55,IF(HLOOKUP(CP$1,Monitoring_MP!$AK$1:$EZ$55,Points_MP!$C55,FALSE)=$T55,$AG55,IF(HLOOKUP(CP$1,Monitoring_MP!$AK$1:$EZ$55,Points_MP!$C55,FALSE)=$V55,$AH55,IF(HLOOKUP(CP$1,Monitoring_MP!$AK$1:$EZ$55,Points_MP!$C55,FALSE)=$X55,$AI55,"ERROR")))))))))</f>
        <v>0</v>
      </c>
      <c r="CQ55" s="142">
        <f>IF(ISBLANK(HLOOKUP(CQ$1,Monitoring_MP!$AK$1:$EZ$55,Points_MP!$C55,FALSE)),"",IF(HLOOKUP(CQ$1,Monitoring_MP!$AK$1:$EZ$55,Points_MP!$C55,FALSE)=$J55,$AB55,IF(HLOOKUP(CQ$1,Monitoring_MP!$AK$1:$EZ$55,Points_MP!$C55,FALSE)=$L55,$AC55,IF(HLOOKUP(CQ$1,Monitoring_MP!$AK$1:$EZ$55,Points_MP!$C55,FALSE)=$N55,$AD55,IF(HLOOKUP(CQ$1,Monitoring_MP!$AK$1:$EZ$55,Points_MP!$C55,FALSE)=$P55,$AE55,IF(HLOOKUP(CQ$1,Monitoring_MP!$AK$1:$EZ$55,Points_MP!$C55,FALSE)=$R55,$AF55,IF(HLOOKUP(CQ$1,Monitoring_MP!$AK$1:$EZ$55,Points_MP!$C55,FALSE)=$T55,$AG55,IF(HLOOKUP(CQ$1,Monitoring_MP!$AK$1:$EZ$55,Points_MP!$C55,FALSE)=$V55,$AH55,IF(HLOOKUP(CQ$1,Monitoring_MP!$AK$1:$EZ$55,Points_MP!$C55,FALSE)=$X55,$AI55,"ERROR")))))))))</f>
        <v>0</v>
      </c>
      <c r="CR55" s="142">
        <f>IF(ISBLANK(HLOOKUP(CR$1,Monitoring_MP!$AK$1:$EZ$55,Points_MP!$C55,FALSE)),"",IF(HLOOKUP(CR$1,Monitoring_MP!$AK$1:$EZ$55,Points_MP!$C55,FALSE)=$J55,$AB55,IF(HLOOKUP(CR$1,Monitoring_MP!$AK$1:$EZ$55,Points_MP!$C55,FALSE)=$L55,$AC55,IF(HLOOKUP(CR$1,Monitoring_MP!$AK$1:$EZ$55,Points_MP!$C55,FALSE)=$N55,$AD55,IF(HLOOKUP(CR$1,Monitoring_MP!$AK$1:$EZ$55,Points_MP!$C55,FALSE)=$P55,$AE55,IF(HLOOKUP(CR$1,Monitoring_MP!$AK$1:$EZ$55,Points_MP!$C55,FALSE)=$R55,$AF55,IF(HLOOKUP(CR$1,Monitoring_MP!$AK$1:$EZ$55,Points_MP!$C55,FALSE)=$T55,$AG55,IF(HLOOKUP(CR$1,Monitoring_MP!$AK$1:$EZ$55,Points_MP!$C55,FALSE)=$V55,$AH55,IF(HLOOKUP(CR$1,Monitoring_MP!$AK$1:$EZ$55,Points_MP!$C55,FALSE)=$X55,$AI55,"ERROR")))))))))</f>
        <v>0</v>
      </c>
    </row>
    <row r="56" spans="1:96" ht="15" customHeight="1" x14ac:dyDescent="0.35">
      <c r="I56" s="144">
        <f>SUM(I2:I55)</f>
        <v>100</v>
      </c>
      <c r="J56" s="144"/>
      <c r="K56" s="144"/>
      <c r="L56" s="144"/>
      <c r="M56" s="144"/>
      <c r="N56" s="144"/>
      <c r="O56" s="144"/>
      <c r="P56" s="144"/>
      <c r="Q56" s="144"/>
      <c r="R56" s="144"/>
      <c r="S56" s="144"/>
      <c r="T56" s="144"/>
      <c r="U56" s="144"/>
      <c r="V56" s="144"/>
      <c r="W56" s="144"/>
      <c r="X56" s="144"/>
      <c r="Y56" s="144"/>
      <c r="Z56" s="144"/>
      <c r="AA56" s="144"/>
      <c r="AB56" s="144">
        <f>SUM(AB2:AB55)</f>
        <v>100</v>
      </c>
      <c r="AC56" s="145"/>
      <c r="AD56" s="145"/>
      <c r="AE56" s="145"/>
      <c r="AF56" s="145"/>
      <c r="AG56" s="145"/>
      <c r="AH56" s="146"/>
      <c r="AI56" s="146"/>
      <c r="AJ56" s="146"/>
      <c r="AL56" s="143"/>
      <c r="CI56" s="147"/>
      <c r="CJ56" s="143"/>
    </row>
    <row r="57" spans="1:96" x14ac:dyDescent="0.35">
      <c r="I57" s="145"/>
      <c r="J57" s="145"/>
      <c r="K57" s="145"/>
      <c r="L57" s="145"/>
      <c r="M57" s="145"/>
      <c r="N57" s="145"/>
      <c r="O57" s="145"/>
      <c r="P57" s="145"/>
      <c r="Q57" s="145"/>
      <c r="R57" s="145"/>
      <c r="S57" s="145"/>
      <c r="T57" s="145"/>
      <c r="U57" s="145"/>
      <c r="V57" s="145"/>
      <c r="W57" s="145"/>
      <c r="X57" s="145"/>
      <c r="Y57" s="145"/>
      <c r="Z57" s="145"/>
      <c r="AA57" s="145"/>
      <c r="AB57" s="145"/>
      <c r="AC57" s="145"/>
      <c r="AD57" s="145"/>
      <c r="AE57" s="145"/>
      <c r="AF57" s="145"/>
      <c r="AG57" s="145"/>
      <c r="AH57" s="146"/>
      <c r="AI57" s="146"/>
      <c r="AJ57" s="146"/>
      <c r="CI57" s="147"/>
    </row>
    <row r="58" spans="1:96" x14ac:dyDescent="0.35">
      <c r="A58" s="146" t="s">
        <v>400</v>
      </c>
      <c r="B58" s="146"/>
      <c r="I58" s="145"/>
      <c r="J58" s="145"/>
      <c r="K58" s="145"/>
      <c r="L58" s="145"/>
      <c r="M58" s="145"/>
      <c r="N58" s="145"/>
      <c r="O58" s="145"/>
      <c r="P58" s="145"/>
      <c r="Q58" s="145"/>
      <c r="R58" s="145"/>
      <c r="S58" s="145"/>
      <c r="T58" s="145"/>
      <c r="U58" s="145"/>
      <c r="V58" s="145"/>
      <c r="W58" s="145"/>
      <c r="X58" s="145"/>
      <c r="Y58" s="145"/>
      <c r="Z58" s="145"/>
      <c r="AA58" s="145"/>
      <c r="AB58" s="145"/>
      <c r="AC58" s="145"/>
      <c r="AD58" s="145"/>
      <c r="AE58" s="145"/>
      <c r="AF58" s="145"/>
      <c r="AG58" s="145"/>
      <c r="AH58" s="146"/>
      <c r="AI58" s="146"/>
      <c r="AJ58" s="146" t="s">
        <v>400</v>
      </c>
      <c r="AK58" s="142">
        <f t="shared" ref="AK58:BP58" si="0">SUM(AK2:AK55)</f>
        <v>56.5</v>
      </c>
      <c r="AL58" s="142">
        <f t="shared" si="0"/>
        <v>75.7</v>
      </c>
      <c r="AM58" s="142">
        <f t="shared" si="0"/>
        <v>37.9</v>
      </c>
      <c r="AN58" s="142">
        <f t="shared" si="0"/>
        <v>7.5</v>
      </c>
      <c r="AO58" s="142">
        <f t="shared" si="0"/>
        <v>33</v>
      </c>
      <c r="AP58" s="142">
        <f t="shared" si="0"/>
        <v>50.3</v>
      </c>
      <c r="AQ58" s="142">
        <f t="shared" si="0"/>
        <v>26.4</v>
      </c>
      <c r="AR58" s="142">
        <f t="shared" si="0"/>
        <v>50.199999999999996</v>
      </c>
      <c r="AS58" s="142">
        <f t="shared" si="0"/>
        <v>7.8000000000000007</v>
      </c>
      <c r="AT58" s="142">
        <f t="shared" si="0"/>
        <v>26.7</v>
      </c>
      <c r="AU58" s="142">
        <f t="shared" si="0"/>
        <v>20.2</v>
      </c>
      <c r="AV58" s="142">
        <f t="shared" si="0"/>
        <v>25.5</v>
      </c>
      <c r="AW58" s="142">
        <f t="shared" si="0"/>
        <v>9.5</v>
      </c>
      <c r="AX58" s="142">
        <f t="shared" si="0"/>
        <v>14</v>
      </c>
      <c r="AY58" s="142">
        <f t="shared" si="0"/>
        <v>47.3</v>
      </c>
      <c r="AZ58" s="142">
        <f t="shared" si="0"/>
        <v>28.7</v>
      </c>
      <c r="BA58" s="142">
        <f t="shared" si="0"/>
        <v>11</v>
      </c>
      <c r="BB58" s="142">
        <f t="shared" si="0"/>
        <v>10.4</v>
      </c>
      <c r="BC58" s="142">
        <f t="shared" si="0"/>
        <v>53</v>
      </c>
      <c r="BD58" s="142">
        <f t="shared" si="0"/>
        <v>27.7</v>
      </c>
      <c r="BE58" s="142">
        <f t="shared" si="0"/>
        <v>15.9</v>
      </c>
      <c r="BF58" s="142">
        <f t="shared" si="0"/>
        <v>46.899999999999991</v>
      </c>
      <c r="BG58" s="142">
        <f t="shared" si="0"/>
        <v>18.8</v>
      </c>
      <c r="BH58" s="142">
        <f t="shared" si="0"/>
        <v>42.5</v>
      </c>
      <c r="BI58" s="142">
        <f t="shared" si="0"/>
        <v>9</v>
      </c>
      <c r="BJ58" s="142">
        <f t="shared" si="0"/>
        <v>14.7</v>
      </c>
      <c r="BK58" s="142">
        <f t="shared" si="0"/>
        <v>11.5</v>
      </c>
      <c r="BL58" s="142">
        <f t="shared" si="0"/>
        <v>39.4</v>
      </c>
      <c r="BM58" s="142">
        <f t="shared" si="0"/>
        <v>21.8</v>
      </c>
      <c r="BN58" s="142">
        <f t="shared" si="0"/>
        <v>29.799999999999997</v>
      </c>
      <c r="BO58" s="142">
        <f t="shared" si="0"/>
        <v>15.5</v>
      </c>
      <c r="BP58" s="142">
        <f t="shared" si="0"/>
        <v>36</v>
      </c>
      <c r="BQ58" s="142">
        <f t="shared" ref="BQ58:CR58" si="1">SUM(BQ2:BQ55)</f>
        <v>6.5</v>
      </c>
      <c r="BR58" s="142">
        <f t="shared" si="1"/>
        <v>19.2</v>
      </c>
      <c r="BS58" s="142">
        <f t="shared" si="1"/>
        <v>33.900000000000006</v>
      </c>
      <c r="BT58" s="142">
        <f t="shared" si="1"/>
        <v>27.799999999999997</v>
      </c>
      <c r="BU58" s="142">
        <f t="shared" si="1"/>
        <v>7</v>
      </c>
      <c r="BV58" s="142">
        <f t="shared" si="1"/>
        <v>38.799999999999997</v>
      </c>
      <c r="BW58" s="142">
        <f t="shared" si="1"/>
        <v>12.3</v>
      </c>
      <c r="BX58" s="142">
        <f t="shared" si="1"/>
        <v>17.8</v>
      </c>
      <c r="BY58" s="142">
        <f t="shared" si="1"/>
        <v>12</v>
      </c>
      <c r="BZ58" s="142">
        <f t="shared" si="1"/>
        <v>3</v>
      </c>
      <c r="CA58" s="142">
        <f t="shared" si="1"/>
        <v>5</v>
      </c>
      <c r="CB58" s="142">
        <f t="shared" si="1"/>
        <v>7</v>
      </c>
      <c r="CC58" s="142">
        <f t="shared" si="1"/>
        <v>9</v>
      </c>
      <c r="CD58" s="142">
        <f t="shared" si="1"/>
        <v>37.1</v>
      </c>
      <c r="CE58" s="142">
        <f t="shared" si="1"/>
        <v>14</v>
      </c>
      <c r="CF58" s="142">
        <f t="shared" si="1"/>
        <v>25.4</v>
      </c>
      <c r="CG58" s="142">
        <f t="shared" si="1"/>
        <v>2</v>
      </c>
      <c r="CH58" s="142">
        <f t="shared" si="1"/>
        <v>24.8</v>
      </c>
      <c r="CI58" s="142">
        <f t="shared" si="1"/>
        <v>22.5</v>
      </c>
      <c r="CJ58" s="142">
        <f t="shared" si="1"/>
        <v>46.5</v>
      </c>
      <c r="CK58" s="142">
        <f t="shared" si="1"/>
        <v>8.4</v>
      </c>
      <c r="CL58" s="142">
        <f t="shared" si="1"/>
        <v>42.8</v>
      </c>
      <c r="CM58" s="142">
        <f t="shared" si="1"/>
        <v>31.4</v>
      </c>
      <c r="CN58" s="142">
        <f t="shared" si="1"/>
        <v>2</v>
      </c>
      <c r="CO58" s="142">
        <f t="shared" si="1"/>
        <v>1</v>
      </c>
      <c r="CP58" s="142">
        <f t="shared" si="1"/>
        <v>4.5</v>
      </c>
      <c r="CQ58" s="142">
        <f t="shared" si="1"/>
        <v>14.7</v>
      </c>
      <c r="CR58" s="142">
        <f t="shared" si="1"/>
        <v>24.2</v>
      </c>
    </row>
    <row r="59" spans="1:96" x14ac:dyDescent="0.35">
      <c r="A59" s="150" t="s">
        <v>401</v>
      </c>
      <c r="B59" s="150"/>
      <c r="I59" s="145"/>
      <c r="J59" s="145"/>
      <c r="K59" s="145"/>
      <c r="L59" s="145"/>
      <c r="M59" s="145"/>
      <c r="N59" s="145"/>
      <c r="O59" s="145"/>
      <c r="P59" s="145"/>
      <c r="Q59" s="145"/>
      <c r="R59" s="145"/>
      <c r="S59" s="145"/>
      <c r="T59" s="145"/>
      <c r="U59" s="145"/>
      <c r="V59" s="145"/>
      <c r="W59" s="145"/>
      <c r="X59" s="145"/>
      <c r="Y59" s="145"/>
      <c r="Z59" s="145"/>
      <c r="AA59" s="145"/>
      <c r="AB59" s="145"/>
      <c r="AC59" s="145"/>
      <c r="AD59" s="145"/>
      <c r="AE59" s="145"/>
      <c r="AF59" s="145"/>
      <c r="AG59" s="145"/>
      <c r="AH59" s="146"/>
      <c r="AI59" s="146"/>
      <c r="AJ59" s="150" t="s">
        <v>401</v>
      </c>
      <c r="AK59" s="142">
        <f>SUMIFS($I$2:$I$55,AK$2:AK$55, "&lt;&gt;N/A")</f>
        <v>98</v>
      </c>
      <c r="AL59" s="142">
        <f t="shared" ref="AL59:CR59" si="2">SUMIFS($I$2:$I$55,AL$2:AL$55, "&lt;&gt;N/A")</f>
        <v>100</v>
      </c>
      <c r="AM59" s="142">
        <f t="shared" si="2"/>
        <v>100</v>
      </c>
      <c r="AN59" s="142">
        <f t="shared" si="2"/>
        <v>100</v>
      </c>
      <c r="AO59" s="142">
        <f t="shared" si="2"/>
        <v>100</v>
      </c>
      <c r="AP59" s="142">
        <f t="shared" si="2"/>
        <v>100</v>
      </c>
      <c r="AQ59" s="142">
        <f t="shared" si="2"/>
        <v>100</v>
      </c>
      <c r="AR59" s="142">
        <f t="shared" si="2"/>
        <v>97</v>
      </c>
      <c r="AS59" s="142">
        <f t="shared" si="2"/>
        <v>100</v>
      </c>
      <c r="AT59" s="142">
        <f t="shared" si="2"/>
        <v>91</v>
      </c>
      <c r="AU59" s="142">
        <f t="shared" si="2"/>
        <v>100</v>
      </c>
      <c r="AV59" s="142">
        <f t="shared" si="2"/>
        <v>100</v>
      </c>
      <c r="AW59" s="142">
        <f t="shared" si="2"/>
        <v>100</v>
      </c>
      <c r="AX59" s="142">
        <f t="shared" si="2"/>
        <v>100</v>
      </c>
      <c r="AY59" s="142">
        <f t="shared" si="2"/>
        <v>95</v>
      </c>
      <c r="AZ59" s="142">
        <f t="shared" si="2"/>
        <v>100</v>
      </c>
      <c r="BA59" s="142">
        <f t="shared" si="2"/>
        <v>100</v>
      </c>
      <c r="BB59" s="142">
        <f t="shared" si="2"/>
        <v>100</v>
      </c>
      <c r="BC59" s="142">
        <f t="shared" si="2"/>
        <v>95</v>
      </c>
      <c r="BD59" s="142">
        <f t="shared" si="2"/>
        <v>100</v>
      </c>
      <c r="BE59" s="142">
        <f t="shared" si="2"/>
        <v>100</v>
      </c>
      <c r="BF59" s="142">
        <f t="shared" si="2"/>
        <v>100</v>
      </c>
      <c r="BG59" s="142">
        <f t="shared" si="2"/>
        <v>100</v>
      </c>
      <c r="BH59" s="142">
        <f t="shared" si="2"/>
        <v>100</v>
      </c>
      <c r="BI59" s="142">
        <f t="shared" si="2"/>
        <v>100</v>
      </c>
      <c r="BJ59" s="142">
        <f t="shared" si="2"/>
        <v>100</v>
      </c>
      <c r="BK59" s="142">
        <f t="shared" si="2"/>
        <v>100</v>
      </c>
      <c r="BL59" s="142">
        <f t="shared" si="2"/>
        <v>100</v>
      </c>
      <c r="BM59" s="142">
        <f t="shared" si="2"/>
        <v>100</v>
      </c>
      <c r="BN59" s="142">
        <f t="shared" si="2"/>
        <v>95</v>
      </c>
      <c r="BO59" s="142">
        <f t="shared" si="2"/>
        <v>100</v>
      </c>
      <c r="BP59" s="142">
        <f t="shared" si="2"/>
        <v>100</v>
      </c>
      <c r="BQ59" s="142">
        <f t="shared" si="2"/>
        <v>100</v>
      </c>
      <c r="BR59" s="142">
        <f t="shared" si="2"/>
        <v>100</v>
      </c>
      <c r="BS59" s="142">
        <f t="shared" si="2"/>
        <v>100</v>
      </c>
      <c r="BT59" s="142">
        <f t="shared" si="2"/>
        <v>100</v>
      </c>
      <c r="BU59" s="142">
        <f t="shared" si="2"/>
        <v>100</v>
      </c>
      <c r="BV59" s="142">
        <f t="shared" si="2"/>
        <v>100</v>
      </c>
      <c r="BW59" s="142">
        <f t="shared" si="2"/>
        <v>100</v>
      </c>
      <c r="BX59" s="142">
        <f t="shared" si="2"/>
        <v>100</v>
      </c>
      <c r="BY59" s="142">
        <f t="shared" si="2"/>
        <v>100</v>
      </c>
      <c r="BZ59" s="142">
        <f t="shared" si="2"/>
        <v>100</v>
      </c>
      <c r="CA59" s="142">
        <f t="shared" si="2"/>
        <v>100</v>
      </c>
      <c r="CB59" s="142">
        <f t="shared" si="2"/>
        <v>100</v>
      </c>
      <c r="CC59" s="142">
        <f t="shared" si="2"/>
        <v>100</v>
      </c>
      <c r="CD59" s="142">
        <f t="shared" si="2"/>
        <v>100</v>
      </c>
      <c r="CE59" s="142">
        <f t="shared" si="2"/>
        <v>100</v>
      </c>
      <c r="CF59" s="142">
        <f t="shared" si="2"/>
        <v>92</v>
      </c>
      <c r="CG59" s="142">
        <f t="shared" si="2"/>
        <v>100</v>
      </c>
      <c r="CH59" s="142">
        <f t="shared" si="2"/>
        <v>95</v>
      </c>
      <c r="CI59" s="142">
        <f t="shared" si="2"/>
        <v>100</v>
      </c>
      <c r="CJ59" s="142">
        <f t="shared" si="2"/>
        <v>100</v>
      </c>
      <c r="CK59" s="142">
        <f t="shared" si="2"/>
        <v>100</v>
      </c>
      <c r="CL59" s="142">
        <f t="shared" si="2"/>
        <v>91</v>
      </c>
      <c r="CM59" s="142">
        <f t="shared" si="2"/>
        <v>100</v>
      </c>
      <c r="CN59" s="142">
        <f t="shared" si="2"/>
        <v>100</v>
      </c>
      <c r="CO59" s="142">
        <f t="shared" si="2"/>
        <v>100</v>
      </c>
      <c r="CP59" s="142">
        <f t="shared" si="2"/>
        <v>100</v>
      </c>
      <c r="CQ59" s="142">
        <f t="shared" si="2"/>
        <v>100</v>
      </c>
      <c r="CR59" s="142">
        <f t="shared" si="2"/>
        <v>100</v>
      </c>
    </row>
    <row r="60" spans="1:96" x14ac:dyDescent="0.35">
      <c r="A60" s="146" t="s">
        <v>402</v>
      </c>
      <c r="B60" s="146"/>
      <c r="I60" s="145"/>
      <c r="J60" s="145"/>
      <c r="K60" s="145"/>
      <c r="L60" s="145"/>
      <c r="M60" s="145"/>
      <c r="N60" s="145"/>
      <c r="O60" s="145"/>
      <c r="P60" s="145"/>
      <c r="Q60" s="145"/>
      <c r="R60" s="145"/>
      <c r="S60" s="145"/>
      <c r="T60" s="145"/>
      <c r="U60" s="145"/>
      <c r="V60" s="145"/>
      <c r="W60" s="145"/>
      <c r="X60" s="145"/>
      <c r="Y60" s="145"/>
      <c r="Z60" s="145"/>
      <c r="AA60" s="145"/>
      <c r="AB60" s="145"/>
      <c r="AC60" s="145"/>
      <c r="AD60" s="145"/>
      <c r="AE60" s="145"/>
      <c r="AF60" s="145"/>
      <c r="AG60" s="145"/>
      <c r="AH60" s="146"/>
      <c r="AI60" s="146"/>
      <c r="AJ60" s="146" t="s">
        <v>402</v>
      </c>
      <c r="AK60" s="165">
        <f>(AK58/(AK59/100))</f>
        <v>57.653061224489797</v>
      </c>
      <c r="AL60" s="165">
        <f t="shared" ref="AL60:CR60" si="3">(AL58/(AL59/100))</f>
        <v>75.7</v>
      </c>
      <c r="AM60" s="165">
        <f t="shared" si="3"/>
        <v>37.9</v>
      </c>
      <c r="AN60" s="165">
        <f t="shared" si="3"/>
        <v>7.5</v>
      </c>
      <c r="AO60" s="165">
        <f t="shared" si="3"/>
        <v>33</v>
      </c>
      <c r="AP60" s="165">
        <f t="shared" si="3"/>
        <v>50.3</v>
      </c>
      <c r="AQ60" s="165">
        <f t="shared" si="3"/>
        <v>26.4</v>
      </c>
      <c r="AR60" s="165">
        <f t="shared" si="3"/>
        <v>51.752577319587623</v>
      </c>
      <c r="AS60" s="165">
        <f t="shared" si="3"/>
        <v>7.8000000000000007</v>
      </c>
      <c r="AT60" s="165">
        <f t="shared" si="3"/>
        <v>29.340659340659339</v>
      </c>
      <c r="AU60" s="165">
        <f t="shared" si="3"/>
        <v>20.2</v>
      </c>
      <c r="AV60" s="165">
        <f t="shared" si="3"/>
        <v>25.5</v>
      </c>
      <c r="AW60" s="165">
        <f t="shared" si="3"/>
        <v>9.5</v>
      </c>
      <c r="AX60" s="165">
        <f t="shared" si="3"/>
        <v>14</v>
      </c>
      <c r="AY60" s="165">
        <f t="shared" si="3"/>
        <v>49.789473684210527</v>
      </c>
      <c r="AZ60" s="165">
        <f t="shared" si="3"/>
        <v>28.7</v>
      </c>
      <c r="BA60" s="165">
        <f t="shared" si="3"/>
        <v>11</v>
      </c>
      <c r="BB60" s="165">
        <f t="shared" si="3"/>
        <v>10.4</v>
      </c>
      <c r="BC60" s="165">
        <f t="shared" si="3"/>
        <v>55.789473684210527</v>
      </c>
      <c r="BD60" s="165">
        <f t="shared" si="3"/>
        <v>27.7</v>
      </c>
      <c r="BE60" s="165">
        <f t="shared" si="3"/>
        <v>15.9</v>
      </c>
      <c r="BF60" s="165">
        <f t="shared" si="3"/>
        <v>46.899999999999991</v>
      </c>
      <c r="BG60" s="165">
        <f t="shared" si="3"/>
        <v>18.8</v>
      </c>
      <c r="BH60" s="165">
        <f t="shared" si="3"/>
        <v>42.5</v>
      </c>
      <c r="BI60" s="165">
        <f t="shared" si="3"/>
        <v>9</v>
      </c>
      <c r="BJ60" s="165">
        <f t="shared" si="3"/>
        <v>14.7</v>
      </c>
      <c r="BK60" s="165">
        <f t="shared" si="3"/>
        <v>11.5</v>
      </c>
      <c r="BL60" s="165">
        <f t="shared" si="3"/>
        <v>39.4</v>
      </c>
      <c r="BM60" s="165">
        <f t="shared" si="3"/>
        <v>21.8</v>
      </c>
      <c r="BN60" s="165">
        <f t="shared" si="3"/>
        <v>31.368421052631579</v>
      </c>
      <c r="BO60" s="165">
        <f t="shared" si="3"/>
        <v>15.5</v>
      </c>
      <c r="BP60" s="165">
        <f t="shared" si="3"/>
        <v>36</v>
      </c>
      <c r="BQ60" s="165">
        <f t="shared" si="3"/>
        <v>6.5</v>
      </c>
      <c r="BR60" s="165">
        <f t="shared" si="3"/>
        <v>19.2</v>
      </c>
      <c r="BS60" s="165">
        <f t="shared" si="3"/>
        <v>33.900000000000006</v>
      </c>
      <c r="BT60" s="165">
        <f t="shared" si="3"/>
        <v>27.799999999999997</v>
      </c>
      <c r="BU60" s="165">
        <f t="shared" si="3"/>
        <v>7</v>
      </c>
      <c r="BV60" s="165">
        <f t="shared" si="3"/>
        <v>38.799999999999997</v>
      </c>
      <c r="BW60" s="165">
        <f t="shared" si="3"/>
        <v>12.3</v>
      </c>
      <c r="BX60" s="165">
        <f t="shared" si="3"/>
        <v>17.8</v>
      </c>
      <c r="BY60" s="165">
        <f t="shared" si="3"/>
        <v>12</v>
      </c>
      <c r="BZ60" s="165">
        <f t="shared" si="3"/>
        <v>3</v>
      </c>
      <c r="CA60" s="165">
        <f t="shared" si="3"/>
        <v>5</v>
      </c>
      <c r="CB60" s="165">
        <f t="shared" si="3"/>
        <v>7</v>
      </c>
      <c r="CC60" s="165">
        <f t="shared" si="3"/>
        <v>9</v>
      </c>
      <c r="CD60" s="165">
        <f t="shared" si="3"/>
        <v>37.1</v>
      </c>
      <c r="CE60" s="165">
        <f t="shared" si="3"/>
        <v>14</v>
      </c>
      <c r="CF60" s="165">
        <f t="shared" si="3"/>
        <v>27.60869565217391</v>
      </c>
      <c r="CG60" s="165">
        <f t="shared" si="3"/>
        <v>2</v>
      </c>
      <c r="CH60" s="165">
        <f t="shared" si="3"/>
        <v>26.10526315789474</v>
      </c>
      <c r="CI60" s="165">
        <f t="shared" si="3"/>
        <v>22.5</v>
      </c>
      <c r="CJ60" s="165">
        <f t="shared" si="3"/>
        <v>46.5</v>
      </c>
      <c r="CK60" s="165">
        <f t="shared" si="3"/>
        <v>8.4</v>
      </c>
      <c r="CL60" s="165">
        <f t="shared" si="3"/>
        <v>47.032967032967029</v>
      </c>
      <c r="CM60" s="165">
        <f t="shared" si="3"/>
        <v>31.4</v>
      </c>
      <c r="CN60" s="165">
        <f t="shared" si="3"/>
        <v>2</v>
      </c>
      <c r="CO60" s="165">
        <f t="shared" si="3"/>
        <v>1</v>
      </c>
      <c r="CP60" s="165">
        <f t="shared" si="3"/>
        <v>4.5</v>
      </c>
      <c r="CQ60" s="165">
        <f t="shared" si="3"/>
        <v>14.7</v>
      </c>
      <c r="CR60" s="165">
        <f t="shared" si="3"/>
        <v>24.2</v>
      </c>
    </row>
    <row r="61" spans="1:96" x14ac:dyDescent="0.35">
      <c r="A61" s="146" t="s">
        <v>403</v>
      </c>
      <c r="B61" s="146"/>
      <c r="I61" s="145"/>
      <c r="J61" s="145"/>
      <c r="K61" s="145"/>
      <c r="L61" s="145"/>
      <c r="M61" s="145"/>
      <c r="N61" s="145"/>
      <c r="O61" s="145"/>
      <c r="P61" s="145"/>
      <c r="Q61" s="145"/>
      <c r="R61" s="145"/>
      <c r="S61" s="145"/>
      <c r="T61" s="145"/>
      <c r="U61" s="145"/>
      <c r="V61" s="145"/>
      <c r="W61" s="145"/>
      <c r="X61" s="145"/>
      <c r="Y61" s="145"/>
      <c r="Z61" s="145"/>
      <c r="AA61" s="145"/>
      <c r="AB61" s="145"/>
      <c r="AC61" s="145"/>
      <c r="AD61" s="145"/>
      <c r="AE61" s="145"/>
      <c r="AF61" s="145"/>
      <c r="AG61" s="145"/>
      <c r="AH61" s="146"/>
      <c r="AI61" s="146"/>
      <c r="AJ61" s="146" t="s">
        <v>403</v>
      </c>
      <c r="AK61" s="142">
        <f t="shared" ref="AK61:BP61" si="4">RANK(AK60,$AK$60:$CR$60)</f>
        <v>2</v>
      </c>
      <c r="AL61" s="142">
        <f t="shared" si="4"/>
        <v>1</v>
      </c>
      <c r="AM61" s="142">
        <f t="shared" si="4"/>
        <v>13</v>
      </c>
      <c r="AN61" s="142">
        <f t="shared" si="4"/>
        <v>51</v>
      </c>
      <c r="AO61" s="142">
        <f t="shared" si="4"/>
        <v>17</v>
      </c>
      <c r="AP61" s="142">
        <f t="shared" si="4"/>
        <v>5</v>
      </c>
      <c r="AQ61" s="142">
        <f t="shared" si="4"/>
        <v>25</v>
      </c>
      <c r="AR61" s="142">
        <f t="shared" si="4"/>
        <v>4</v>
      </c>
      <c r="AS61" s="142">
        <f t="shared" si="4"/>
        <v>50</v>
      </c>
      <c r="AT61" s="142">
        <f t="shared" si="4"/>
        <v>20</v>
      </c>
      <c r="AU61" s="142">
        <f t="shared" si="4"/>
        <v>31</v>
      </c>
      <c r="AV61" s="142">
        <f t="shared" si="4"/>
        <v>27</v>
      </c>
      <c r="AW61" s="142">
        <f t="shared" si="4"/>
        <v>46</v>
      </c>
      <c r="AX61" s="142">
        <f t="shared" si="4"/>
        <v>39</v>
      </c>
      <c r="AY61" s="142">
        <f t="shared" si="4"/>
        <v>6</v>
      </c>
      <c r="AZ61" s="142">
        <f t="shared" si="4"/>
        <v>21</v>
      </c>
      <c r="BA61" s="142">
        <f t="shared" si="4"/>
        <v>44</v>
      </c>
      <c r="BB61" s="142">
        <f t="shared" si="4"/>
        <v>45</v>
      </c>
      <c r="BC61" s="142">
        <f t="shared" si="4"/>
        <v>3</v>
      </c>
      <c r="BD61" s="142">
        <f t="shared" si="4"/>
        <v>23</v>
      </c>
      <c r="BE61" s="142">
        <f t="shared" si="4"/>
        <v>35</v>
      </c>
      <c r="BF61" s="142">
        <f t="shared" si="4"/>
        <v>8</v>
      </c>
      <c r="BG61" s="142">
        <f t="shared" si="4"/>
        <v>33</v>
      </c>
      <c r="BH61" s="142">
        <f t="shared" si="4"/>
        <v>10</v>
      </c>
      <c r="BI61" s="142">
        <f t="shared" si="4"/>
        <v>47</v>
      </c>
      <c r="BJ61" s="142">
        <f t="shared" si="4"/>
        <v>37</v>
      </c>
      <c r="BK61" s="142">
        <f t="shared" si="4"/>
        <v>43</v>
      </c>
      <c r="BL61" s="142">
        <f t="shared" si="4"/>
        <v>11</v>
      </c>
      <c r="BM61" s="142">
        <f t="shared" si="4"/>
        <v>30</v>
      </c>
      <c r="BN61" s="142">
        <f t="shared" si="4"/>
        <v>19</v>
      </c>
      <c r="BO61" s="142">
        <f t="shared" si="4"/>
        <v>36</v>
      </c>
      <c r="BP61" s="142">
        <f t="shared" si="4"/>
        <v>15</v>
      </c>
      <c r="BQ61" s="142">
        <f t="shared" ref="BQ61:CR61" si="5">RANK(BQ60,$AK$60:$CR$60)</f>
        <v>54</v>
      </c>
      <c r="BR61" s="142">
        <f t="shared" si="5"/>
        <v>32</v>
      </c>
      <c r="BS61" s="142">
        <f t="shared" si="5"/>
        <v>16</v>
      </c>
      <c r="BT61" s="142">
        <f t="shared" si="5"/>
        <v>22</v>
      </c>
      <c r="BU61" s="142">
        <f t="shared" si="5"/>
        <v>52</v>
      </c>
      <c r="BV61" s="142">
        <f t="shared" si="5"/>
        <v>12</v>
      </c>
      <c r="BW61" s="142">
        <f t="shared" si="5"/>
        <v>41</v>
      </c>
      <c r="BX61" s="142">
        <f t="shared" si="5"/>
        <v>34</v>
      </c>
      <c r="BY61" s="142">
        <f t="shared" si="5"/>
        <v>42</v>
      </c>
      <c r="BZ61" s="142">
        <f t="shared" si="5"/>
        <v>57</v>
      </c>
      <c r="CA61" s="142">
        <f t="shared" si="5"/>
        <v>55</v>
      </c>
      <c r="CB61" s="142">
        <f t="shared" si="5"/>
        <v>52</v>
      </c>
      <c r="CC61" s="142">
        <f t="shared" si="5"/>
        <v>47</v>
      </c>
      <c r="CD61" s="142">
        <f t="shared" si="5"/>
        <v>14</v>
      </c>
      <c r="CE61" s="142">
        <f t="shared" si="5"/>
        <v>39</v>
      </c>
      <c r="CF61" s="142">
        <f t="shared" si="5"/>
        <v>24</v>
      </c>
      <c r="CG61" s="142">
        <f t="shared" si="5"/>
        <v>58</v>
      </c>
      <c r="CH61" s="142">
        <f t="shared" si="5"/>
        <v>26</v>
      </c>
      <c r="CI61" s="142">
        <f t="shared" si="5"/>
        <v>29</v>
      </c>
      <c r="CJ61" s="142">
        <f t="shared" si="5"/>
        <v>9</v>
      </c>
      <c r="CK61" s="142">
        <f t="shared" si="5"/>
        <v>49</v>
      </c>
      <c r="CL61" s="142">
        <f t="shared" si="5"/>
        <v>7</v>
      </c>
      <c r="CM61" s="142">
        <f t="shared" si="5"/>
        <v>18</v>
      </c>
      <c r="CN61" s="142">
        <f t="shared" si="5"/>
        <v>58</v>
      </c>
      <c r="CO61" s="142">
        <f t="shared" si="5"/>
        <v>60</v>
      </c>
      <c r="CP61" s="142">
        <f t="shared" si="5"/>
        <v>56</v>
      </c>
      <c r="CQ61" s="142">
        <f t="shared" si="5"/>
        <v>37</v>
      </c>
      <c r="CR61" s="142">
        <f t="shared" si="5"/>
        <v>28</v>
      </c>
    </row>
    <row r="62" spans="1:96" x14ac:dyDescent="0.35">
      <c r="A62" s="146"/>
      <c r="B62" s="146"/>
      <c r="I62" s="145"/>
      <c r="J62" s="145"/>
      <c r="K62" s="145"/>
      <c r="L62" s="145"/>
      <c r="M62" s="145"/>
      <c r="N62" s="145"/>
      <c r="O62" s="145"/>
      <c r="P62" s="145"/>
      <c r="Q62" s="145"/>
      <c r="R62" s="145"/>
      <c r="S62" s="145"/>
      <c r="T62" s="145"/>
      <c r="U62" s="145"/>
      <c r="V62" s="145"/>
      <c r="W62" s="145"/>
      <c r="X62" s="145"/>
      <c r="Y62" s="145"/>
      <c r="Z62" s="145"/>
      <c r="AA62" s="145"/>
      <c r="AB62" s="145"/>
      <c r="AC62" s="145"/>
      <c r="AD62" s="145"/>
      <c r="AE62" s="145"/>
      <c r="AF62" s="145"/>
      <c r="AG62" s="145"/>
      <c r="AH62" s="146"/>
      <c r="AI62" s="146"/>
      <c r="AJ62" s="180" t="s">
        <v>1483</v>
      </c>
      <c r="AK62" s="142"/>
      <c r="AL62" s="142"/>
      <c r="AM62" s="142"/>
      <c r="AN62" s="142"/>
      <c r="AO62" s="142"/>
      <c r="AP62" s="142"/>
      <c r="AQ62" s="142"/>
      <c r="AR62" s="142"/>
      <c r="AS62" s="142"/>
      <c r="AT62" s="142"/>
      <c r="AU62" s="142"/>
      <c r="AV62" s="142"/>
      <c r="AW62" s="142"/>
      <c r="AX62" s="142"/>
      <c r="AY62" s="142"/>
      <c r="AZ62" s="142"/>
      <c r="BA62" s="142"/>
      <c r="BB62" s="142"/>
      <c r="BC62" s="142"/>
      <c r="BD62" s="142"/>
      <c r="BE62" s="142"/>
      <c r="BF62" s="142"/>
      <c r="BG62" s="142"/>
      <c r="BH62" s="142"/>
      <c r="BI62" s="142"/>
      <c r="BJ62" s="142"/>
      <c r="BK62" s="142"/>
      <c r="BL62" s="142"/>
      <c r="BM62" s="142"/>
      <c r="BN62" s="142"/>
      <c r="BO62" s="142"/>
      <c r="BP62" s="142"/>
      <c r="BQ62" s="142"/>
      <c r="BR62" s="142"/>
      <c r="BS62" s="142"/>
      <c r="BT62" s="142"/>
      <c r="BU62" s="142"/>
      <c r="BV62" s="142"/>
      <c r="BW62" s="142"/>
      <c r="BX62" s="142"/>
      <c r="BY62" s="142"/>
      <c r="BZ62" s="142"/>
      <c r="CA62" s="142"/>
      <c r="CB62" s="142"/>
      <c r="CC62" s="142"/>
      <c r="CD62" s="142"/>
      <c r="CE62" s="142"/>
      <c r="CF62" s="142"/>
      <c r="CG62" s="142"/>
      <c r="CH62" s="142"/>
      <c r="CI62" s="142"/>
      <c r="CJ62" s="142"/>
      <c r="CK62" s="142"/>
      <c r="CL62" s="142"/>
      <c r="CM62" s="142"/>
      <c r="CN62" s="142"/>
      <c r="CO62" s="142"/>
      <c r="CP62" s="142"/>
      <c r="CQ62" s="142"/>
      <c r="CR62" s="142"/>
    </row>
    <row r="63" spans="1:96" x14ac:dyDescent="0.35">
      <c r="A63" s="146"/>
      <c r="B63" s="146"/>
      <c r="I63" s="145"/>
      <c r="J63" s="145"/>
      <c r="K63" s="145"/>
      <c r="L63" s="145"/>
      <c r="M63" s="145"/>
      <c r="N63" s="145"/>
      <c r="O63" s="145"/>
      <c r="P63" s="145"/>
      <c r="Q63" s="145"/>
      <c r="R63" s="145"/>
      <c r="S63" s="145"/>
      <c r="T63" s="145"/>
      <c r="U63" s="145"/>
      <c r="V63" s="145"/>
      <c r="W63" s="145"/>
      <c r="X63" s="145"/>
      <c r="Y63" s="145"/>
      <c r="Z63" s="145"/>
      <c r="AA63" s="145"/>
      <c r="AB63" s="145"/>
      <c r="AC63" s="145"/>
      <c r="AD63" s="145"/>
      <c r="AE63" s="145"/>
      <c r="AF63" s="145"/>
      <c r="AG63" s="145"/>
      <c r="AH63" s="146"/>
      <c r="AI63" s="146"/>
      <c r="AJ63" s="180" t="s">
        <v>1482</v>
      </c>
      <c r="AK63" s="142"/>
      <c r="AL63" s="142"/>
      <c r="AM63" s="142"/>
      <c r="AN63" s="142"/>
      <c r="AO63" s="142"/>
      <c r="AP63" s="142"/>
      <c r="AQ63" s="142"/>
      <c r="AR63" s="142"/>
      <c r="AS63" s="142"/>
      <c r="AT63" s="142"/>
      <c r="AU63" s="142"/>
      <c r="AV63" s="142"/>
      <c r="AW63" s="142"/>
      <c r="AX63" s="142"/>
      <c r="AY63" s="142"/>
      <c r="AZ63" s="142"/>
      <c r="BA63" s="142"/>
      <c r="BB63" s="142"/>
      <c r="BC63" s="142"/>
      <c r="BD63" s="142"/>
      <c r="BE63" s="142"/>
      <c r="BF63" s="142"/>
      <c r="BG63" s="142"/>
      <c r="BH63" s="142"/>
      <c r="BI63" s="142"/>
      <c r="BJ63" s="142"/>
      <c r="BK63" s="142"/>
      <c r="BL63" s="142"/>
      <c r="BM63" s="142"/>
      <c r="BN63" s="142"/>
      <c r="BO63" s="142"/>
      <c r="BP63" s="142"/>
      <c r="BQ63" s="142"/>
      <c r="BR63" s="142"/>
      <c r="BS63" s="142"/>
      <c r="BT63" s="142"/>
      <c r="BU63" s="142"/>
      <c r="BV63" s="142"/>
      <c r="BW63" s="142"/>
      <c r="BX63" s="142"/>
      <c r="BY63" s="142"/>
      <c r="BZ63" s="142"/>
      <c r="CA63" s="142"/>
      <c r="CB63" s="142"/>
      <c r="CC63" s="142"/>
      <c r="CD63" s="142"/>
      <c r="CE63" s="142"/>
      <c r="CF63" s="142"/>
      <c r="CG63" s="142"/>
      <c r="CH63" s="142"/>
      <c r="CI63" s="142"/>
      <c r="CJ63" s="142"/>
      <c r="CK63" s="142"/>
      <c r="CL63" s="142"/>
      <c r="CM63" s="142"/>
      <c r="CN63" s="142"/>
      <c r="CO63" s="142"/>
      <c r="CP63" s="142"/>
      <c r="CQ63" s="142"/>
      <c r="CR63" s="142"/>
    </row>
    <row r="64" spans="1:96" x14ac:dyDescent="0.35">
      <c r="A64" s="146"/>
      <c r="B64" s="146"/>
      <c r="I64" s="145"/>
      <c r="J64" s="145"/>
      <c r="K64" s="145"/>
      <c r="L64" s="145"/>
      <c r="M64" s="145"/>
      <c r="N64" s="145"/>
      <c r="O64" s="145"/>
      <c r="P64" s="145"/>
      <c r="Q64" s="145"/>
      <c r="R64" s="145"/>
      <c r="S64" s="145"/>
      <c r="T64" s="145"/>
      <c r="U64" s="145"/>
      <c r="V64" s="145"/>
      <c r="W64" s="145"/>
      <c r="X64" s="145"/>
      <c r="Y64" s="145"/>
      <c r="Z64" s="145"/>
      <c r="AA64" s="145"/>
      <c r="AB64" s="145"/>
      <c r="AC64" s="145"/>
      <c r="AD64" s="145"/>
      <c r="AE64" s="145"/>
      <c r="AF64" s="145"/>
      <c r="AG64" s="145"/>
      <c r="AH64" s="146"/>
      <c r="AI64" s="146"/>
      <c r="AJ64" s="180" t="s">
        <v>1484</v>
      </c>
      <c r="AK64" s="142"/>
      <c r="AL64" s="142"/>
      <c r="AM64" s="142"/>
      <c r="AN64" s="142"/>
      <c r="AO64" s="142"/>
      <c r="AP64" s="142"/>
      <c r="AQ64" s="142"/>
      <c r="AR64" s="142"/>
      <c r="AS64" s="142"/>
      <c r="AT64" s="142"/>
      <c r="AU64" s="142"/>
      <c r="AV64" s="142"/>
      <c r="AW64" s="142"/>
      <c r="AX64" s="142"/>
      <c r="AY64" s="142"/>
      <c r="AZ64" s="142"/>
      <c r="BA64" s="142"/>
      <c r="BB64" s="142"/>
      <c r="BC64" s="142"/>
      <c r="BD64" s="142"/>
      <c r="BE64" s="142"/>
      <c r="BF64" s="142"/>
      <c r="BG64" s="142"/>
      <c r="BH64" s="142"/>
      <c r="BI64" s="142"/>
      <c r="BJ64" s="142"/>
      <c r="BK64" s="142"/>
      <c r="BL64" s="142"/>
      <c r="BM64" s="142"/>
      <c r="BN64" s="142"/>
      <c r="BO64" s="142"/>
      <c r="BP64" s="142"/>
      <c r="BQ64" s="142"/>
      <c r="BR64" s="142"/>
      <c r="BS64" s="142"/>
      <c r="BT64" s="142"/>
      <c r="BU64" s="142"/>
      <c r="BV64" s="142"/>
      <c r="BW64" s="142"/>
      <c r="BX64" s="142"/>
      <c r="BY64" s="142"/>
      <c r="BZ64" s="142"/>
      <c r="CA64" s="142"/>
      <c r="CB64" s="142"/>
      <c r="CC64" s="142"/>
      <c r="CD64" s="142"/>
      <c r="CE64" s="142"/>
      <c r="CF64" s="142"/>
      <c r="CG64" s="142"/>
      <c r="CH64" s="142"/>
      <c r="CI64" s="142"/>
      <c r="CJ64" s="142"/>
      <c r="CK64" s="142"/>
      <c r="CL64" s="142"/>
      <c r="CM64" s="142"/>
      <c r="CN64" s="142"/>
      <c r="CO64" s="142"/>
      <c r="CP64" s="142"/>
      <c r="CQ64" s="142"/>
      <c r="CR64" s="142"/>
    </row>
    <row r="65" spans="1:96" x14ac:dyDescent="0.35">
      <c r="A65" s="146"/>
      <c r="B65" s="146"/>
      <c r="I65" s="145"/>
      <c r="J65" s="145"/>
      <c r="K65" s="145"/>
      <c r="L65" s="145"/>
      <c r="M65" s="145"/>
      <c r="N65" s="145"/>
      <c r="O65" s="145"/>
      <c r="P65" s="145"/>
      <c r="Q65" s="145"/>
      <c r="R65" s="145"/>
      <c r="S65" s="145"/>
      <c r="T65" s="145"/>
      <c r="U65" s="145"/>
      <c r="V65" s="145"/>
      <c r="W65" s="145"/>
      <c r="X65" s="145"/>
      <c r="Y65" s="145"/>
      <c r="Z65" s="145"/>
      <c r="AA65" s="145"/>
      <c r="AB65" s="145"/>
      <c r="AC65" s="145"/>
      <c r="AD65" s="145"/>
      <c r="AE65" s="145"/>
      <c r="AF65" s="145"/>
      <c r="AG65" s="145"/>
      <c r="AH65" s="146"/>
      <c r="AI65" s="146"/>
      <c r="AJ65" s="180" t="s">
        <v>1485</v>
      </c>
      <c r="AK65" s="142"/>
      <c r="AL65" s="142"/>
      <c r="AM65" s="142"/>
      <c r="AN65" s="142"/>
      <c r="AO65" s="142"/>
      <c r="AP65" s="142"/>
      <c r="AQ65" s="142"/>
      <c r="AR65" s="142"/>
      <c r="AS65" s="142"/>
      <c r="AT65" s="142"/>
      <c r="AU65" s="142"/>
      <c r="AV65" s="142"/>
      <c r="AW65" s="142"/>
      <c r="AX65" s="142"/>
      <c r="AY65" s="142"/>
      <c r="AZ65" s="142"/>
      <c r="BA65" s="142"/>
      <c r="BB65" s="142"/>
      <c r="BC65" s="142"/>
      <c r="BD65" s="142"/>
      <c r="BE65" s="142"/>
      <c r="BF65" s="142"/>
      <c r="BG65" s="142"/>
      <c r="BH65" s="142"/>
      <c r="BI65" s="142"/>
      <c r="BJ65" s="142"/>
      <c r="BK65" s="142"/>
      <c r="BL65" s="142"/>
      <c r="BM65" s="142"/>
      <c r="BN65" s="142"/>
      <c r="BO65" s="142"/>
      <c r="BP65" s="142"/>
      <c r="BQ65" s="142"/>
      <c r="BR65" s="142"/>
      <c r="BS65" s="142"/>
      <c r="BT65" s="142"/>
      <c r="BU65" s="142"/>
      <c r="BV65" s="142"/>
      <c r="BW65" s="142"/>
      <c r="BX65" s="142"/>
      <c r="BY65" s="142"/>
      <c r="BZ65" s="142"/>
      <c r="CA65" s="142"/>
      <c r="CB65" s="142"/>
      <c r="CC65" s="142"/>
      <c r="CD65" s="142"/>
      <c r="CE65" s="142"/>
      <c r="CF65" s="142"/>
      <c r="CG65" s="142"/>
      <c r="CH65" s="142"/>
      <c r="CI65" s="142"/>
      <c r="CJ65" s="142"/>
      <c r="CK65" s="142"/>
      <c r="CL65" s="142"/>
      <c r="CM65" s="142"/>
      <c r="CN65" s="142"/>
      <c r="CO65" s="142"/>
      <c r="CP65" s="142"/>
      <c r="CQ65" s="142"/>
      <c r="CR65" s="142"/>
    </row>
    <row r="66" spans="1:96" x14ac:dyDescent="0.35">
      <c r="A66" s="146"/>
      <c r="B66" s="146"/>
      <c r="I66" s="145"/>
      <c r="J66" s="145"/>
      <c r="K66" s="145"/>
      <c r="L66" s="145"/>
      <c r="M66" s="145"/>
      <c r="N66" s="145"/>
      <c r="O66" s="145"/>
      <c r="P66" s="145"/>
      <c r="Q66" s="145"/>
      <c r="R66" s="145"/>
      <c r="S66" s="145"/>
      <c r="T66" s="145"/>
      <c r="U66" s="145"/>
      <c r="V66" s="145"/>
      <c r="W66" s="145"/>
      <c r="X66" s="145"/>
      <c r="Y66" s="145"/>
      <c r="Z66" s="145"/>
      <c r="AA66" s="145"/>
      <c r="AB66" s="145"/>
      <c r="AC66" s="145"/>
      <c r="AD66" s="145"/>
      <c r="AE66" s="145"/>
      <c r="AF66" s="145"/>
      <c r="AG66" s="145"/>
      <c r="AH66" s="146"/>
      <c r="AI66" s="146"/>
      <c r="AJ66" s="146"/>
      <c r="CI66" s="147"/>
    </row>
    <row r="67" spans="1:96" ht="15.5" x14ac:dyDescent="0.35">
      <c r="A67" s="146" t="s">
        <v>414</v>
      </c>
      <c r="B67" s="146"/>
      <c r="I67" s="145"/>
      <c r="J67" s="145"/>
      <c r="K67" s="145"/>
      <c r="L67" s="145"/>
      <c r="M67" s="145"/>
      <c r="N67" s="145"/>
      <c r="O67" s="145"/>
      <c r="P67" s="145"/>
      <c r="Q67" s="145"/>
      <c r="R67" s="145"/>
      <c r="S67" s="145"/>
      <c r="T67" s="145"/>
      <c r="U67" s="145"/>
      <c r="V67" s="145"/>
      <c r="W67" s="145"/>
      <c r="X67" s="145"/>
      <c r="Y67" s="145"/>
      <c r="Z67" s="145"/>
      <c r="AA67" s="145"/>
      <c r="AB67" s="145"/>
      <c r="AC67" s="145"/>
      <c r="AD67" s="145"/>
      <c r="AE67" s="145"/>
      <c r="AF67" s="145"/>
      <c r="AG67" s="145"/>
      <c r="AH67" s="146"/>
      <c r="AI67" s="146"/>
      <c r="AJ67" s="146" t="s">
        <v>414</v>
      </c>
      <c r="AK67" s="141" t="s">
        <v>56</v>
      </c>
      <c r="AL67" s="141" t="s">
        <v>58</v>
      </c>
      <c r="AM67" s="141" t="s">
        <v>60</v>
      </c>
      <c r="AN67" s="141" t="s">
        <v>62</v>
      </c>
      <c r="AO67" s="141" t="s">
        <v>64</v>
      </c>
      <c r="AP67" s="141" t="s">
        <v>66</v>
      </c>
      <c r="AQ67" s="141" t="s">
        <v>68</v>
      </c>
      <c r="AR67" s="141" t="s">
        <v>70</v>
      </c>
      <c r="AS67" s="141" t="s">
        <v>335</v>
      </c>
      <c r="AT67" s="141" t="s">
        <v>73</v>
      </c>
      <c r="AU67" s="141" t="s">
        <v>75</v>
      </c>
      <c r="AV67" s="141" t="s">
        <v>77</v>
      </c>
      <c r="AW67" s="141" t="s">
        <v>79</v>
      </c>
      <c r="AX67" s="141" t="s">
        <v>81</v>
      </c>
      <c r="AY67" s="141" t="s">
        <v>83</v>
      </c>
      <c r="AZ67" s="141" t="s">
        <v>85</v>
      </c>
      <c r="BA67" s="141" t="s">
        <v>87</v>
      </c>
      <c r="BB67" s="141" t="s">
        <v>89</v>
      </c>
      <c r="BC67" s="141" t="s">
        <v>91</v>
      </c>
      <c r="BD67" s="141" t="s">
        <v>93</v>
      </c>
      <c r="BE67" s="141" t="s">
        <v>95</v>
      </c>
      <c r="BF67" s="141" t="s">
        <v>97</v>
      </c>
      <c r="BG67" s="141" t="s">
        <v>99</v>
      </c>
      <c r="BH67" s="141" t="s">
        <v>101</v>
      </c>
      <c r="BI67" s="141" t="s">
        <v>103</v>
      </c>
      <c r="BJ67" s="141" t="s">
        <v>105</v>
      </c>
      <c r="BK67" s="141" t="s">
        <v>107</v>
      </c>
      <c r="BL67" s="141" t="s">
        <v>109</v>
      </c>
      <c r="BM67" s="141" t="s">
        <v>111</v>
      </c>
      <c r="BN67" s="141" t="s">
        <v>113</v>
      </c>
      <c r="BO67" s="141" t="s">
        <v>115</v>
      </c>
      <c r="BP67" s="141" t="s">
        <v>117</v>
      </c>
      <c r="BQ67" s="141" t="s">
        <v>119</v>
      </c>
      <c r="BR67" s="141" t="s">
        <v>121</v>
      </c>
      <c r="BS67" s="141" t="s">
        <v>123</v>
      </c>
      <c r="BT67" s="141" t="s">
        <v>125</v>
      </c>
      <c r="BU67" s="141" t="s">
        <v>127</v>
      </c>
      <c r="BV67" s="141" t="s">
        <v>129</v>
      </c>
      <c r="BW67" s="141" t="s">
        <v>131</v>
      </c>
      <c r="BX67" s="141" t="s">
        <v>133</v>
      </c>
      <c r="BY67" s="141" t="s">
        <v>135</v>
      </c>
      <c r="BZ67" s="141" t="s">
        <v>137</v>
      </c>
      <c r="CA67" s="141" t="s">
        <v>139</v>
      </c>
      <c r="CB67" s="141" t="s">
        <v>141</v>
      </c>
      <c r="CC67" s="141" t="s">
        <v>143</v>
      </c>
      <c r="CD67" s="141" t="s">
        <v>145</v>
      </c>
      <c r="CE67" s="141" t="s">
        <v>147</v>
      </c>
      <c r="CF67" s="141" t="s">
        <v>149</v>
      </c>
      <c r="CG67" s="141" t="s">
        <v>151</v>
      </c>
      <c r="CH67" s="119" t="s">
        <v>153</v>
      </c>
      <c r="CI67" s="119" t="s">
        <v>379</v>
      </c>
      <c r="CJ67" s="119" t="s">
        <v>381</v>
      </c>
      <c r="CK67" s="119" t="s">
        <v>383</v>
      </c>
      <c r="CL67" s="119" t="s">
        <v>385</v>
      </c>
      <c r="CM67" s="119" t="s">
        <v>387</v>
      </c>
      <c r="CN67" s="119" t="s">
        <v>389</v>
      </c>
      <c r="CO67" s="119" t="s">
        <v>391</v>
      </c>
      <c r="CP67" s="119" t="s">
        <v>393</v>
      </c>
      <c r="CQ67" s="119" t="s">
        <v>395</v>
      </c>
      <c r="CR67" s="141" t="s">
        <v>397</v>
      </c>
    </row>
    <row r="68" spans="1:96" x14ac:dyDescent="0.35">
      <c r="A68" s="5" t="s">
        <v>405</v>
      </c>
      <c r="B68" s="5"/>
      <c r="I68" s="145"/>
      <c r="J68" s="145"/>
      <c r="K68" s="145"/>
      <c r="L68" s="145"/>
      <c r="M68" s="145"/>
      <c r="N68" s="145"/>
      <c r="O68" s="145"/>
      <c r="P68" s="145"/>
      <c r="Q68" s="145"/>
      <c r="R68" s="145"/>
      <c r="S68" s="145"/>
      <c r="T68" s="145"/>
      <c r="U68" s="145"/>
      <c r="V68" s="145"/>
      <c r="W68" s="145"/>
      <c r="X68" s="145"/>
      <c r="Y68" s="145"/>
      <c r="Z68" s="145"/>
      <c r="AA68" s="145"/>
      <c r="AB68" s="145"/>
      <c r="AC68" s="145"/>
      <c r="AD68" s="145"/>
      <c r="AE68" s="145"/>
      <c r="AF68" s="145"/>
      <c r="AG68" s="145"/>
      <c r="AH68" s="146"/>
      <c r="AI68" s="146"/>
      <c r="AJ68" s="5" t="s">
        <v>405</v>
      </c>
      <c r="AK68" s="143">
        <f t="shared" ref="AK68:AT76" si="6">SUMIF($F:$F,$AJ68,AK:AK)</f>
        <v>9.6999999999999993</v>
      </c>
      <c r="AL68" s="143">
        <f t="shared" si="6"/>
        <v>15</v>
      </c>
      <c r="AM68" s="143">
        <f t="shared" si="6"/>
        <v>6.5</v>
      </c>
      <c r="AN68" s="143">
        <f t="shared" si="6"/>
        <v>2.5</v>
      </c>
      <c r="AO68" s="143">
        <f t="shared" si="6"/>
        <v>7</v>
      </c>
      <c r="AP68" s="143">
        <f t="shared" si="6"/>
        <v>11</v>
      </c>
      <c r="AQ68" s="143">
        <f t="shared" si="6"/>
        <v>4.5</v>
      </c>
      <c r="AR68" s="143">
        <f t="shared" si="6"/>
        <v>12.3</v>
      </c>
      <c r="AS68" s="143">
        <f t="shared" si="6"/>
        <v>2.4</v>
      </c>
      <c r="AT68" s="143">
        <f t="shared" si="6"/>
        <v>10</v>
      </c>
      <c r="AU68" s="143">
        <f t="shared" ref="AU68:BD76" si="7">SUMIF($F:$F,$AJ68,AU:AU)</f>
        <v>4.2</v>
      </c>
      <c r="AV68" s="143">
        <f t="shared" si="7"/>
        <v>8</v>
      </c>
      <c r="AW68" s="143">
        <f t="shared" si="7"/>
        <v>5.5</v>
      </c>
      <c r="AX68" s="143">
        <f t="shared" si="7"/>
        <v>2</v>
      </c>
      <c r="AY68" s="143">
        <f t="shared" si="7"/>
        <v>13.1</v>
      </c>
      <c r="AZ68" s="143">
        <f t="shared" si="7"/>
        <v>8.5</v>
      </c>
      <c r="BA68" s="143">
        <f t="shared" si="7"/>
        <v>3.1999999999999997</v>
      </c>
      <c r="BB68" s="143">
        <f t="shared" si="7"/>
        <v>2.9000000000000004</v>
      </c>
      <c r="BC68" s="143">
        <f t="shared" si="7"/>
        <v>15</v>
      </c>
      <c r="BD68" s="143">
        <f t="shared" si="7"/>
        <v>9.3000000000000007</v>
      </c>
      <c r="BE68" s="143">
        <f t="shared" ref="BE68:BN76" si="8">SUMIF($F:$F,$AJ68,BE:BE)</f>
        <v>5.5</v>
      </c>
      <c r="BF68" s="143">
        <f t="shared" si="8"/>
        <v>15.5</v>
      </c>
      <c r="BG68" s="143">
        <f t="shared" si="8"/>
        <v>4</v>
      </c>
      <c r="BH68" s="143">
        <f t="shared" si="8"/>
        <v>11.5</v>
      </c>
      <c r="BI68" s="143">
        <f t="shared" si="8"/>
        <v>1.5</v>
      </c>
      <c r="BJ68" s="143">
        <f t="shared" si="8"/>
        <v>2.7</v>
      </c>
      <c r="BK68" s="143">
        <f t="shared" si="8"/>
        <v>5.5</v>
      </c>
      <c r="BL68" s="143">
        <f t="shared" si="8"/>
        <v>9.3000000000000007</v>
      </c>
      <c r="BM68" s="143">
        <f t="shared" si="8"/>
        <v>6.2</v>
      </c>
      <c r="BN68" s="143">
        <f t="shared" si="8"/>
        <v>10.5</v>
      </c>
      <c r="BO68" s="143">
        <f t="shared" ref="BO68:BX76" si="9">SUMIF($F:$F,$AJ68,BO:BO)</f>
        <v>4.5</v>
      </c>
      <c r="BP68" s="143">
        <f t="shared" si="9"/>
        <v>13.4</v>
      </c>
      <c r="BQ68" s="143">
        <f t="shared" si="9"/>
        <v>1.5</v>
      </c>
      <c r="BR68" s="143">
        <f t="shared" si="9"/>
        <v>7.2</v>
      </c>
      <c r="BS68" s="143">
        <f t="shared" si="9"/>
        <v>12.100000000000001</v>
      </c>
      <c r="BT68" s="143">
        <f t="shared" si="9"/>
        <v>8.6</v>
      </c>
      <c r="BU68" s="143">
        <f t="shared" si="9"/>
        <v>4</v>
      </c>
      <c r="BV68" s="143">
        <f t="shared" si="9"/>
        <v>12.2</v>
      </c>
      <c r="BW68" s="143">
        <f t="shared" si="9"/>
        <v>5.5</v>
      </c>
      <c r="BX68" s="143">
        <f t="shared" si="9"/>
        <v>2.2999999999999998</v>
      </c>
      <c r="BY68" s="143">
        <f t="shared" ref="BY68:CH76" si="10">SUMIF($F:$F,$AJ68,BY:BY)</f>
        <v>1</v>
      </c>
      <c r="BZ68" s="143">
        <f t="shared" si="10"/>
        <v>0</v>
      </c>
      <c r="CA68" s="143">
        <f t="shared" si="10"/>
        <v>4</v>
      </c>
      <c r="CB68" s="143">
        <f t="shared" si="10"/>
        <v>1</v>
      </c>
      <c r="CC68" s="143">
        <f t="shared" si="10"/>
        <v>8</v>
      </c>
      <c r="CD68" s="143">
        <f t="shared" si="10"/>
        <v>9.3000000000000007</v>
      </c>
      <c r="CE68" s="143">
        <f t="shared" si="10"/>
        <v>1</v>
      </c>
      <c r="CF68" s="143">
        <f t="shared" si="10"/>
        <v>8.4</v>
      </c>
      <c r="CG68" s="143">
        <f t="shared" si="10"/>
        <v>0</v>
      </c>
      <c r="CH68" s="143">
        <f t="shared" si="10"/>
        <v>11.2</v>
      </c>
      <c r="CI68" s="143">
        <f t="shared" ref="CI68:CR76" si="11">SUMIF($F:$F,$AJ68,CI:CI)</f>
        <v>2.6999999999999997</v>
      </c>
      <c r="CJ68" s="143">
        <f t="shared" si="11"/>
        <v>12.7</v>
      </c>
      <c r="CK68" s="143">
        <f t="shared" si="11"/>
        <v>1.9</v>
      </c>
      <c r="CL68" s="143">
        <f t="shared" si="11"/>
        <v>13.8</v>
      </c>
      <c r="CM68" s="143">
        <f t="shared" si="11"/>
        <v>8.1999999999999993</v>
      </c>
      <c r="CN68" s="143">
        <f t="shared" si="11"/>
        <v>0</v>
      </c>
      <c r="CO68" s="143">
        <f t="shared" si="11"/>
        <v>0</v>
      </c>
      <c r="CP68" s="143">
        <f t="shared" si="11"/>
        <v>0</v>
      </c>
      <c r="CQ68" s="143">
        <f t="shared" si="11"/>
        <v>3.3000000000000003</v>
      </c>
      <c r="CR68" s="143">
        <f t="shared" si="11"/>
        <v>7</v>
      </c>
    </row>
    <row r="69" spans="1:96" x14ac:dyDescent="0.35">
      <c r="A69" s="26" t="s">
        <v>406</v>
      </c>
      <c r="B69" s="26"/>
      <c r="I69" s="145"/>
      <c r="J69" s="145"/>
      <c r="K69" s="145"/>
      <c r="L69" s="145"/>
      <c r="M69" s="145"/>
      <c r="N69" s="145"/>
      <c r="O69" s="145"/>
      <c r="P69" s="145"/>
      <c r="Q69" s="145"/>
      <c r="R69" s="145"/>
      <c r="S69" s="145"/>
      <c r="T69" s="145"/>
      <c r="U69" s="145"/>
      <c r="V69" s="145"/>
      <c r="W69" s="145"/>
      <c r="X69" s="145"/>
      <c r="Y69" s="145"/>
      <c r="Z69" s="145"/>
      <c r="AA69" s="145"/>
      <c r="AB69" s="145"/>
      <c r="AC69" s="145"/>
      <c r="AD69" s="145"/>
      <c r="AE69" s="145"/>
      <c r="AF69" s="145"/>
      <c r="AG69" s="145"/>
      <c r="AH69" s="146"/>
      <c r="AI69" s="146"/>
      <c r="AJ69" s="26" t="s">
        <v>406</v>
      </c>
      <c r="AK69" s="143">
        <f t="shared" si="6"/>
        <v>21.200000000000003</v>
      </c>
      <c r="AL69" s="143">
        <f t="shared" si="6"/>
        <v>20</v>
      </c>
      <c r="AM69" s="143">
        <f t="shared" si="6"/>
        <v>13</v>
      </c>
      <c r="AN69" s="143">
        <f t="shared" si="6"/>
        <v>4</v>
      </c>
      <c r="AO69" s="143">
        <f t="shared" si="6"/>
        <v>10</v>
      </c>
      <c r="AP69" s="143">
        <f t="shared" si="6"/>
        <v>18</v>
      </c>
      <c r="AQ69" s="143">
        <f t="shared" si="6"/>
        <v>6</v>
      </c>
      <c r="AR69" s="143">
        <f t="shared" si="6"/>
        <v>18.5</v>
      </c>
      <c r="AS69" s="143">
        <f t="shared" si="6"/>
        <v>4</v>
      </c>
      <c r="AT69" s="143">
        <f t="shared" si="6"/>
        <v>11.2</v>
      </c>
      <c r="AU69" s="143">
        <f t="shared" si="7"/>
        <v>6.5</v>
      </c>
      <c r="AV69" s="143">
        <f t="shared" si="7"/>
        <v>7</v>
      </c>
      <c r="AW69" s="143">
        <f t="shared" si="7"/>
        <v>3</v>
      </c>
      <c r="AX69" s="143">
        <f t="shared" si="7"/>
        <v>8</v>
      </c>
      <c r="AY69" s="143">
        <f t="shared" si="7"/>
        <v>18.2</v>
      </c>
      <c r="AZ69" s="143">
        <f t="shared" si="7"/>
        <v>10.199999999999999</v>
      </c>
      <c r="BA69" s="143">
        <f t="shared" si="7"/>
        <v>2.8</v>
      </c>
      <c r="BB69" s="143">
        <f t="shared" si="7"/>
        <v>4</v>
      </c>
      <c r="BC69" s="143">
        <f t="shared" si="7"/>
        <v>15.2</v>
      </c>
      <c r="BD69" s="143">
        <f t="shared" si="7"/>
        <v>7</v>
      </c>
      <c r="BE69" s="143">
        <f t="shared" si="8"/>
        <v>5.4</v>
      </c>
      <c r="BF69" s="143">
        <f t="shared" si="8"/>
        <v>13.5</v>
      </c>
      <c r="BG69" s="143">
        <f t="shared" si="8"/>
        <v>3.8</v>
      </c>
      <c r="BH69" s="143">
        <f t="shared" si="8"/>
        <v>14.2</v>
      </c>
      <c r="BI69" s="143">
        <f t="shared" si="8"/>
        <v>5</v>
      </c>
      <c r="BJ69" s="143">
        <f t="shared" si="8"/>
        <v>6</v>
      </c>
      <c r="BK69" s="143">
        <f t="shared" si="8"/>
        <v>3</v>
      </c>
      <c r="BL69" s="143">
        <f t="shared" si="8"/>
        <v>15.600000000000001</v>
      </c>
      <c r="BM69" s="143">
        <f t="shared" si="8"/>
        <v>4.5999999999999996</v>
      </c>
      <c r="BN69" s="143">
        <f t="shared" si="8"/>
        <v>11.4</v>
      </c>
      <c r="BO69" s="143">
        <f t="shared" si="9"/>
        <v>8</v>
      </c>
      <c r="BP69" s="143">
        <f t="shared" si="9"/>
        <v>13.8</v>
      </c>
      <c r="BQ69" s="143">
        <f t="shared" si="9"/>
        <v>1</v>
      </c>
      <c r="BR69" s="143">
        <f t="shared" si="9"/>
        <v>9</v>
      </c>
      <c r="BS69" s="143">
        <f t="shared" si="9"/>
        <v>9.8000000000000007</v>
      </c>
      <c r="BT69" s="143">
        <f t="shared" si="9"/>
        <v>11.2</v>
      </c>
      <c r="BU69" s="143">
        <f t="shared" si="9"/>
        <v>3</v>
      </c>
      <c r="BV69" s="143">
        <f t="shared" si="9"/>
        <v>9.8000000000000007</v>
      </c>
      <c r="BW69" s="143">
        <f t="shared" si="9"/>
        <v>3.8</v>
      </c>
      <c r="BX69" s="143">
        <f t="shared" si="9"/>
        <v>8</v>
      </c>
      <c r="BY69" s="143">
        <f t="shared" si="10"/>
        <v>5</v>
      </c>
      <c r="BZ69" s="143">
        <f t="shared" si="10"/>
        <v>3</v>
      </c>
      <c r="CA69" s="143">
        <f t="shared" si="10"/>
        <v>1</v>
      </c>
      <c r="CB69" s="143">
        <f t="shared" si="10"/>
        <v>3</v>
      </c>
      <c r="CC69" s="143">
        <f t="shared" si="10"/>
        <v>1</v>
      </c>
      <c r="CD69" s="143">
        <f t="shared" si="10"/>
        <v>14.8</v>
      </c>
      <c r="CE69" s="143">
        <f t="shared" si="10"/>
        <v>9</v>
      </c>
      <c r="CF69" s="143">
        <f t="shared" si="10"/>
        <v>9</v>
      </c>
      <c r="CG69" s="143">
        <f t="shared" si="10"/>
        <v>2</v>
      </c>
      <c r="CH69" s="143">
        <f t="shared" si="10"/>
        <v>9.6</v>
      </c>
      <c r="CI69" s="143">
        <f t="shared" si="11"/>
        <v>7.3999999999999995</v>
      </c>
      <c r="CJ69" s="143">
        <f t="shared" si="11"/>
        <v>15.600000000000001</v>
      </c>
      <c r="CK69" s="143">
        <f t="shared" si="11"/>
        <v>3</v>
      </c>
      <c r="CL69" s="143">
        <f t="shared" si="11"/>
        <v>16</v>
      </c>
      <c r="CM69" s="143">
        <f t="shared" si="11"/>
        <v>8.1999999999999993</v>
      </c>
      <c r="CN69" s="143">
        <f t="shared" si="11"/>
        <v>2</v>
      </c>
      <c r="CO69" s="143">
        <f t="shared" si="11"/>
        <v>1</v>
      </c>
      <c r="CP69" s="143">
        <f t="shared" si="11"/>
        <v>3</v>
      </c>
      <c r="CQ69" s="143">
        <f t="shared" si="11"/>
        <v>4.4000000000000004</v>
      </c>
      <c r="CR69" s="143">
        <f t="shared" si="11"/>
        <v>11.2</v>
      </c>
    </row>
    <row r="70" spans="1:96" x14ac:dyDescent="0.35">
      <c r="A70" s="11" t="s">
        <v>407</v>
      </c>
      <c r="B70" s="11"/>
      <c r="I70" s="145"/>
      <c r="J70" s="145"/>
      <c r="K70" s="145"/>
      <c r="L70" s="145"/>
      <c r="M70" s="145"/>
      <c r="N70" s="145"/>
      <c r="O70" s="145"/>
      <c r="P70" s="145"/>
      <c r="Q70" s="145"/>
      <c r="R70" s="145"/>
      <c r="S70" s="145"/>
      <c r="T70" s="145"/>
      <c r="U70" s="145"/>
      <c r="V70" s="145"/>
      <c r="W70" s="145"/>
      <c r="X70" s="145"/>
      <c r="Y70" s="145"/>
      <c r="Z70" s="145"/>
      <c r="AA70" s="145"/>
      <c r="AB70" s="145"/>
      <c r="AC70" s="145"/>
      <c r="AD70" s="145"/>
      <c r="AE70" s="145"/>
      <c r="AF70" s="145"/>
      <c r="AG70" s="145"/>
      <c r="AH70" s="146"/>
      <c r="AI70" s="146"/>
      <c r="AJ70" s="11" t="s">
        <v>407</v>
      </c>
      <c r="AK70" s="143">
        <f t="shared" si="6"/>
        <v>5.0999999999999996</v>
      </c>
      <c r="AL70" s="143">
        <f t="shared" si="6"/>
        <v>11.2</v>
      </c>
      <c r="AM70" s="143">
        <f t="shared" si="6"/>
        <v>4.4000000000000004</v>
      </c>
      <c r="AN70" s="143">
        <f t="shared" si="6"/>
        <v>0</v>
      </c>
      <c r="AO70" s="143">
        <f t="shared" si="6"/>
        <v>3.5</v>
      </c>
      <c r="AP70" s="143">
        <f t="shared" si="6"/>
        <v>4.3</v>
      </c>
      <c r="AQ70" s="143">
        <f t="shared" si="6"/>
        <v>2.4</v>
      </c>
      <c r="AR70" s="143">
        <f t="shared" si="6"/>
        <v>4.9000000000000004</v>
      </c>
      <c r="AS70" s="143">
        <f t="shared" si="6"/>
        <v>0.4</v>
      </c>
      <c r="AT70" s="143">
        <f t="shared" si="6"/>
        <v>0</v>
      </c>
      <c r="AU70" s="143">
        <f t="shared" si="7"/>
        <v>0</v>
      </c>
      <c r="AV70" s="143">
        <f t="shared" si="7"/>
        <v>0</v>
      </c>
      <c r="AW70" s="143">
        <f t="shared" si="7"/>
        <v>0</v>
      </c>
      <c r="AX70" s="143">
        <f t="shared" si="7"/>
        <v>0</v>
      </c>
      <c r="AY70" s="143">
        <f t="shared" si="7"/>
        <v>3.5</v>
      </c>
      <c r="AZ70" s="143">
        <f t="shared" si="7"/>
        <v>0</v>
      </c>
      <c r="BA70" s="143">
        <f t="shared" si="7"/>
        <v>2</v>
      </c>
      <c r="BB70" s="143">
        <f t="shared" si="7"/>
        <v>0</v>
      </c>
      <c r="BC70" s="143">
        <f t="shared" si="7"/>
        <v>5.8</v>
      </c>
      <c r="BD70" s="143">
        <f t="shared" si="7"/>
        <v>3.4</v>
      </c>
      <c r="BE70" s="143">
        <f t="shared" si="8"/>
        <v>0</v>
      </c>
      <c r="BF70" s="143">
        <f t="shared" si="8"/>
        <v>2.4</v>
      </c>
      <c r="BG70" s="143">
        <f t="shared" si="8"/>
        <v>2</v>
      </c>
      <c r="BH70" s="143">
        <f t="shared" si="8"/>
        <v>5.8</v>
      </c>
      <c r="BI70" s="143">
        <f t="shared" si="8"/>
        <v>0</v>
      </c>
      <c r="BJ70" s="143">
        <f t="shared" si="8"/>
        <v>0</v>
      </c>
      <c r="BK70" s="143">
        <f t="shared" si="8"/>
        <v>0</v>
      </c>
      <c r="BL70" s="143">
        <f t="shared" si="8"/>
        <v>0</v>
      </c>
      <c r="BM70" s="143">
        <f t="shared" si="8"/>
        <v>0</v>
      </c>
      <c r="BN70" s="143">
        <f t="shared" si="8"/>
        <v>1.9</v>
      </c>
      <c r="BO70" s="143">
        <f t="shared" si="9"/>
        <v>0</v>
      </c>
      <c r="BP70" s="143">
        <f t="shared" si="9"/>
        <v>1.9</v>
      </c>
      <c r="BQ70" s="143">
        <f t="shared" si="9"/>
        <v>0</v>
      </c>
      <c r="BR70" s="143">
        <f t="shared" si="9"/>
        <v>0</v>
      </c>
      <c r="BS70" s="143">
        <f t="shared" si="9"/>
        <v>1.5</v>
      </c>
      <c r="BT70" s="143">
        <f t="shared" si="9"/>
        <v>0</v>
      </c>
      <c r="BU70" s="143">
        <f t="shared" si="9"/>
        <v>0</v>
      </c>
      <c r="BV70" s="143">
        <f t="shared" si="9"/>
        <v>5.3</v>
      </c>
      <c r="BW70" s="143">
        <f t="shared" si="9"/>
        <v>0</v>
      </c>
      <c r="BX70" s="143">
        <f t="shared" si="9"/>
        <v>2</v>
      </c>
      <c r="BY70" s="143">
        <f t="shared" si="10"/>
        <v>0</v>
      </c>
      <c r="BZ70" s="143">
        <f t="shared" si="10"/>
        <v>0</v>
      </c>
      <c r="CA70" s="143">
        <f t="shared" si="10"/>
        <v>0</v>
      </c>
      <c r="CB70" s="143">
        <f t="shared" si="10"/>
        <v>0</v>
      </c>
      <c r="CC70" s="143">
        <f t="shared" si="10"/>
        <v>0</v>
      </c>
      <c r="CD70" s="143">
        <f t="shared" si="10"/>
        <v>0</v>
      </c>
      <c r="CE70" s="143">
        <f t="shared" si="10"/>
        <v>0</v>
      </c>
      <c r="CF70" s="143">
        <f t="shared" si="10"/>
        <v>0</v>
      </c>
      <c r="CG70" s="143">
        <f t="shared" si="10"/>
        <v>0</v>
      </c>
      <c r="CH70" s="143">
        <f t="shared" si="10"/>
        <v>0</v>
      </c>
      <c r="CI70" s="143">
        <f t="shared" si="11"/>
        <v>2.4</v>
      </c>
      <c r="CJ70" s="143">
        <f t="shared" si="11"/>
        <v>4.1999999999999993</v>
      </c>
      <c r="CK70" s="143">
        <f t="shared" si="11"/>
        <v>0</v>
      </c>
      <c r="CL70" s="143">
        <f t="shared" si="11"/>
        <v>3.5</v>
      </c>
      <c r="CM70" s="143">
        <f t="shared" si="11"/>
        <v>0</v>
      </c>
      <c r="CN70" s="143">
        <f t="shared" si="11"/>
        <v>0</v>
      </c>
      <c r="CO70" s="143">
        <f t="shared" si="11"/>
        <v>0</v>
      </c>
      <c r="CP70" s="143">
        <f t="shared" si="11"/>
        <v>0</v>
      </c>
      <c r="CQ70" s="143">
        <f t="shared" si="11"/>
        <v>0</v>
      </c>
      <c r="CR70" s="143">
        <f t="shared" si="11"/>
        <v>0</v>
      </c>
    </row>
    <row r="71" spans="1:96" x14ac:dyDescent="0.35">
      <c r="A71" s="31" t="s">
        <v>408</v>
      </c>
      <c r="B71" s="31"/>
      <c r="I71" s="145"/>
      <c r="J71" s="145"/>
      <c r="K71" s="145"/>
      <c r="L71" s="145"/>
      <c r="M71" s="145"/>
      <c r="N71" s="145"/>
      <c r="O71" s="145"/>
      <c r="P71" s="145"/>
      <c r="Q71" s="145"/>
      <c r="R71" s="145"/>
      <c r="S71" s="145"/>
      <c r="T71" s="145"/>
      <c r="U71" s="145"/>
      <c r="V71" s="145"/>
      <c r="W71" s="145"/>
      <c r="X71" s="145"/>
      <c r="Y71" s="145"/>
      <c r="Z71" s="145"/>
      <c r="AA71" s="145"/>
      <c r="AB71" s="145"/>
      <c r="AC71" s="145"/>
      <c r="AD71" s="145"/>
      <c r="AE71" s="145"/>
      <c r="AF71" s="145"/>
      <c r="AG71" s="145"/>
      <c r="AH71" s="146"/>
      <c r="AI71" s="146"/>
      <c r="AJ71" s="31" t="s">
        <v>408</v>
      </c>
      <c r="AK71" s="143">
        <f t="shared" si="6"/>
        <v>3.5</v>
      </c>
      <c r="AL71" s="143">
        <f t="shared" si="6"/>
        <v>6</v>
      </c>
      <c r="AM71" s="143">
        <f t="shared" si="6"/>
        <v>0</v>
      </c>
      <c r="AN71" s="143">
        <f t="shared" si="6"/>
        <v>0</v>
      </c>
      <c r="AO71" s="143">
        <f t="shared" si="6"/>
        <v>0</v>
      </c>
      <c r="AP71" s="143">
        <f t="shared" si="6"/>
        <v>2.5</v>
      </c>
      <c r="AQ71" s="143">
        <f t="shared" si="6"/>
        <v>2</v>
      </c>
      <c r="AR71" s="143">
        <f t="shared" si="6"/>
        <v>1</v>
      </c>
      <c r="AS71" s="143">
        <f t="shared" si="6"/>
        <v>0</v>
      </c>
      <c r="AT71" s="143">
        <f t="shared" si="6"/>
        <v>0</v>
      </c>
      <c r="AU71" s="143">
        <f t="shared" si="7"/>
        <v>0</v>
      </c>
      <c r="AV71" s="143">
        <f t="shared" si="7"/>
        <v>0</v>
      </c>
      <c r="AW71" s="143">
        <f t="shared" si="7"/>
        <v>0</v>
      </c>
      <c r="AX71" s="143">
        <f t="shared" si="7"/>
        <v>0</v>
      </c>
      <c r="AY71" s="143">
        <f t="shared" si="7"/>
        <v>0</v>
      </c>
      <c r="AZ71" s="143">
        <f t="shared" si="7"/>
        <v>0</v>
      </c>
      <c r="BA71" s="143">
        <f t="shared" si="7"/>
        <v>0</v>
      </c>
      <c r="BB71" s="143">
        <f t="shared" si="7"/>
        <v>0</v>
      </c>
      <c r="BC71" s="143">
        <f t="shared" si="7"/>
        <v>1</v>
      </c>
      <c r="BD71" s="143">
        <f t="shared" si="7"/>
        <v>0</v>
      </c>
      <c r="BE71" s="143">
        <f t="shared" si="8"/>
        <v>0</v>
      </c>
      <c r="BF71" s="143">
        <f t="shared" si="8"/>
        <v>1</v>
      </c>
      <c r="BG71" s="143">
        <f t="shared" si="8"/>
        <v>1</v>
      </c>
      <c r="BH71" s="143">
        <f t="shared" si="8"/>
        <v>0</v>
      </c>
      <c r="BI71" s="143">
        <f t="shared" si="8"/>
        <v>0</v>
      </c>
      <c r="BJ71" s="143">
        <f t="shared" si="8"/>
        <v>0</v>
      </c>
      <c r="BK71" s="143">
        <f t="shared" si="8"/>
        <v>0</v>
      </c>
      <c r="BL71" s="143">
        <f t="shared" si="8"/>
        <v>0.5</v>
      </c>
      <c r="BM71" s="143">
        <f t="shared" si="8"/>
        <v>2</v>
      </c>
      <c r="BN71" s="143">
        <f t="shared" si="8"/>
        <v>0.5</v>
      </c>
      <c r="BO71" s="143">
        <f t="shared" si="9"/>
        <v>1.5</v>
      </c>
      <c r="BP71" s="143">
        <f t="shared" si="9"/>
        <v>0.4</v>
      </c>
      <c r="BQ71" s="143">
        <f t="shared" si="9"/>
        <v>0</v>
      </c>
      <c r="BR71" s="143">
        <f t="shared" si="9"/>
        <v>0</v>
      </c>
      <c r="BS71" s="143">
        <f t="shared" si="9"/>
        <v>2</v>
      </c>
      <c r="BT71" s="143">
        <f t="shared" si="9"/>
        <v>1.5</v>
      </c>
      <c r="BU71" s="143">
        <f t="shared" si="9"/>
        <v>0</v>
      </c>
      <c r="BV71" s="143">
        <f t="shared" si="9"/>
        <v>1</v>
      </c>
      <c r="BW71" s="143">
        <f t="shared" si="9"/>
        <v>0</v>
      </c>
      <c r="BX71" s="143">
        <f t="shared" si="9"/>
        <v>1</v>
      </c>
      <c r="BY71" s="143">
        <f t="shared" si="10"/>
        <v>1.5</v>
      </c>
      <c r="BZ71" s="143">
        <f t="shared" si="10"/>
        <v>0</v>
      </c>
      <c r="CA71" s="143">
        <f t="shared" si="10"/>
        <v>0</v>
      </c>
      <c r="CB71" s="143">
        <f t="shared" si="10"/>
        <v>0</v>
      </c>
      <c r="CC71" s="143">
        <f t="shared" si="10"/>
        <v>0</v>
      </c>
      <c r="CD71" s="143">
        <f t="shared" si="10"/>
        <v>0</v>
      </c>
      <c r="CE71" s="143">
        <f t="shared" si="10"/>
        <v>0</v>
      </c>
      <c r="CF71" s="143">
        <f t="shared" si="10"/>
        <v>0.5</v>
      </c>
      <c r="CG71" s="143">
        <f t="shared" si="10"/>
        <v>0</v>
      </c>
      <c r="CH71" s="143">
        <f t="shared" si="10"/>
        <v>0</v>
      </c>
      <c r="CI71" s="143">
        <f t="shared" si="11"/>
        <v>2</v>
      </c>
      <c r="CJ71" s="143">
        <f t="shared" si="11"/>
        <v>1.5</v>
      </c>
      <c r="CK71" s="143">
        <f t="shared" si="11"/>
        <v>0</v>
      </c>
      <c r="CL71" s="143">
        <f t="shared" si="11"/>
        <v>0</v>
      </c>
      <c r="CM71" s="143">
        <f t="shared" si="11"/>
        <v>0</v>
      </c>
      <c r="CN71" s="143">
        <f t="shared" si="11"/>
        <v>0</v>
      </c>
      <c r="CO71" s="143">
        <f t="shared" si="11"/>
        <v>0</v>
      </c>
      <c r="CP71" s="143">
        <f t="shared" si="11"/>
        <v>0</v>
      </c>
      <c r="CQ71" s="143">
        <f t="shared" si="11"/>
        <v>0</v>
      </c>
      <c r="CR71" s="143">
        <f t="shared" si="11"/>
        <v>0</v>
      </c>
    </row>
    <row r="72" spans="1:96" x14ac:dyDescent="0.35">
      <c r="A72" s="33" t="s">
        <v>409</v>
      </c>
      <c r="B72" s="33"/>
      <c r="I72" s="145"/>
      <c r="J72" s="145"/>
      <c r="K72" s="145"/>
      <c r="L72" s="145"/>
      <c r="M72" s="145"/>
      <c r="N72" s="145"/>
      <c r="O72" s="145"/>
      <c r="P72" s="145"/>
      <c r="Q72" s="145"/>
      <c r="R72" s="145"/>
      <c r="S72" s="145"/>
      <c r="T72" s="145"/>
      <c r="U72" s="145"/>
      <c r="V72" s="145"/>
      <c r="W72" s="145"/>
      <c r="X72" s="145"/>
      <c r="Y72" s="145"/>
      <c r="Z72" s="145"/>
      <c r="AA72" s="145"/>
      <c r="AB72" s="145"/>
      <c r="AC72" s="145"/>
      <c r="AD72" s="145"/>
      <c r="AE72" s="145"/>
      <c r="AF72" s="145"/>
      <c r="AG72" s="145"/>
      <c r="AH72" s="146"/>
      <c r="AI72" s="146"/>
      <c r="AJ72" s="33" t="s">
        <v>409</v>
      </c>
      <c r="AK72" s="143">
        <f t="shared" si="6"/>
        <v>9.5</v>
      </c>
      <c r="AL72" s="143">
        <f t="shared" si="6"/>
        <v>11.5</v>
      </c>
      <c r="AM72" s="143">
        <f t="shared" si="6"/>
        <v>9</v>
      </c>
      <c r="AN72" s="143">
        <f t="shared" si="6"/>
        <v>0</v>
      </c>
      <c r="AO72" s="143">
        <f t="shared" si="6"/>
        <v>10</v>
      </c>
      <c r="AP72" s="143">
        <f t="shared" si="6"/>
        <v>10</v>
      </c>
      <c r="AQ72" s="143">
        <f t="shared" si="6"/>
        <v>7</v>
      </c>
      <c r="AR72" s="143">
        <f t="shared" si="6"/>
        <v>7</v>
      </c>
      <c r="AS72" s="143">
        <f t="shared" si="6"/>
        <v>0</v>
      </c>
      <c r="AT72" s="143">
        <f t="shared" si="6"/>
        <v>3.5</v>
      </c>
      <c r="AU72" s="143">
        <f t="shared" si="7"/>
        <v>6</v>
      </c>
      <c r="AV72" s="143">
        <f t="shared" si="7"/>
        <v>7</v>
      </c>
      <c r="AW72" s="143">
        <f t="shared" si="7"/>
        <v>0</v>
      </c>
      <c r="AX72" s="143">
        <f t="shared" si="7"/>
        <v>4</v>
      </c>
      <c r="AY72" s="143">
        <f t="shared" si="7"/>
        <v>9</v>
      </c>
      <c r="AZ72" s="143">
        <f t="shared" si="7"/>
        <v>7</v>
      </c>
      <c r="BA72" s="143">
        <f t="shared" si="7"/>
        <v>2</v>
      </c>
      <c r="BB72" s="143">
        <f t="shared" si="7"/>
        <v>2</v>
      </c>
      <c r="BC72" s="143">
        <f t="shared" si="7"/>
        <v>9</v>
      </c>
      <c r="BD72" s="143">
        <f t="shared" si="7"/>
        <v>8</v>
      </c>
      <c r="BE72" s="143">
        <f t="shared" si="8"/>
        <v>5</v>
      </c>
      <c r="BF72" s="143">
        <f t="shared" si="8"/>
        <v>8</v>
      </c>
      <c r="BG72" s="143">
        <f t="shared" si="8"/>
        <v>5.5</v>
      </c>
      <c r="BH72" s="143">
        <f t="shared" si="8"/>
        <v>10</v>
      </c>
      <c r="BI72" s="143">
        <f t="shared" si="8"/>
        <v>0</v>
      </c>
      <c r="BJ72" s="143">
        <f t="shared" si="8"/>
        <v>6</v>
      </c>
      <c r="BK72" s="143">
        <f t="shared" si="8"/>
        <v>2</v>
      </c>
      <c r="BL72" s="143">
        <f t="shared" si="8"/>
        <v>10</v>
      </c>
      <c r="BM72" s="143">
        <f t="shared" si="8"/>
        <v>5</v>
      </c>
      <c r="BN72" s="143">
        <f t="shared" si="8"/>
        <v>3</v>
      </c>
      <c r="BO72" s="143">
        <f t="shared" si="9"/>
        <v>0</v>
      </c>
      <c r="BP72" s="143">
        <f t="shared" si="9"/>
        <v>2.5</v>
      </c>
      <c r="BQ72" s="143">
        <f t="shared" si="9"/>
        <v>1</v>
      </c>
      <c r="BR72" s="143">
        <f t="shared" si="9"/>
        <v>1</v>
      </c>
      <c r="BS72" s="143">
        <f t="shared" si="9"/>
        <v>4</v>
      </c>
      <c r="BT72" s="143">
        <f t="shared" si="9"/>
        <v>3</v>
      </c>
      <c r="BU72" s="143">
        <f t="shared" si="9"/>
        <v>0</v>
      </c>
      <c r="BV72" s="143">
        <f t="shared" si="9"/>
        <v>8</v>
      </c>
      <c r="BW72" s="143">
        <f t="shared" si="9"/>
        <v>2</v>
      </c>
      <c r="BX72" s="143">
        <f t="shared" si="9"/>
        <v>4</v>
      </c>
      <c r="BY72" s="143">
        <f t="shared" si="10"/>
        <v>3.5</v>
      </c>
      <c r="BZ72" s="143">
        <f t="shared" si="10"/>
        <v>0</v>
      </c>
      <c r="CA72" s="143">
        <f t="shared" si="10"/>
        <v>0</v>
      </c>
      <c r="CB72" s="143">
        <f t="shared" si="10"/>
        <v>2</v>
      </c>
      <c r="CC72" s="143">
        <f t="shared" si="10"/>
        <v>0</v>
      </c>
      <c r="CD72" s="143">
        <f t="shared" si="10"/>
        <v>9</v>
      </c>
      <c r="CE72" s="143">
        <f t="shared" si="10"/>
        <v>0</v>
      </c>
      <c r="CF72" s="143">
        <f t="shared" si="10"/>
        <v>5</v>
      </c>
      <c r="CG72" s="143">
        <f t="shared" si="10"/>
        <v>0</v>
      </c>
      <c r="CH72" s="143">
        <f t="shared" si="10"/>
        <v>1.5</v>
      </c>
      <c r="CI72" s="143">
        <f t="shared" si="11"/>
        <v>4.5</v>
      </c>
      <c r="CJ72" s="143">
        <f t="shared" si="11"/>
        <v>8</v>
      </c>
      <c r="CK72" s="143">
        <f t="shared" si="11"/>
        <v>0</v>
      </c>
      <c r="CL72" s="143">
        <f t="shared" si="11"/>
        <v>7</v>
      </c>
      <c r="CM72" s="143">
        <f t="shared" si="11"/>
        <v>10</v>
      </c>
      <c r="CN72" s="143">
        <f t="shared" si="11"/>
        <v>0</v>
      </c>
      <c r="CO72" s="143">
        <f t="shared" si="11"/>
        <v>0</v>
      </c>
      <c r="CP72" s="143">
        <f t="shared" si="11"/>
        <v>1.5</v>
      </c>
      <c r="CQ72" s="143">
        <f t="shared" si="11"/>
        <v>2.5</v>
      </c>
      <c r="CR72" s="143">
        <f t="shared" si="11"/>
        <v>4.5</v>
      </c>
    </row>
    <row r="73" spans="1:96" x14ac:dyDescent="0.35">
      <c r="A73" s="40" t="s">
        <v>410</v>
      </c>
      <c r="B73" s="40"/>
      <c r="I73" s="145"/>
      <c r="J73" s="145"/>
      <c r="K73" s="145"/>
      <c r="L73" s="145"/>
      <c r="M73" s="145"/>
      <c r="N73" s="145"/>
      <c r="O73" s="145"/>
      <c r="P73" s="145"/>
      <c r="Q73" s="145"/>
      <c r="R73" s="145"/>
      <c r="S73" s="145"/>
      <c r="T73" s="145"/>
      <c r="U73" s="145"/>
      <c r="V73" s="145"/>
      <c r="W73" s="145"/>
      <c r="X73" s="145"/>
      <c r="Y73" s="145"/>
      <c r="Z73" s="145"/>
      <c r="AA73" s="145"/>
      <c r="AB73" s="145"/>
      <c r="AC73" s="145"/>
      <c r="AD73" s="145"/>
      <c r="AE73" s="145"/>
      <c r="AF73" s="145"/>
      <c r="AG73" s="145"/>
      <c r="AH73" s="146"/>
      <c r="AI73" s="146"/>
      <c r="AJ73" s="40" t="s">
        <v>410</v>
      </c>
      <c r="AK73" s="143">
        <f t="shared" si="6"/>
        <v>2</v>
      </c>
      <c r="AL73" s="143">
        <f t="shared" si="6"/>
        <v>5</v>
      </c>
      <c r="AM73" s="143">
        <f t="shared" si="6"/>
        <v>0</v>
      </c>
      <c r="AN73" s="143">
        <f t="shared" si="6"/>
        <v>0</v>
      </c>
      <c r="AO73" s="143">
        <f t="shared" si="6"/>
        <v>0.5</v>
      </c>
      <c r="AP73" s="143">
        <f t="shared" si="6"/>
        <v>3</v>
      </c>
      <c r="AQ73" s="143">
        <f t="shared" si="6"/>
        <v>1</v>
      </c>
      <c r="AR73" s="143">
        <f t="shared" si="6"/>
        <v>1</v>
      </c>
      <c r="AS73" s="143">
        <f t="shared" si="6"/>
        <v>0</v>
      </c>
      <c r="AT73" s="143">
        <f t="shared" si="6"/>
        <v>0.5</v>
      </c>
      <c r="AU73" s="143">
        <f t="shared" si="7"/>
        <v>1</v>
      </c>
      <c r="AV73" s="143">
        <f t="shared" si="7"/>
        <v>1</v>
      </c>
      <c r="AW73" s="143">
        <f t="shared" si="7"/>
        <v>0</v>
      </c>
      <c r="AX73" s="143">
        <f t="shared" si="7"/>
        <v>0</v>
      </c>
      <c r="AY73" s="143">
        <f t="shared" si="7"/>
        <v>2</v>
      </c>
      <c r="AZ73" s="143">
        <f t="shared" si="7"/>
        <v>0</v>
      </c>
      <c r="BA73" s="143">
        <f t="shared" si="7"/>
        <v>1</v>
      </c>
      <c r="BB73" s="143">
        <f t="shared" si="7"/>
        <v>0</v>
      </c>
      <c r="BC73" s="143">
        <f t="shared" si="7"/>
        <v>2.5</v>
      </c>
      <c r="BD73" s="143">
        <f t="shared" si="7"/>
        <v>0</v>
      </c>
      <c r="BE73" s="143">
        <f t="shared" si="8"/>
        <v>0</v>
      </c>
      <c r="BF73" s="143">
        <f t="shared" si="8"/>
        <v>1</v>
      </c>
      <c r="BG73" s="143">
        <f t="shared" si="8"/>
        <v>0</v>
      </c>
      <c r="BH73" s="143">
        <f t="shared" si="8"/>
        <v>1</v>
      </c>
      <c r="BI73" s="143">
        <f t="shared" si="8"/>
        <v>0</v>
      </c>
      <c r="BJ73" s="143">
        <f t="shared" si="8"/>
        <v>0</v>
      </c>
      <c r="BK73" s="143">
        <f t="shared" si="8"/>
        <v>0</v>
      </c>
      <c r="BL73" s="143">
        <f t="shared" si="8"/>
        <v>0</v>
      </c>
      <c r="BM73" s="143">
        <f t="shared" si="8"/>
        <v>0</v>
      </c>
      <c r="BN73" s="143">
        <f t="shared" si="8"/>
        <v>1.5</v>
      </c>
      <c r="BO73" s="143">
        <f t="shared" si="9"/>
        <v>1.5</v>
      </c>
      <c r="BP73" s="143">
        <f t="shared" si="9"/>
        <v>1.5</v>
      </c>
      <c r="BQ73" s="143">
        <f t="shared" si="9"/>
        <v>0.5</v>
      </c>
      <c r="BR73" s="143">
        <f t="shared" si="9"/>
        <v>1</v>
      </c>
      <c r="BS73" s="143">
        <f t="shared" si="9"/>
        <v>0</v>
      </c>
      <c r="BT73" s="143">
        <f t="shared" si="9"/>
        <v>2</v>
      </c>
      <c r="BU73" s="143">
        <f t="shared" si="9"/>
        <v>0</v>
      </c>
      <c r="BV73" s="143">
        <f t="shared" si="9"/>
        <v>0</v>
      </c>
      <c r="BW73" s="143">
        <f t="shared" si="9"/>
        <v>0</v>
      </c>
      <c r="BX73" s="143">
        <f t="shared" si="9"/>
        <v>0.5</v>
      </c>
      <c r="BY73" s="143">
        <f t="shared" si="10"/>
        <v>0</v>
      </c>
      <c r="BZ73" s="143">
        <f t="shared" si="10"/>
        <v>0</v>
      </c>
      <c r="CA73" s="143">
        <f t="shared" si="10"/>
        <v>0</v>
      </c>
      <c r="CB73" s="143">
        <f t="shared" si="10"/>
        <v>0</v>
      </c>
      <c r="CC73" s="143">
        <f t="shared" si="10"/>
        <v>0</v>
      </c>
      <c r="CD73" s="143">
        <f t="shared" si="10"/>
        <v>2.5</v>
      </c>
      <c r="CE73" s="143">
        <f t="shared" si="10"/>
        <v>0</v>
      </c>
      <c r="CF73" s="143">
        <f t="shared" si="10"/>
        <v>0</v>
      </c>
      <c r="CG73" s="143">
        <f t="shared" si="10"/>
        <v>0</v>
      </c>
      <c r="CH73" s="143">
        <f t="shared" si="10"/>
        <v>0</v>
      </c>
      <c r="CI73" s="143">
        <f t="shared" si="11"/>
        <v>1</v>
      </c>
      <c r="CJ73" s="143">
        <f t="shared" si="11"/>
        <v>1.5</v>
      </c>
      <c r="CK73" s="143">
        <f t="shared" si="11"/>
        <v>0</v>
      </c>
      <c r="CL73" s="143">
        <f t="shared" si="11"/>
        <v>0</v>
      </c>
      <c r="CM73" s="143">
        <f t="shared" si="11"/>
        <v>1</v>
      </c>
      <c r="CN73" s="143">
        <f t="shared" si="11"/>
        <v>0</v>
      </c>
      <c r="CO73" s="143">
        <f t="shared" si="11"/>
        <v>0</v>
      </c>
      <c r="CP73" s="143">
        <f t="shared" si="11"/>
        <v>0</v>
      </c>
      <c r="CQ73" s="143">
        <f t="shared" si="11"/>
        <v>0</v>
      </c>
      <c r="CR73" s="143">
        <f t="shared" si="11"/>
        <v>1</v>
      </c>
    </row>
    <row r="74" spans="1:96" x14ac:dyDescent="0.35">
      <c r="A74" s="43" t="s">
        <v>411</v>
      </c>
      <c r="B74" s="43"/>
      <c r="I74" s="145"/>
      <c r="J74" s="145"/>
      <c r="K74" s="145"/>
      <c r="L74" s="145"/>
      <c r="M74" s="145"/>
      <c r="N74" s="145"/>
      <c r="O74" s="145"/>
      <c r="P74" s="145"/>
      <c r="Q74" s="145"/>
      <c r="R74" s="145"/>
      <c r="S74" s="145"/>
      <c r="T74" s="145"/>
      <c r="U74" s="145"/>
      <c r="V74" s="145"/>
      <c r="W74" s="145"/>
      <c r="X74" s="145"/>
      <c r="Y74" s="145"/>
      <c r="Z74" s="145"/>
      <c r="AA74" s="145"/>
      <c r="AB74" s="145"/>
      <c r="AC74" s="145"/>
      <c r="AD74" s="145"/>
      <c r="AE74" s="145"/>
      <c r="AF74" s="145"/>
      <c r="AG74" s="145"/>
      <c r="AH74" s="146"/>
      <c r="AI74" s="146"/>
      <c r="AJ74" s="43" t="s">
        <v>411</v>
      </c>
      <c r="AK74" s="143">
        <f t="shared" si="6"/>
        <v>1.5</v>
      </c>
      <c r="AL74" s="143">
        <f t="shared" si="6"/>
        <v>3</v>
      </c>
      <c r="AM74" s="143">
        <f t="shared" si="6"/>
        <v>1</v>
      </c>
      <c r="AN74" s="143">
        <f t="shared" si="6"/>
        <v>0</v>
      </c>
      <c r="AO74" s="143">
        <f t="shared" si="6"/>
        <v>0</v>
      </c>
      <c r="AP74" s="143">
        <f t="shared" si="6"/>
        <v>0</v>
      </c>
      <c r="AQ74" s="143">
        <f t="shared" si="6"/>
        <v>1</v>
      </c>
      <c r="AR74" s="143">
        <f t="shared" si="6"/>
        <v>2</v>
      </c>
      <c r="AS74" s="143">
        <f t="shared" si="6"/>
        <v>1</v>
      </c>
      <c r="AT74" s="143">
        <f t="shared" si="6"/>
        <v>0</v>
      </c>
      <c r="AU74" s="143">
        <f t="shared" si="7"/>
        <v>1</v>
      </c>
      <c r="AV74" s="143">
        <f t="shared" si="7"/>
        <v>1</v>
      </c>
      <c r="AW74" s="143">
        <f t="shared" si="7"/>
        <v>1</v>
      </c>
      <c r="AX74" s="143">
        <f t="shared" si="7"/>
        <v>0</v>
      </c>
      <c r="AY74" s="143">
        <f t="shared" si="7"/>
        <v>0</v>
      </c>
      <c r="AZ74" s="143">
        <f t="shared" si="7"/>
        <v>2</v>
      </c>
      <c r="BA74" s="143">
        <f t="shared" si="7"/>
        <v>0</v>
      </c>
      <c r="BB74" s="143">
        <f t="shared" si="7"/>
        <v>0</v>
      </c>
      <c r="BC74" s="143">
        <f t="shared" si="7"/>
        <v>0</v>
      </c>
      <c r="BD74" s="143">
        <f t="shared" si="7"/>
        <v>0</v>
      </c>
      <c r="BE74" s="143">
        <f t="shared" si="8"/>
        <v>0</v>
      </c>
      <c r="BF74" s="143">
        <f t="shared" si="8"/>
        <v>1.5</v>
      </c>
      <c r="BG74" s="143">
        <f t="shared" si="8"/>
        <v>1</v>
      </c>
      <c r="BH74" s="143">
        <f t="shared" si="8"/>
        <v>0</v>
      </c>
      <c r="BI74" s="143">
        <f t="shared" si="8"/>
        <v>0.5</v>
      </c>
      <c r="BJ74" s="143">
        <f t="shared" si="8"/>
        <v>0</v>
      </c>
      <c r="BK74" s="143">
        <f t="shared" si="8"/>
        <v>1</v>
      </c>
      <c r="BL74" s="143">
        <f t="shared" si="8"/>
        <v>2</v>
      </c>
      <c r="BM74" s="143">
        <f t="shared" si="8"/>
        <v>1</v>
      </c>
      <c r="BN74" s="143">
        <f t="shared" si="8"/>
        <v>1</v>
      </c>
      <c r="BO74" s="143">
        <f t="shared" si="9"/>
        <v>0</v>
      </c>
      <c r="BP74" s="143">
        <f t="shared" si="9"/>
        <v>0</v>
      </c>
      <c r="BQ74" s="143">
        <f t="shared" si="9"/>
        <v>0</v>
      </c>
      <c r="BR74" s="143">
        <f t="shared" si="9"/>
        <v>1</v>
      </c>
      <c r="BS74" s="143">
        <f t="shared" si="9"/>
        <v>0</v>
      </c>
      <c r="BT74" s="143">
        <f t="shared" si="9"/>
        <v>0</v>
      </c>
      <c r="BU74" s="143">
        <f t="shared" si="9"/>
        <v>0</v>
      </c>
      <c r="BV74" s="143">
        <f t="shared" si="9"/>
        <v>1</v>
      </c>
      <c r="BW74" s="143">
        <f t="shared" si="9"/>
        <v>1</v>
      </c>
      <c r="BX74" s="143">
        <f t="shared" si="9"/>
        <v>0</v>
      </c>
      <c r="BY74" s="143">
        <f t="shared" si="10"/>
        <v>1</v>
      </c>
      <c r="BZ74" s="143">
        <f t="shared" si="10"/>
        <v>0</v>
      </c>
      <c r="CA74" s="143">
        <f t="shared" si="10"/>
        <v>0</v>
      </c>
      <c r="CB74" s="143">
        <f t="shared" si="10"/>
        <v>1</v>
      </c>
      <c r="CC74" s="143">
        <f t="shared" si="10"/>
        <v>0</v>
      </c>
      <c r="CD74" s="143">
        <f t="shared" si="10"/>
        <v>0</v>
      </c>
      <c r="CE74" s="143">
        <f t="shared" si="10"/>
        <v>0</v>
      </c>
      <c r="CF74" s="143">
        <f t="shared" si="10"/>
        <v>1</v>
      </c>
      <c r="CG74" s="143">
        <f t="shared" si="10"/>
        <v>0</v>
      </c>
      <c r="CH74" s="143">
        <f t="shared" si="10"/>
        <v>0</v>
      </c>
      <c r="CI74" s="143">
        <f t="shared" si="11"/>
        <v>1</v>
      </c>
      <c r="CJ74" s="143">
        <f t="shared" si="11"/>
        <v>2</v>
      </c>
      <c r="CK74" s="143">
        <f t="shared" si="11"/>
        <v>2</v>
      </c>
      <c r="CL74" s="143">
        <f t="shared" si="11"/>
        <v>1</v>
      </c>
      <c r="CM74" s="143">
        <f t="shared" si="11"/>
        <v>1</v>
      </c>
      <c r="CN74" s="143">
        <f t="shared" si="11"/>
        <v>0</v>
      </c>
      <c r="CO74" s="143">
        <f t="shared" si="11"/>
        <v>0</v>
      </c>
      <c r="CP74" s="143">
        <f t="shared" si="11"/>
        <v>0</v>
      </c>
      <c r="CQ74" s="143">
        <f t="shared" si="11"/>
        <v>0.5</v>
      </c>
      <c r="CR74" s="143">
        <f t="shared" si="11"/>
        <v>0</v>
      </c>
    </row>
    <row r="75" spans="1:96" x14ac:dyDescent="0.35">
      <c r="A75" s="46" t="s">
        <v>412</v>
      </c>
      <c r="B75" s="46"/>
      <c r="I75" s="145"/>
      <c r="J75" s="145"/>
      <c r="K75" s="145"/>
      <c r="L75" s="145"/>
      <c r="M75" s="145"/>
      <c r="N75" s="145"/>
      <c r="O75" s="145"/>
      <c r="P75" s="145"/>
      <c r="Q75" s="145"/>
      <c r="R75" s="145"/>
      <c r="S75" s="145"/>
      <c r="T75" s="145"/>
      <c r="U75" s="145"/>
      <c r="V75" s="145"/>
      <c r="W75" s="145"/>
      <c r="X75" s="145"/>
      <c r="Y75" s="145"/>
      <c r="Z75" s="145"/>
      <c r="AA75" s="145"/>
      <c r="AB75" s="145"/>
      <c r="AC75" s="145"/>
      <c r="AD75" s="145"/>
      <c r="AE75" s="145"/>
      <c r="AF75" s="145"/>
      <c r="AG75" s="145"/>
      <c r="AH75" s="146"/>
      <c r="AI75" s="146"/>
      <c r="AJ75" s="46" t="s">
        <v>412</v>
      </c>
      <c r="AK75" s="143">
        <f t="shared" si="6"/>
        <v>2</v>
      </c>
      <c r="AL75" s="143">
        <f t="shared" si="6"/>
        <v>4</v>
      </c>
      <c r="AM75" s="143">
        <f t="shared" si="6"/>
        <v>3</v>
      </c>
      <c r="AN75" s="143">
        <f t="shared" si="6"/>
        <v>0</v>
      </c>
      <c r="AO75" s="143">
        <f t="shared" si="6"/>
        <v>2</v>
      </c>
      <c r="AP75" s="143">
        <f t="shared" si="6"/>
        <v>1.5</v>
      </c>
      <c r="AQ75" s="143">
        <f t="shared" si="6"/>
        <v>1.5</v>
      </c>
      <c r="AR75" s="143">
        <f t="shared" si="6"/>
        <v>1.5</v>
      </c>
      <c r="AS75" s="143">
        <f t="shared" si="6"/>
        <v>0</v>
      </c>
      <c r="AT75" s="143">
        <f t="shared" si="6"/>
        <v>1.5</v>
      </c>
      <c r="AU75" s="143">
        <f t="shared" si="7"/>
        <v>1.5</v>
      </c>
      <c r="AV75" s="143">
        <f t="shared" si="7"/>
        <v>1.5</v>
      </c>
      <c r="AW75" s="143">
        <f t="shared" si="7"/>
        <v>0</v>
      </c>
      <c r="AX75" s="143">
        <f t="shared" si="7"/>
        <v>0</v>
      </c>
      <c r="AY75" s="143">
        <f t="shared" si="7"/>
        <v>1.5</v>
      </c>
      <c r="AZ75" s="143">
        <f t="shared" si="7"/>
        <v>0</v>
      </c>
      <c r="BA75" s="143">
        <f t="shared" si="7"/>
        <v>0</v>
      </c>
      <c r="BB75" s="143">
        <f t="shared" si="7"/>
        <v>1.5</v>
      </c>
      <c r="BC75" s="143">
        <f t="shared" si="7"/>
        <v>1.5</v>
      </c>
      <c r="BD75" s="143">
        <f t="shared" si="7"/>
        <v>0</v>
      </c>
      <c r="BE75" s="143">
        <f t="shared" si="8"/>
        <v>0</v>
      </c>
      <c r="BF75" s="143">
        <f t="shared" si="8"/>
        <v>4</v>
      </c>
      <c r="BG75" s="143">
        <f t="shared" si="8"/>
        <v>1.5</v>
      </c>
      <c r="BH75" s="143">
        <f t="shared" si="8"/>
        <v>0</v>
      </c>
      <c r="BI75" s="143">
        <f t="shared" si="8"/>
        <v>2</v>
      </c>
      <c r="BJ75" s="143">
        <f t="shared" si="8"/>
        <v>0</v>
      </c>
      <c r="BK75" s="143">
        <f t="shared" si="8"/>
        <v>0</v>
      </c>
      <c r="BL75" s="143">
        <f t="shared" si="8"/>
        <v>2</v>
      </c>
      <c r="BM75" s="143">
        <f t="shared" si="8"/>
        <v>1</v>
      </c>
      <c r="BN75" s="143">
        <f t="shared" si="8"/>
        <v>0</v>
      </c>
      <c r="BO75" s="143">
        <f t="shared" si="9"/>
        <v>0</v>
      </c>
      <c r="BP75" s="143">
        <f t="shared" si="9"/>
        <v>2.5</v>
      </c>
      <c r="BQ75" s="143">
        <f t="shared" si="9"/>
        <v>0.5</v>
      </c>
      <c r="BR75" s="143">
        <f t="shared" si="9"/>
        <v>0</v>
      </c>
      <c r="BS75" s="143">
        <f t="shared" si="9"/>
        <v>1.5</v>
      </c>
      <c r="BT75" s="143">
        <f t="shared" si="9"/>
        <v>1.5</v>
      </c>
      <c r="BU75" s="143">
        <f t="shared" si="9"/>
        <v>0</v>
      </c>
      <c r="BV75" s="143">
        <f t="shared" si="9"/>
        <v>1.5</v>
      </c>
      <c r="BW75" s="143">
        <f t="shared" si="9"/>
        <v>0</v>
      </c>
      <c r="BX75" s="143">
        <f t="shared" si="9"/>
        <v>0</v>
      </c>
      <c r="BY75" s="143">
        <f t="shared" si="10"/>
        <v>0</v>
      </c>
      <c r="BZ75" s="143">
        <f t="shared" si="10"/>
        <v>0</v>
      </c>
      <c r="CA75" s="143">
        <f t="shared" si="10"/>
        <v>0</v>
      </c>
      <c r="CB75" s="143">
        <f t="shared" si="10"/>
        <v>0</v>
      </c>
      <c r="CC75" s="143">
        <f t="shared" si="10"/>
        <v>0</v>
      </c>
      <c r="CD75" s="143">
        <f t="shared" si="10"/>
        <v>1.5</v>
      </c>
      <c r="CE75" s="143">
        <f t="shared" si="10"/>
        <v>4</v>
      </c>
      <c r="CF75" s="143">
        <f t="shared" si="10"/>
        <v>1.5</v>
      </c>
      <c r="CG75" s="143">
        <f t="shared" si="10"/>
        <v>0</v>
      </c>
      <c r="CH75" s="143">
        <f t="shared" si="10"/>
        <v>2.5</v>
      </c>
      <c r="CI75" s="143">
        <f t="shared" si="11"/>
        <v>0.5</v>
      </c>
      <c r="CJ75" s="143">
        <f t="shared" si="11"/>
        <v>0</v>
      </c>
      <c r="CK75" s="143">
        <f t="shared" si="11"/>
        <v>1.5</v>
      </c>
      <c r="CL75" s="143">
        <f t="shared" si="11"/>
        <v>1.5</v>
      </c>
      <c r="CM75" s="143">
        <f t="shared" si="11"/>
        <v>3</v>
      </c>
      <c r="CN75" s="143">
        <f t="shared" si="11"/>
        <v>0</v>
      </c>
      <c r="CO75" s="143">
        <f t="shared" si="11"/>
        <v>0</v>
      </c>
      <c r="CP75" s="143">
        <f t="shared" si="11"/>
        <v>0</v>
      </c>
      <c r="CQ75" s="143">
        <f t="shared" si="11"/>
        <v>3</v>
      </c>
      <c r="CR75" s="143">
        <f t="shared" si="11"/>
        <v>0.5</v>
      </c>
    </row>
    <row r="76" spans="1:96" x14ac:dyDescent="0.35">
      <c r="A76" s="21" t="s">
        <v>413</v>
      </c>
      <c r="B76" s="21"/>
      <c r="I76" s="145"/>
      <c r="J76" s="145"/>
      <c r="K76" s="145"/>
      <c r="L76" s="145"/>
      <c r="M76" s="145"/>
      <c r="N76" s="145"/>
      <c r="O76" s="145"/>
      <c r="P76" s="145"/>
      <c r="Q76" s="145"/>
      <c r="R76" s="145"/>
      <c r="S76" s="145"/>
      <c r="T76" s="145"/>
      <c r="U76" s="145"/>
      <c r="V76" s="145"/>
      <c r="W76" s="145"/>
      <c r="X76" s="145"/>
      <c r="Y76" s="145"/>
      <c r="Z76" s="145"/>
      <c r="AA76" s="145"/>
      <c r="AB76" s="145"/>
      <c r="AC76" s="145"/>
      <c r="AD76" s="145"/>
      <c r="AE76" s="145"/>
      <c r="AF76" s="145"/>
      <c r="AG76" s="145"/>
      <c r="AH76" s="146"/>
      <c r="AI76" s="146"/>
      <c r="AJ76" s="21" t="s">
        <v>413</v>
      </c>
      <c r="AK76" s="143">
        <f t="shared" si="6"/>
        <v>2</v>
      </c>
      <c r="AL76" s="143">
        <f t="shared" si="6"/>
        <v>0</v>
      </c>
      <c r="AM76" s="143">
        <f t="shared" si="6"/>
        <v>1</v>
      </c>
      <c r="AN76" s="143">
        <f t="shared" si="6"/>
        <v>1</v>
      </c>
      <c r="AO76" s="143">
        <f t="shared" si="6"/>
        <v>0</v>
      </c>
      <c r="AP76" s="143">
        <f t="shared" si="6"/>
        <v>0</v>
      </c>
      <c r="AQ76" s="143">
        <f t="shared" si="6"/>
        <v>1</v>
      </c>
      <c r="AR76" s="143">
        <f t="shared" si="6"/>
        <v>2</v>
      </c>
      <c r="AS76" s="143">
        <f t="shared" si="6"/>
        <v>0</v>
      </c>
      <c r="AT76" s="143">
        <f t="shared" si="6"/>
        <v>0</v>
      </c>
      <c r="AU76" s="143">
        <f t="shared" si="7"/>
        <v>0</v>
      </c>
      <c r="AV76" s="143">
        <f t="shared" si="7"/>
        <v>0</v>
      </c>
      <c r="AW76" s="143">
        <f t="shared" si="7"/>
        <v>0</v>
      </c>
      <c r="AX76" s="143">
        <f t="shared" si="7"/>
        <v>0</v>
      </c>
      <c r="AY76" s="143">
        <f t="shared" si="7"/>
        <v>0</v>
      </c>
      <c r="AZ76" s="143">
        <f t="shared" si="7"/>
        <v>1</v>
      </c>
      <c r="BA76" s="143">
        <f t="shared" si="7"/>
        <v>0</v>
      </c>
      <c r="BB76" s="143">
        <f t="shared" si="7"/>
        <v>0</v>
      </c>
      <c r="BC76" s="143">
        <f t="shared" si="7"/>
        <v>3</v>
      </c>
      <c r="BD76" s="143">
        <f t="shared" si="7"/>
        <v>0</v>
      </c>
      <c r="BE76" s="143">
        <f t="shared" si="8"/>
        <v>0</v>
      </c>
      <c r="BF76" s="143">
        <f t="shared" si="8"/>
        <v>0</v>
      </c>
      <c r="BG76" s="143">
        <f t="shared" si="8"/>
        <v>0</v>
      </c>
      <c r="BH76" s="143">
        <f t="shared" si="8"/>
        <v>0</v>
      </c>
      <c r="BI76" s="143">
        <f t="shared" si="8"/>
        <v>0</v>
      </c>
      <c r="BJ76" s="143">
        <f t="shared" si="8"/>
        <v>0</v>
      </c>
      <c r="BK76" s="143">
        <f t="shared" si="8"/>
        <v>0</v>
      </c>
      <c r="BL76" s="143">
        <f t="shared" si="8"/>
        <v>0</v>
      </c>
      <c r="BM76" s="143">
        <f t="shared" si="8"/>
        <v>2</v>
      </c>
      <c r="BN76" s="143">
        <f t="shared" si="8"/>
        <v>0</v>
      </c>
      <c r="BO76" s="143">
        <f t="shared" si="9"/>
        <v>0</v>
      </c>
      <c r="BP76" s="143">
        <f t="shared" si="9"/>
        <v>0</v>
      </c>
      <c r="BQ76" s="143">
        <f t="shared" si="9"/>
        <v>2</v>
      </c>
      <c r="BR76" s="143">
        <f t="shared" si="9"/>
        <v>0</v>
      </c>
      <c r="BS76" s="143">
        <f t="shared" si="9"/>
        <v>3</v>
      </c>
      <c r="BT76" s="143">
        <f t="shared" si="9"/>
        <v>0</v>
      </c>
      <c r="BU76" s="143">
        <f t="shared" si="9"/>
        <v>0</v>
      </c>
      <c r="BV76" s="143">
        <f t="shared" si="9"/>
        <v>0</v>
      </c>
      <c r="BW76" s="143">
        <f t="shared" si="9"/>
        <v>0</v>
      </c>
      <c r="BX76" s="143">
        <f t="shared" si="9"/>
        <v>0</v>
      </c>
      <c r="BY76" s="143">
        <f t="shared" si="10"/>
        <v>0</v>
      </c>
      <c r="BZ76" s="143">
        <f t="shared" si="10"/>
        <v>0</v>
      </c>
      <c r="CA76" s="143">
        <f t="shared" si="10"/>
        <v>0</v>
      </c>
      <c r="CB76" s="143">
        <f t="shared" si="10"/>
        <v>0</v>
      </c>
      <c r="CC76" s="143">
        <f t="shared" si="10"/>
        <v>0</v>
      </c>
      <c r="CD76" s="143">
        <f t="shared" si="10"/>
        <v>0</v>
      </c>
      <c r="CE76" s="143">
        <f t="shared" si="10"/>
        <v>0</v>
      </c>
      <c r="CF76" s="143">
        <f t="shared" si="10"/>
        <v>0</v>
      </c>
      <c r="CG76" s="143">
        <f t="shared" si="10"/>
        <v>0</v>
      </c>
      <c r="CH76" s="143">
        <f t="shared" si="10"/>
        <v>0</v>
      </c>
      <c r="CI76" s="143">
        <f t="shared" si="11"/>
        <v>1</v>
      </c>
      <c r="CJ76" s="143">
        <f t="shared" si="11"/>
        <v>1</v>
      </c>
      <c r="CK76" s="143">
        <f t="shared" si="11"/>
        <v>0</v>
      </c>
      <c r="CL76" s="143">
        <f t="shared" si="11"/>
        <v>0</v>
      </c>
      <c r="CM76" s="143">
        <f t="shared" si="11"/>
        <v>0</v>
      </c>
      <c r="CN76" s="143">
        <f t="shared" si="11"/>
        <v>0</v>
      </c>
      <c r="CO76" s="143">
        <f t="shared" si="11"/>
        <v>0</v>
      </c>
      <c r="CP76" s="143">
        <f t="shared" si="11"/>
        <v>0</v>
      </c>
      <c r="CQ76" s="143">
        <f t="shared" si="11"/>
        <v>1</v>
      </c>
      <c r="CR76" s="143">
        <f t="shared" si="11"/>
        <v>0</v>
      </c>
    </row>
    <row r="77" spans="1:96" x14ac:dyDescent="0.35">
      <c r="A77" s="106"/>
      <c r="B77" s="106"/>
      <c r="I77" s="149"/>
      <c r="J77" s="149"/>
      <c r="K77" s="149"/>
      <c r="L77" s="149"/>
      <c r="M77" s="149"/>
      <c r="N77" s="149"/>
      <c r="O77" s="149"/>
      <c r="P77" s="149"/>
      <c r="Q77" s="149"/>
      <c r="R77" s="149"/>
      <c r="S77" s="149"/>
      <c r="T77" s="149"/>
      <c r="U77" s="149"/>
      <c r="V77" s="149"/>
      <c r="W77" s="149"/>
      <c r="X77" s="149"/>
      <c r="Y77" s="149"/>
      <c r="Z77" s="149"/>
      <c r="AA77" s="149"/>
      <c r="AB77" s="149"/>
      <c r="AC77" s="149"/>
      <c r="AD77" s="149"/>
      <c r="AE77" s="149"/>
      <c r="AF77" s="149"/>
      <c r="AG77" s="149"/>
      <c r="AH77" s="150"/>
      <c r="AI77" s="150"/>
      <c r="AJ77" s="106"/>
      <c r="AL77" s="143"/>
      <c r="CI77" s="143"/>
      <c r="CJ77" s="143"/>
    </row>
    <row r="78" spans="1:96" x14ac:dyDescent="0.35">
      <c r="A78" s="150"/>
      <c r="B78" s="150"/>
      <c r="I78" s="149"/>
      <c r="J78" s="149"/>
      <c r="K78" s="149"/>
      <c r="L78" s="149"/>
      <c r="M78" s="149"/>
      <c r="N78" s="149"/>
      <c r="O78" s="149"/>
      <c r="P78" s="149"/>
      <c r="Q78" s="149"/>
      <c r="R78" s="149"/>
      <c r="S78" s="149"/>
      <c r="T78" s="149"/>
      <c r="U78" s="149"/>
      <c r="V78" s="149"/>
      <c r="W78" s="149"/>
      <c r="X78" s="149"/>
      <c r="Y78" s="149"/>
      <c r="Z78" s="149"/>
      <c r="AA78" s="149"/>
      <c r="AB78" s="149"/>
      <c r="AC78" s="149"/>
      <c r="AD78" s="149"/>
      <c r="AE78" s="149"/>
      <c r="AF78" s="149"/>
      <c r="AG78" s="149"/>
      <c r="AH78" s="150"/>
      <c r="AI78" s="150"/>
      <c r="AJ78" s="150"/>
      <c r="AK78" s="143">
        <f>SUM(AK68:AK77)</f>
        <v>56.5</v>
      </c>
      <c r="AL78" s="143">
        <f t="shared" ref="AL78:CR78" si="12">SUM(AL68:AL77)</f>
        <v>75.7</v>
      </c>
      <c r="AM78" s="143">
        <f t="shared" si="12"/>
        <v>37.9</v>
      </c>
      <c r="AN78" s="143">
        <f t="shared" si="12"/>
        <v>7.5</v>
      </c>
      <c r="AO78" s="143">
        <f t="shared" si="12"/>
        <v>33</v>
      </c>
      <c r="AP78" s="143">
        <f t="shared" si="12"/>
        <v>50.3</v>
      </c>
      <c r="AQ78" s="143">
        <f t="shared" si="12"/>
        <v>26.4</v>
      </c>
      <c r="AR78" s="143">
        <f t="shared" si="12"/>
        <v>50.2</v>
      </c>
      <c r="AS78" s="143">
        <f t="shared" si="12"/>
        <v>7.8000000000000007</v>
      </c>
      <c r="AT78" s="143">
        <f t="shared" si="12"/>
        <v>26.7</v>
      </c>
      <c r="AU78" s="143">
        <f t="shared" si="12"/>
        <v>20.2</v>
      </c>
      <c r="AV78" s="143">
        <f t="shared" si="12"/>
        <v>25.5</v>
      </c>
      <c r="AW78" s="143">
        <f t="shared" si="12"/>
        <v>9.5</v>
      </c>
      <c r="AX78" s="143">
        <f t="shared" si="12"/>
        <v>14</v>
      </c>
      <c r="AY78" s="143">
        <f t="shared" si="12"/>
        <v>47.3</v>
      </c>
      <c r="AZ78" s="143">
        <f t="shared" si="12"/>
        <v>28.7</v>
      </c>
      <c r="BA78" s="143">
        <f t="shared" si="12"/>
        <v>11</v>
      </c>
      <c r="BB78" s="143">
        <f t="shared" si="12"/>
        <v>10.4</v>
      </c>
      <c r="BC78" s="143">
        <f t="shared" si="12"/>
        <v>53</v>
      </c>
      <c r="BD78" s="143">
        <f t="shared" si="12"/>
        <v>27.7</v>
      </c>
      <c r="BE78" s="143">
        <f t="shared" si="12"/>
        <v>15.9</v>
      </c>
      <c r="BF78" s="143">
        <f t="shared" si="12"/>
        <v>46.9</v>
      </c>
      <c r="BG78" s="143">
        <f t="shared" si="12"/>
        <v>18.8</v>
      </c>
      <c r="BH78" s="143">
        <f t="shared" si="12"/>
        <v>42.5</v>
      </c>
      <c r="BI78" s="143">
        <f t="shared" si="12"/>
        <v>9</v>
      </c>
      <c r="BJ78" s="143">
        <f t="shared" si="12"/>
        <v>14.7</v>
      </c>
      <c r="BK78" s="143">
        <f t="shared" si="12"/>
        <v>11.5</v>
      </c>
      <c r="BL78" s="143">
        <f t="shared" si="12"/>
        <v>39.400000000000006</v>
      </c>
      <c r="BM78" s="143">
        <f t="shared" si="12"/>
        <v>21.8</v>
      </c>
      <c r="BN78" s="143">
        <f t="shared" si="12"/>
        <v>29.799999999999997</v>
      </c>
      <c r="BO78" s="143">
        <f t="shared" si="12"/>
        <v>15.5</v>
      </c>
      <c r="BP78" s="143">
        <f t="shared" si="12"/>
        <v>36</v>
      </c>
      <c r="BQ78" s="143">
        <f t="shared" si="12"/>
        <v>6.5</v>
      </c>
      <c r="BR78" s="143">
        <f t="shared" si="12"/>
        <v>19.2</v>
      </c>
      <c r="BS78" s="143">
        <f t="shared" si="12"/>
        <v>33.900000000000006</v>
      </c>
      <c r="BT78" s="143">
        <f t="shared" si="12"/>
        <v>27.799999999999997</v>
      </c>
      <c r="BU78" s="143">
        <f t="shared" si="12"/>
        <v>7</v>
      </c>
      <c r="BV78" s="143">
        <f t="shared" si="12"/>
        <v>38.799999999999997</v>
      </c>
      <c r="BW78" s="143">
        <f t="shared" si="12"/>
        <v>12.3</v>
      </c>
      <c r="BX78" s="143">
        <f t="shared" si="12"/>
        <v>17.8</v>
      </c>
      <c r="BY78" s="143">
        <f t="shared" si="12"/>
        <v>12</v>
      </c>
      <c r="BZ78" s="143">
        <f t="shared" si="12"/>
        <v>3</v>
      </c>
      <c r="CA78" s="143">
        <f t="shared" si="12"/>
        <v>5</v>
      </c>
      <c r="CB78" s="143">
        <f t="shared" si="12"/>
        <v>7</v>
      </c>
      <c r="CC78" s="143">
        <f t="shared" si="12"/>
        <v>9</v>
      </c>
      <c r="CD78" s="143">
        <f t="shared" si="12"/>
        <v>37.1</v>
      </c>
      <c r="CE78" s="143">
        <f t="shared" si="12"/>
        <v>14</v>
      </c>
      <c r="CF78" s="143">
        <f t="shared" si="12"/>
        <v>25.4</v>
      </c>
      <c r="CG78" s="143">
        <f t="shared" si="12"/>
        <v>2</v>
      </c>
      <c r="CH78" s="143">
        <f t="shared" si="12"/>
        <v>24.799999999999997</v>
      </c>
      <c r="CI78" s="143">
        <f t="shared" si="12"/>
        <v>22.5</v>
      </c>
      <c r="CJ78" s="143">
        <f t="shared" si="12"/>
        <v>46.5</v>
      </c>
      <c r="CK78" s="143">
        <f t="shared" si="12"/>
        <v>8.4</v>
      </c>
      <c r="CL78" s="143">
        <f t="shared" si="12"/>
        <v>42.8</v>
      </c>
      <c r="CM78" s="143">
        <f t="shared" si="12"/>
        <v>31.4</v>
      </c>
      <c r="CN78" s="143">
        <f t="shared" si="12"/>
        <v>2</v>
      </c>
      <c r="CO78" s="143">
        <f t="shared" si="12"/>
        <v>1</v>
      </c>
      <c r="CP78" s="143">
        <f t="shared" si="12"/>
        <v>4.5</v>
      </c>
      <c r="CQ78" s="143">
        <f t="shared" si="12"/>
        <v>14.700000000000001</v>
      </c>
      <c r="CR78" s="143">
        <f t="shared" si="12"/>
        <v>24.2</v>
      </c>
    </row>
    <row r="79" spans="1:96" x14ac:dyDescent="0.35">
      <c r="A79" s="150"/>
      <c r="B79" s="150"/>
      <c r="I79" s="149"/>
      <c r="J79" s="149"/>
      <c r="K79" s="149"/>
      <c r="L79" s="149"/>
      <c r="M79" s="149"/>
      <c r="N79" s="149"/>
      <c r="O79" s="149"/>
      <c r="P79" s="149"/>
      <c r="Q79" s="149"/>
      <c r="R79" s="149"/>
      <c r="S79" s="149"/>
      <c r="T79" s="149"/>
      <c r="U79" s="149"/>
      <c r="V79" s="149"/>
      <c r="W79" s="149"/>
      <c r="X79" s="149"/>
      <c r="Y79" s="149"/>
      <c r="Z79" s="149"/>
      <c r="AA79" s="149"/>
      <c r="AB79" s="149"/>
      <c r="AC79" s="149"/>
      <c r="AD79" s="149"/>
      <c r="AE79" s="149"/>
      <c r="AF79" s="149"/>
      <c r="AG79" s="149"/>
      <c r="AH79" s="150"/>
      <c r="AI79" s="150"/>
      <c r="AJ79" s="150"/>
      <c r="CI79" s="147"/>
    </row>
    <row r="80" spans="1:96" ht="15.5" x14ac:dyDescent="0.35">
      <c r="A80" s="146" t="s">
        <v>425</v>
      </c>
      <c r="B80" s="146"/>
      <c r="I80" s="149"/>
      <c r="J80" s="149"/>
      <c r="K80" s="149"/>
      <c r="L80" s="149"/>
      <c r="M80" s="149"/>
      <c r="N80" s="149"/>
      <c r="O80" s="149"/>
      <c r="P80" s="149"/>
      <c r="Q80" s="149"/>
      <c r="R80" s="149"/>
      <c r="S80" s="149"/>
      <c r="T80" s="149"/>
      <c r="U80" s="149"/>
      <c r="V80" s="149"/>
      <c r="W80" s="149"/>
      <c r="X80" s="149"/>
      <c r="Y80" s="149"/>
      <c r="Z80" s="149"/>
      <c r="AA80" s="149"/>
      <c r="AB80" s="149"/>
      <c r="AC80" s="149"/>
      <c r="AD80" s="149"/>
      <c r="AE80" s="149"/>
      <c r="AF80" s="149"/>
      <c r="AG80" s="149"/>
      <c r="AH80" s="150"/>
      <c r="AI80" s="150"/>
      <c r="AJ80" s="146" t="s">
        <v>425</v>
      </c>
      <c r="AK80" s="141" t="s">
        <v>56</v>
      </c>
      <c r="AL80" s="141" t="s">
        <v>58</v>
      </c>
      <c r="AM80" s="141" t="s">
        <v>60</v>
      </c>
      <c r="AN80" s="141" t="s">
        <v>62</v>
      </c>
      <c r="AO80" s="141" t="s">
        <v>64</v>
      </c>
      <c r="AP80" s="141" t="s">
        <v>66</v>
      </c>
      <c r="AQ80" s="141" t="s">
        <v>68</v>
      </c>
      <c r="AR80" s="141" t="s">
        <v>70</v>
      </c>
      <c r="AS80" s="141" t="s">
        <v>335</v>
      </c>
      <c r="AT80" s="141" t="s">
        <v>73</v>
      </c>
      <c r="AU80" s="141" t="s">
        <v>75</v>
      </c>
      <c r="AV80" s="141" t="s">
        <v>77</v>
      </c>
      <c r="AW80" s="141" t="s">
        <v>79</v>
      </c>
      <c r="AX80" s="141" t="s">
        <v>81</v>
      </c>
      <c r="AY80" s="141" t="s">
        <v>83</v>
      </c>
      <c r="AZ80" s="141" t="s">
        <v>85</v>
      </c>
      <c r="BA80" s="141" t="s">
        <v>87</v>
      </c>
      <c r="BB80" s="141" t="s">
        <v>89</v>
      </c>
      <c r="BC80" s="141" t="s">
        <v>91</v>
      </c>
      <c r="BD80" s="141" t="s">
        <v>93</v>
      </c>
      <c r="BE80" s="141" t="s">
        <v>95</v>
      </c>
      <c r="BF80" s="141" t="s">
        <v>97</v>
      </c>
      <c r="BG80" s="141" t="s">
        <v>99</v>
      </c>
      <c r="BH80" s="141" t="s">
        <v>101</v>
      </c>
      <c r="BI80" s="141" t="s">
        <v>103</v>
      </c>
      <c r="BJ80" s="141" t="s">
        <v>105</v>
      </c>
      <c r="BK80" s="141" t="s">
        <v>107</v>
      </c>
      <c r="BL80" s="141" t="s">
        <v>109</v>
      </c>
      <c r="BM80" s="141" t="s">
        <v>111</v>
      </c>
      <c r="BN80" s="141" t="s">
        <v>113</v>
      </c>
      <c r="BO80" s="141" t="s">
        <v>115</v>
      </c>
      <c r="BP80" s="141" t="s">
        <v>117</v>
      </c>
      <c r="BQ80" s="141" t="s">
        <v>119</v>
      </c>
      <c r="BR80" s="141" t="s">
        <v>121</v>
      </c>
      <c r="BS80" s="141" t="s">
        <v>123</v>
      </c>
      <c r="BT80" s="141" t="s">
        <v>125</v>
      </c>
      <c r="BU80" s="141" t="s">
        <v>127</v>
      </c>
      <c r="BV80" s="141" t="s">
        <v>129</v>
      </c>
      <c r="BW80" s="141" t="s">
        <v>131</v>
      </c>
      <c r="BX80" s="141" t="s">
        <v>133</v>
      </c>
      <c r="BY80" s="141" t="s">
        <v>135</v>
      </c>
      <c r="BZ80" s="141" t="s">
        <v>137</v>
      </c>
      <c r="CA80" s="141" t="s">
        <v>139</v>
      </c>
      <c r="CB80" s="141" t="s">
        <v>141</v>
      </c>
      <c r="CC80" s="141" t="s">
        <v>143</v>
      </c>
      <c r="CD80" s="141" t="s">
        <v>145</v>
      </c>
      <c r="CE80" s="141" t="s">
        <v>147</v>
      </c>
      <c r="CF80" s="141" t="s">
        <v>149</v>
      </c>
      <c r="CG80" s="141" t="s">
        <v>151</v>
      </c>
      <c r="CH80" s="119" t="s">
        <v>153</v>
      </c>
      <c r="CI80" s="119" t="s">
        <v>379</v>
      </c>
      <c r="CJ80" s="119" t="s">
        <v>381</v>
      </c>
      <c r="CK80" s="119" t="s">
        <v>383</v>
      </c>
      <c r="CL80" s="119" t="s">
        <v>385</v>
      </c>
      <c r="CM80" s="119" t="s">
        <v>387</v>
      </c>
      <c r="CN80" s="119" t="s">
        <v>389</v>
      </c>
      <c r="CO80" s="119" t="s">
        <v>391</v>
      </c>
      <c r="CP80" s="119" t="s">
        <v>393</v>
      </c>
      <c r="CQ80" s="119" t="s">
        <v>395</v>
      </c>
      <c r="CR80" s="141" t="s">
        <v>397</v>
      </c>
    </row>
    <row r="81" spans="1:96" x14ac:dyDescent="0.35">
      <c r="A81" s="5" t="s">
        <v>405</v>
      </c>
      <c r="B81" s="5"/>
      <c r="I81" s="149"/>
      <c r="J81" s="149"/>
      <c r="K81" s="149"/>
      <c r="L81" s="149"/>
      <c r="M81" s="149"/>
      <c r="N81" s="149"/>
      <c r="O81" s="149"/>
      <c r="P81" s="149"/>
      <c r="Q81" s="149"/>
      <c r="R81" s="149"/>
      <c r="S81" s="149"/>
      <c r="T81" s="149"/>
      <c r="U81" s="149"/>
      <c r="V81" s="149"/>
      <c r="W81" s="149"/>
      <c r="X81" s="149"/>
      <c r="Y81" s="149"/>
      <c r="Z81" s="149"/>
      <c r="AA81" s="149"/>
      <c r="AB81" s="149"/>
      <c r="AC81" s="149"/>
      <c r="AD81" s="149"/>
      <c r="AE81" s="149"/>
      <c r="AF81" s="149"/>
      <c r="AG81" s="149"/>
      <c r="AH81" s="150"/>
      <c r="AI81" s="150"/>
      <c r="AJ81" s="5" t="s">
        <v>405</v>
      </c>
      <c r="AK81" s="143">
        <f t="shared" ref="AK81:BP81" si="13">SUMIFS($I$2:$I$55,$F$2:$F$55,$AJ81,AK$2:AK$55, "&lt;&gt;N/A")</f>
        <v>16</v>
      </c>
      <c r="AL81" s="143">
        <f t="shared" si="13"/>
        <v>16</v>
      </c>
      <c r="AM81" s="143">
        <f t="shared" si="13"/>
        <v>16</v>
      </c>
      <c r="AN81" s="143">
        <f t="shared" si="13"/>
        <v>16</v>
      </c>
      <c r="AO81" s="143">
        <f t="shared" si="13"/>
        <v>16</v>
      </c>
      <c r="AP81" s="143">
        <f t="shared" si="13"/>
        <v>16</v>
      </c>
      <c r="AQ81" s="143">
        <f t="shared" si="13"/>
        <v>16</v>
      </c>
      <c r="AR81" s="143">
        <f t="shared" si="13"/>
        <v>16</v>
      </c>
      <c r="AS81" s="143">
        <f t="shared" si="13"/>
        <v>16</v>
      </c>
      <c r="AT81" s="143">
        <f t="shared" si="13"/>
        <v>16</v>
      </c>
      <c r="AU81" s="143">
        <f t="shared" si="13"/>
        <v>16</v>
      </c>
      <c r="AV81" s="143">
        <f t="shared" si="13"/>
        <v>16</v>
      </c>
      <c r="AW81" s="143">
        <f t="shared" si="13"/>
        <v>16</v>
      </c>
      <c r="AX81" s="143">
        <f t="shared" si="13"/>
        <v>16</v>
      </c>
      <c r="AY81" s="143">
        <f t="shared" si="13"/>
        <v>16</v>
      </c>
      <c r="AZ81" s="143">
        <f t="shared" si="13"/>
        <v>16</v>
      </c>
      <c r="BA81" s="143">
        <f t="shared" si="13"/>
        <v>16</v>
      </c>
      <c r="BB81" s="143">
        <f t="shared" si="13"/>
        <v>16</v>
      </c>
      <c r="BC81" s="143">
        <f t="shared" si="13"/>
        <v>16</v>
      </c>
      <c r="BD81" s="143">
        <f t="shared" si="13"/>
        <v>16</v>
      </c>
      <c r="BE81" s="143">
        <f t="shared" si="13"/>
        <v>16</v>
      </c>
      <c r="BF81" s="143">
        <f t="shared" si="13"/>
        <v>16</v>
      </c>
      <c r="BG81" s="143">
        <f t="shared" si="13"/>
        <v>16</v>
      </c>
      <c r="BH81" s="143">
        <f t="shared" si="13"/>
        <v>16</v>
      </c>
      <c r="BI81" s="143">
        <f t="shared" si="13"/>
        <v>16</v>
      </c>
      <c r="BJ81" s="143">
        <f t="shared" si="13"/>
        <v>16</v>
      </c>
      <c r="BK81" s="143">
        <f t="shared" si="13"/>
        <v>16</v>
      </c>
      <c r="BL81" s="143">
        <f t="shared" si="13"/>
        <v>16</v>
      </c>
      <c r="BM81" s="143">
        <f t="shared" si="13"/>
        <v>16</v>
      </c>
      <c r="BN81" s="143">
        <f t="shared" si="13"/>
        <v>16</v>
      </c>
      <c r="BO81" s="143">
        <f t="shared" si="13"/>
        <v>16</v>
      </c>
      <c r="BP81" s="143">
        <f t="shared" si="13"/>
        <v>16</v>
      </c>
      <c r="BQ81" s="143">
        <f t="shared" ref="BQ81:CR81" si="14">SUMIFS($I$2:$I$55,$F$2:$F$55,$AJ81,BQ$2:BQ$55, "&lt;&gt;N/A")</f>
        <v>16</v>
      </c>
      <c r="BR81" s="143">
        <f t="shared" si="14"/>
        <v>16</v>
      </c>
      <c r="BS81" s="143">
        <f t="shared" si="14"/>
        <v>16</v>
      </c>
      <c r="BT81" s="143">
        <f t="shared" si="14"/>
        <v>16</v>
      </c>
      <c r="BU81" s="143">
        <f t="shared" si="14"/>
        <v>16</v>
      </c>
      <c r="BV81" s="143">
        <f t="shared" si="14"/>
        <v>16</v>
      </c>
      <c r="BW81" s="143">
        <f t="shared" si="14"/>
        <v>16</v>
      </c>
      <c r="BX81" s="143">
        <f t="shared" si="14"/>
        <v>16</v>
      </c>
      <c r="BY81" s="143">
        <f t="shared" si="14"/>
        <v>16</v>
      </c>
      <c r="BZ81" s="143">
        <f t="shared" si="14"/>
        <v>16</v>
      </c>
      <c r="CA81" s="143">
        <f t="shared" si="14"/>
        <v>16</v>
      </c>
      <c r="CB81" s="143">
        <f t="shared" si="14"/>
        <v>16</v>
      </c>
      <c r="CC81" s="143">
        <f t="shared" si="14"/>
        <v>16</v>
      </c>
      <c r="CD81" s="143">
        <f t="shared" si="14"/>
        <v>16</v>
      </c>
      <c r="CE81" s="143">
        <f t="shared" si="14"/>
        <v>16</v>
      </c>
      <c r="CF81" s="143">
        <f t="shared" si="14"/>
        <v>16</v>
      </c>
      <c r="CG81" s="143">
        <f t="shared" si="14"/>
        <v>16</v>
      </c>
      <c r="CH81" s="143">
        <f t="shared" si="14"/>
        <v>16</v>
      </c>
      <c r="CI81" s="143">
        <f t="shared" si="14"/>
        <v>16</v>
      </c>
      <c r="CJ81" s="143">
        <f t="shared" si="14"/>
        <v>16</v>
      </c>
      <c r="CK81" s="143">
        <f t="shared" si="14"/>
        <v>16</v>
      </c>
      <c r="CL81" s="143">
        <f t="shared" si="14"/>
        <v>16</v>
      </c>
      <c r="CM81" s="143">
        <f t="shared" si="14"/>
        <v>16</v>
      </c>
      <c r="CN81" s="143">
        <f t="shared" si="14"/>
        <v>16</v>
      </c>
      <c r="CO81" s="143">
        <f t="shared" si="14"/>
        <v>16</v>
      </c>
      <c r="CP81" s="143">
        <f t="shared" si="14"/>
        <v>16</v>
      </c>
      <c r="CQ81" s="143">
        <f t="shared" si="14"/>
        <v>16</v>
      </c>
      <c r="CR81" s="143">
        <f t="shared" si="14"/>
        <v>16</v>
      </c>
    </row>
    <row r="82" spans="1:96" x14ac:dyDescent="0.35">
      <c r="A82" s="26" t="s">
        <v>406</v>
      </c>
      <c r="B82" s="26"/>
      <c r="I82" s="149"/>
      <c r="J82" s="149"/>
      <c r="K82" s="149"/>
      <c r="L82" s="149"/>
      <c r="M82" s="149"/>
      <c r="N82" s="149"/>
      <c r="O82" s="149"/>
      <c r="P82" s="149"/>
      <c r="Q82" s="149"/>
      <c r="R82" s="149"/>
      <c r="S82" s="149"/>
      <c r="T82" s="149"/>
      <c r="U82" s="149"/>
      <c r="V82" s="149"/>
      <c r="W82" s="149"/>
      <c r="X82" s="149"/>
      <c r="Y82" s="149"/>
      <c r="Z82" s="149"/>
      <c r="AA82" s="149"/>
      <c r="AB82" s="149"/>
      <c r="AC82" s="149"/>
      <c r="AD82" s="149"/>
      <c r="AE82" s="149"/>
      <c r="AF82" s="149"/>
      <c r="AG82" s="149"/>
      <c r="AH82" s="150"/>
      <c r="AI82" s="150"/>
      <c r="AJ82" s="26" t="s">
        <v>406</v>
      </c>
      <c r="AK82" s="143">
        <f t="shared" ref="AK82:AK89" si="15">SUMIFS($I$2:$I$55,$F$2:$F$55,$AJ82,AK$2:AK$55, "&lt;&gt;N/A")</f>
        <v>32</v>
      </c>
      <c r="AL82" s="143">
        <f t="shared" ref="AL82:AZ82" si="16">SUMIFS($I$2:$I$55,$F$2:$F$55,$AJ82,AL$2:AL$55, "&lt;&gt;N/A")</f>
        <v>32</v>
      </c>
      <c r="AM82" s="143">
        <f t="shared" si="16"/>
        <v>32</v>
      </c>
      <c r="AN82" s="143">
        <f t="shared" si="16"/>
        <v>32</v>
      </c>
      <c r="AO82" s="143">
        <f t="shared" si="16"/>
        <v>32</v>
      </c>
      <c r="AP82" s="143">
        <f t="shared" si="16"/>
        <v>32</v>
      </c>
      <c r="AQ82" s="143">
        <f t="shared" si="16"/>
        <v>32</v>
      </c>
      <c r="AR82" s="143">
        <f t="shared" si="16"/>
        <v>32</v>
      </c>
      <c r="AS82" s="143">
        <f t="shared" si="16"/>
        <v>32</v>
      </c>
      <c r="AT82" s="143">
        <f t="shared" si="16"/>
        <v>32</v>
      </c>
      <c r="AU82" s="143">
        <f t="shared" si="16"/>
        <v>32</v>
      </c>
      <c r="AV82" s="143">
        <f t="shared" si="16"/>
        <v>32</v>
      </c>
      <c r="AW82" s="143">
        <f t="shared" si="16"/>
        <v>32</v>
      </c>
      <c r="AX82" s="143">
        <f t="shared" si="16"/>
        <v>32</v>
      </c>
      <c r="AY82" s="143">
        <f t="shared" si="16"/>
        <v>32</v>
      </c>
      <c r="AZ82" s="143">
        <f t="shared" si="16"/>
        <v>32</v>
      </c>
      <c r="BA82" s="143">
        <f t="shared" ref="BA82:BJ89" si="17">SUMIFS($I$2:$I$55,$F$2:$F$55,$AJ82,BA$2:BA$55, "&lt;&gt;N/A")</f>
        <v>32</v>
      </c>
      <c r="BB82" s="143">
        <f t="shared" si="17"/>
        <v>32</v>
      </c>
      <c r="BC82" s="143">
        <f t="shared" si="17"/>
        <v>32</v>
      </c>
      <c r="BD82" s="143">
        <f t="shared" si="17"/>
        <v>32</v>
      </c>
      <c r="BE82" s="143">
        <f t="shared" si="17"/>
        <v>32</v>
      </c>
      <c r="BF82" s="143">
        <f t="shared" si="17"/>
        <v>32</v>
      </c>
      <c r="BG82" s="143">
        <f t="shared" si="17"/>
        <v>32</v>
      </c>
      <c r="BH82" s="143">
        <f t="shared" si="17"/>
        <v>32</v>
      </c>
      <c r="BI82" s="143">
        <f t="shared" si="17"/>
        <v>32</v>
      </c>
      <c r="BJ82" s="143">
        <f t="shared" si="17"/>
        <v>32</v>
      </c>
      <c r="BK82" s="143">
        <f t="shared" ref="BK82:BT89" si="18">SUMIFS($I$2:$I$55,$F$2:$F$55,$AJ82,BK$2:BK$55, "&lt;&gt;N/A")</f>
        <v>32</v>
      </c>
      <c r="BL82" s="143">
        <f t="shared" si="18"/>
        <v>32</v>
      </c>
      <c r="BM82" s="143">
        <f t="shared" si="18"/>
        <v>32</v>
      </c>
      <c r="BN82" s="143">
        <f t="shared" si="18"/>
        <v>32</v>
      </c>
      <c r="BO82" s="143">
        <f t="shared" si="18"/>
        <v>32</v>
      </c>
      <c r="BP82" s="143">
        <f t="shared" si="18"/>
        <v>32</v>
      </c>
      <c r="BQ82" s="143">
        <f t="shared" si="18"/>
        <v>32</v>
      </c>
      <c r="BR82" s="143">
        <f t="shared" si="18"/>
        <v>32</v>
      </c>
      <c r="BS82" s="143">
        <f t="shared" si="18"/>
        <v>32</v>
      </c>
      <c r="BT82" s="143">
        <f t="shared" si="18"/>
        <v>32</v>
      </c>
      <c r="BU82" s="143">
        <f t="shared" ref="BU82:CD89" si="19">SUMIFS($I$2:$I$55,$F$2:$F$55,$AJ82,BU$2:BU$55, "&lt;&gt;N/A")</f>
        <v>32</v>
      </c>
      <c r="BV82" s="143">
        <f t="shared" si="19"/>
        <v>32</v>
      </c>
      <c r="BW82" s="143">
        <f t="shared" si="19"/>
        <v>32</v>
      </c>
      <c r="BX82" s="143">
        <f t="shared" si="19"/>
        <v>32</v>
      </c>
      <c r="BY82" s="143">
        <f t="shared" si="19"/>
        <v>32</v>
      </c>
      <c r="BZ82" s="143">
        <f t="shared" si="19"/>
        <v>32</v>
      </c>
      <c r="CA82" s="143">
        <f t="shared" si="19"/>
        <v>32</v>
      </c>
      <c r="CB82" s="143">
        <f t="shared" si="19"/>
        <v>32</v>
      </c>
      <c r="CC82" s="143">
        <f t="shared" si="19"/>
        <v>32</v>
      </c>
      <c r="CD82" s="143">
        <f t="shared" si="19"/>
        <v>32</v>
      </c>
      <c r="CE82" s="143">
        <f t="shared" ref="CE82:CR89" si="20">SUMIFS($I$2:$I$55,$F$2:$F$55,$AJ82,CE$2:CE$55, "&lt;&gt;N/A")</f>
        <v>32</v>
      </c>
      <c r="CF82" s="143">
        <f t="shared" si="20"/>
        <v>32</v>
      </c>
      <c r="CG82" s="143">
        <f t="shared" si="20"/>
        <v>32</v>
      </c>
      <c r="CH82" s="143">
        <f t="shared" si="20"/>
        <v>32</v>
      </c>
      <c r="CI82" s="143">
        <f t="shared" si="20"/>
        <v>32</v>
      </c>
      <c r="CJ82" s="143">
        <f t="shared" si="20"/>
        <v>32</v>
      </c>
      <c r="CK82" s="143">
        <f t="shared" si="20"/>
        <v>32</v>
      </c>
      <c r="CL82" s="143">
        <f t="shared" si="20"/>
        <v>32</v>
      </c>
      <c r="CM82" s="143">
        <f t="shared" si="20"/>
        <v>32</v>
      </c>
      <c r="CN82" s="143">
        <f t="shared" si="20"/>
        <v>32</v>
      </c>
      <c r="CO82" s="143">
        <f t="shared" si="20"/>
        <v>32</v>
      </c>
      <c r="CP82" s="143">
        <f t="shared" si="20"/>
        <v>32</v>
      </c>
      <c r="CQ82" s="143">
        <f t="shared" si="20"/>
        <v>32</v>
      </c>
      <c r="CR82" s="143">
        <f t="shared" si="20"/>
        <v>32</v>
      </c>
    </row>
    <row r="83" spans="1:96" x14ac:dyDescent="0.35">
      <c r="A83" s="11" t="s">
        <v>407</v>
      </c>
      <c r="B83" s="11"/>
      <c r="I83" s="149"/>
      <c r="J83" s="149"/>
      <c r="K83" s="149"/>
      <c r="L83" s="149"/>
      <c r="M83" s="149"/>
      <c r="N83" s="149"/>
      <c r="O83" s="149"/>
      <c r="P83" s="149"/>
      <c r="Q83" s="149"/>
      <c r="R83" s="149"/>
      <c r="S83" s="149"/>
      <c r="T83" s="149"/>
      <c r="U83" s="149"/>
      <c r="V83" s="149"/>
      <c r="W83" s="149"/>
      <c r="X83" s="149"/>
      <c r="Y83" s="149"/>
      <c r="Z83" s="149"/>
      <c r="AA83" s="149"/>
      <c r="AB83" s="149"/>
      <c r="AC83" s="149"/>
      <c r="AD83" s="149"/>
      <c r="AE83" s="149"/>
      <c r="AF83" s="149"/>
      <c r="AG83" s="149"/>
      <c r="AH83" s="150"/>
      <c r="AI83" s="150"/>
      <c r="AJ83" s="11" t="s">
        <v>407</v>
      </c>
      <c r="AK83" s="143">
        <f t="shared" si="15"/>
        <v>12</v>
      </c>
      <c r="AL83" s="143">
        <f t="shared" ref="AL83:AZ89" si="21">SUMIFS($I$2:$I$55,$F$2:$F$55,$AJ83,AL$2:AL$55, "&lt;&gt;N/A")</f>
        <v>12</v>
      </c>
      <c r="AM83" s="143">
        <f t="shared" si="21"/>
        <v>12</v>
      </c>
      <c r="AN83" s="143">
        <f t="shared" si="21"/>
        <v>12</v>
      </c>
      <c r="AO83" s="143">
        <f t="shared" si="21"/>
        <v>12</v>
      </c>
      <c r="AP83" s="143">
        <f t="shared" si="21"/>
        <v>12</v>
      </c>
      <c r="AQ83" s="143">
        <f t="shared" si="21"/>
        <v>12</v>
      </c>
      <c r="AR83" s="143">
        <f t="shared" si="21"/>
        <v>12</v>
      </c>
      <c r="AS83" s="143">
        <f t="shared" si="21"/>
        <v>12</v>
      </c>
      <c r="AT83" s="143">
        <f t="shared" si="21"/>
        <v>12</v>
      </c>
      <c r="AU83" s="143">
        <f t="shared" si="21"/>
        <v>12</v>
      </c>
      <c r="AV83" s="143">
        <f t="shared" si="21"/>
        <v>12</v>
      </c>
      <c r="AW83" s="143">
        <f t="shared" si="21"/>
        <v>12</v>
      </c>
      <c r="AX83" s="143">
        <f t="shared" si="21"/>
        <v>12</v>
      </c>
      <c r="AY83" s="143">
        <f t="shared" si="21"/>
        <v>12</v>
      </c>
      <c r="AZ83" s="143">
        <f t="shared" si="21"/>
        <v>12</v>
      </c>
      <c r="BA83" s="143">
        <f t="shared" si="17"/>
        <v>12</v>
      </c>
      <c r="BB83" s="143">
        <f t="shared" si="17"/>
        <v>12</v>
      </c>
      <c r="BC83" s="143">
        <f t="shared" si="17"/>
        <v>12</v>
      </c>
      <c r="BD83" s="143">
        <f t="shared" si="17"/>
        <v>12</v>
      </c>
      <c r="BE83" s="143">
        <f t="shared" si="17"/>
        <v>12</v>
      </c>
      <c r="BF83" s="143">
        <f t="shared" si="17"/>
        <v>12</v>
      </c>
      <c r="BG83" s="143">
        <f t="shared" si="17"/>
        <v>12</v>
      </c>
      <c r="BH83" s="143">
        <f t="shared" si="17"/>
        <v>12</v>
      </c>
      <c r="BI83" s="143">
        <f t="shared" si="17"/>
        <v>12</v>
      </c>
      <c r="BJ83" s="143">
        <f t="shared" si="17"/>
        <v>12</v>
      </c>
      <c r="BK83" s="143">
        <f t="shared" si="18"/>
        <v>12</v>
      </c>
      <c r="BL83" s="143">
        <f t="shared" si="18"/>
        <v>12</v>
      </c>
      <c r="BM83" s="143">
        <f t="shared" si="18"/>
        <v>12</v>
      </c>
      <c r="BN83" s="143">
        <f t="shared" si="18"/>
        <v>12</v>
      </c>
      <c r="BO83" s="143">
        <f t="shared" si="18"/>
        <v>12</v>
      </c>
      <c r="BP83" s="143">
        <f t="shared" si="18"/>
        <v>12</v>
      </c>
      <c r="BQ83" s="143">
        <f t="shared" si="18"/>
        <v>12</v>
      </c>
      <c r="BR83" s="143">
        <f t="shared" si="18"/>
        <v>12</v>
      </c>
      <c r="BS83" s="143">
        <f t="shared" si="18"/>
        <v>12</v>
      </c>
      <c r="BT83" s="143">
        <f t="shared" si="18"/>
        <v>12</v>
      </c>
      <c r="BU83" s="143">
        <f t="shared" si="19"/>
        <v>12</v>
      </c>
      <c r="BV83" s="143">
        <f t="shared" si="19"/>
        <v>12</v>
      </c>
      <c r="BW83" s="143">
        <f t="shared" si="19"/>
        <v>12</v>
      </c>
      <c r="BX83" s="143">
        <f t="shared" si="19"/>
        <v>12</v>
      </c>
      <c r="BY83" s="143">
        <f t="shared" si="19"/>
        <v>12</v>
      </c>
      <c r="BZ83" s="143">
        <f t="shared" si="19"/>
        <v>12</v>
      </c>
      <c r="CA83" s="143">
        <f t="shared" si="19"/>
        <v>12</v>
      </c>
      <c r="CB83" s="143">
        <f t="shared" si="19"/>
        <v>12</v>
      </c>
      <c r="CC83" s="143">
        <f t="shared" si="19"/>
        <v>12</v>
      </c>
      <c r="CD83" s="143">
        <f t="shared" si="19"/>
        <v>12</v>
      </c>
      <c r="CE83" s="143">
        <f t="shared" si="20"/>
        <v>12</v>
      </c>
      <c r="CF83" s="143">
        <f t="shared" si="20"/>
        <v>12</v>
      </c>
      <c r="CG83" s="143">
        <f t="shared" si="20"/>
        <v>12</v>
      </c>
      <c r="CH83" s="143">
        <f t="shared" si="20"/>
        <v>12</v>
      </c>
      <c r="CI83" s="143">
        <f t="shared" si="20"/>
        <v>12</v>
      </c>
      <c r="CJ83" s="143">
        <f t="shared" si="20"/>
        <v>12</v>
      </c>
      <c r="CK83" s="143">
        <f t="shared" si="20"/>
        <v>12</v>
      </c>
      <c r="CL83" s="143">
        <f t="shared" si="20"/>
        <v>12</v>
      </c>
      <c r="CM83" s="143">
        <f t="shared" si="20"/>
        <v>12</v>
      </c>
      <c r="CN83" s="143">
        <f t="shared" si="20"/>
        <v>12</v>
      </c>
      <c r="CO83" s="143">
        <f t="shared" si="20"/>
        <v>12</v>
      </c>
      <c r="CP83" s="143">
        <f t="shared" si="20"/>
        <v>12</v>
      </c>
      <c r="CQ83" s="143">
        <f t="shared" si="20"/>
        <v>12</v>
      </c>
      <c r="CR83" s="143">
        <f t="shared" si="20"/>
        <v>12</v>
      </c>
    </row>
    <row r="84" spans="1:96" x14ac:dyDescent="0.35">
      <c r="A84" s="31" t="s">
        <v>408</v>
      </c>
      <c r="B84" s="31"/>
      <c r="I84" s="149"/>
      <c r="J84" s="149"/>
      <c r="K84" s="149"/>
      <c r="L84" s="149"/>
      <c r="M84" s="149"/>
      <c r="N84" s="149"/>
      <c r="O84" s="149"/>
      <c r="P84" s="149"/>
      <c r="Q84" s="149"/>
      <c r="R84" s="149"/>
      <c r="S84" s="149"/>
      <c r="T84" s="149"/>
      <c r="U84" s="149"/>
      <c r="V84" s="149"/>
      <c r="W84" s="149"/>
      <c r="X84" s="149"/>
      <c r="Y84" s="149"/>
      <c r="Z84" s="149"/>
      <c r="AA84" s="149"/>
      <c r="AB84" s="149"/>
      <c r="AC84" s="149"/>
      <c r="AD84" s="149"/>
      <c r="AE84" s="149"/>
      <c r="AF84" s="149"/>
      <c r="AG84" s="149"/>
      <c r="AH84" s="150"/>
      <c r="AI84" s="150"/>
      <c r="AJ84" s="31" t="s">
        <v>408</v>
      </c>
      <c r="AK84" s="143">
        <f t="shared" si="15"/>
        <v>5</v>
      </c>
      <c r="AL84" s="143">
        <f t="shared" si="21"/>
        <v>7</v>
      </c>
      <c r="AM84" s="143">
        <f t="shared" si="21"/>
        <v>7</v>
      </c>
      <c r="AN84" s="143">
        <f t="shared" si="21"/>
        <v>7</v>
      </c>
      <c r="AO84" s="143">
        <f t="shared" si="21"/>
        <v>7</v>
      </c>
      <c r="AP84" s="143">
        <f t="shared" si="21"/>
        <v>7</v>
      </c>
      <c r="AQ84" s="143">
        <f t="shared" si="21"/>
        <v>7</v>
      </c>
      <c r="AR84" s="143">
        <f t="shared" si="21"/>
        <v>7</v>
      </c>
      <c r="AS84" s="143">
        <f t="shared" si="21"/>
        <v>7</v>
      </c>
      <c r="AT84" s="143">
        <f t="shared" si="21"/>
        <v>2</v>
      </c>
      <c r="AU84" s="143">
        <f t="shared" si="21"/>
        <v>7</v>
      </c>
      <c r="AV84" s="143">
        <f t="shared" si="21"/>
        <v>7</v>
      </c>
      <c r="AW84" s="143">
        <f t="shared" si="21"/>
        <v>7</v>
      </c>
      <c r="AX84" s="143">
        <f t="shared" si="21"/>
        <v>7</v>
      </c>
      <c r="AY84" s="143">
        <f t="shared" si="21"/>
        <v>2</v>
      </c>
      <c r="AZ84" s="143">
        <f t="shared" si="21"/>
        <v>7</v>
      </c>
      <c r="BA84" s="143">
        <f t="shared" si="17"/>
        <v>7</v>
      </c>
      <c r="BB84" s="143">
        <f t="shared" si="17"/>
        <v>7</v>
      </c>
      <c r="BC84" s="143">
        <f t="shared" si="17"/>
        <v>2</v>
      </c>
      <c r="BD84" s="143">
        <f t="shared" si="17"/>
        <v>7</v>
      </c>
      <c r="BE84" s="143">
        <f t="shared" si="17"/>
        <v>7</v>
      </c>
      <c r="BF84" s="143">
        <f t="shared" si="17"/>
        <v>7</v>
      </c>
      <c r="BG84" s="143">
        <f t="shared" si="17"/>
        <v>7</v>
      </c>
      <c r="BH84" s="143">
        <f t="shared" si="17"/>
        <v>7</v>
      </c>
      <c r="BI84" s="143">
        <f t="shared" si="17"/>
        <v>7</v>
      </c>
      <c r="BJ84" s="143">
        <f t="shared" si="17"/>
        <v>7</v>
      </c>
      <c r="BK84" s="143">
        <f t="shared" si="18"/>
        <v>7</v>
      </c>
      <c r="BL84" s="143">
        <f t="shared" si="18"/>
        <v>7</v>
      </c>
      <c r="BM84" s="143">
        <f t="shared" si="18"/>
        <v>7</v>
      </c>
      <c r="BN84" s="143">
        <f t="shared" si="18"/>
        <v>2</v>
      </c>
      <c r="BO84" s="143">
        <f t="shared" si="18"/>
        <v>7</v>
      </c>
      <c r="BP84" s="143">
        <f t="shared" si="18"/>
        <v>7</v>
      </c>
      <c r="BQ84" s="143">
        <f t="shared" si="18"/>
        <v>7</v>
      </c>
      <c r="BR84" s="143">
        <f t="shared" si="18"/>
        <v>7</v>
      </c>
      <c r="BS84" s="143">
        <f t="shared" si="18"/>
        <v>7</v>
      </c>
      <c r="BT84" s="143">
        <f t="shared" si="18"/>
        <v>7</v>
      </c>
      <c r="BU84" s="143">
        <f t="shared" si="19"/>
        <v>7</v>
      </c>
      <c r="BV84" s="143">
        <f t="shared" si="19"/>
        <v>7</v>
      </c>
      <c r="BW84" s="143">
        <f t="shared" si="19"/>
        <v>7</v>
      </c>
      <c r="BX84" s="143">
        <f t="shared" si="19"/>
        <v>7</v>
      </c>
      <c r="BY84" s="143">
        <f t="shared" si="19"/>
        <v>7</v>
      </c>
      <c r="BZ84" s="143">
        <f t="shared" si="19"/>
        <v>7</v>
      </c>
      <c r="CA84" s="143">
        <f t="shared" si="19"/>
        <v>7</v>
      </c>
      <c r="CB84" s="143">
        <f t="shared" si="19"/>
        <v>7</v>
      </c>
      <c r="CC84" s="143">
        <f t="shared" si="19"/>
        <v>7</v>
      </c>
      <c r="CD84" s="143">
        <f t="shared" si="19"/>
        <v>7</v>
      </c>
      <c r="CE84" s="143">
        <f t="shared" si="20"/>
        <v>7</v>
      </c>
      <c r="CF84" s="143">
        <f t="shared" si="20"/>
        <v>7</v>
      </c>
      <c r="CG84" s="143">
        <f t="shared" si="20"/>
        <v>7</v>
      </c>
      <c r="CH84" s="143">
        <f t="shared" si="20"/>
        <v>2</v>
      </c>
      <c r="CI84" s="143">
        <f t="shared" si="20"/>
        <v>7</v>
      </c>
      <c r="CJ84" s="143">
        <f t="shared" si="20"/>
        <v>7</v>
      </c>
      <c r="CK84" s="143">
        <f t="shared" si="20"/>
        <v>7</v>
      </c>
      <c r="CL84" s="143">
        <f t="shared" si="20"/>
        <v>2</v>
      </c>
      <c r="CM84" s="143">
        <f t="shared" si="20"/>
        <v>7</v>
      </c>
      <c r="CN84" s="143">
        <f t="shared" si="20"/>
        <v>7</v>
      </c>
      <c r="CO84" s="143">
        <f t="shared" si="20"/>
        <v>7</v>
      </c>
      <c r="CP84" s="143">
        <f t="shared" si="20"/>
        <v>7</v>
      </c>
      <c r="CQ84" s="143">
        <f t="shared" si="20"/>
        <v>7</v>
      </c>
      <c r="CR84" s="143">
        <f t="shared" si="20"/>
        <v>7</v>
      </c>
    </row>
    <row r="85" spans="1:96" x14ac:dyDescent="0.35">
      <c r="A85" s="33" t="s">
        <v>409</v>
      </c>
      <c r="B85" s="33"/>
      <c r="I85" s="149"/>
      <c r="J85" s="149"/>
      <c r="K85" s="149"/>
      <c r="L85" s="149"/>
      <c r="M85" s="149"/>
      <c r="N85" s="149"/>
      <c r="O85" s="149"/>
      <c r="P85" s="149"/>
      <c r="Q85" s="149"/>
      <c r="R85" s="149"/>
      <c r="S85" s="149"/>
      <c r="T85" s="149"/>
      <c r="U85" s="149"/>
      <c r="V85" s="149"/>
      <c r="W85" s="149"/>
      <c r="X85" s="149"/>
      <c r="Y85" s="149"/>
      <c r="Z85" s="149"/>
      <c r="AA85" s="149"/>
      <c r="AB85" s="149"/>
      <c r="AC85" s="149"/>
      <c r="AD85" s="149"/>
      <c r="AE85" s="149"/>
      <c r="AF85" s="149"/>
      <c r="AG85" s="149"/>
      <c r="AH85" s="150"/>
      <c r="AI85" s="150"/>
      <c r="AJ85" s="33" t="s">
        <v>409</v>
      </c>
      <c r="AK85" s="143">
        <f t="shared" si="15"/>
        <v>12</v>
      </c>
      <c r="AL85" s="143">
        <f t="shared" si="21"/>
        <v>12</v>
      </c>
      <c r="AM85" s="143">
        <f t="shared" si="21"/>
        <v>12</v>
      </c>
      <c r="AN85" s="143">
        <f t="shared" si="21"/>
        <v>12</v>
      </c>
      <c r="AO85" s="143">
        <f t="shared" si="21"/>
        <v>12</v>
      </c>
      <c r="AP85" s="143">
        <f t="shared" si="21"/>
        <v>12</v>
      </c>
      <c r="AQ85" s="143">
        <f t="shared" si="21"/>
        <v>12</v>
      </c>
      <c r="AR85" s="143">
        <f t="shared" si="21"/>
        <v>12</v>
      </c>
      <c r="AS85" s="143">
        <f t="shared" si="21"/>
        <v>12</v>
      </c>
      <c r="AT85" s="143">
        <f t="shared" si="21"/>
        <v>12</v>
      </c>
      <c r="AU85" s="143">
        <f t="shared" si="21"/>
        <v>12</v>
      </c>
      <c r="AV85" s="143">
        <f t="shared" si="21"/>
        <v>12</v>
      </c>
      <c r="AW85" s="143">
        <f t="shared" si="21"/>
        <v>12</v>
      </c>
      <c r="AX85" s="143">
        <f t="shared" si="21"/>
        <v>12</v>
      </c>
      <c r="AY85" s="143">
        <f t="shared" si="21"/>
        <v>12</v>
      </c>
      <c r="AZ85" s="143">
        <f t="shared" si="21"/>
        <v>12</v>
      </c>
      <c r="BA85" s="143">
        <f t="shared" si="17"/>
        <v>12</v>
      </c>
      <c r="BB85" s="143">
        <f t="shared" si="17"/>
        <v>12</v>
      </c>
      <c r="BC85" s="143">
        <f t="shared" si="17"/>
        <v>12</v>
      </c>
      <c r="BD85" s="143">
        <f t="shared" si="17"/>
        <v>12</v>
      </c>
      <c r="BE85" s="143">
        <f t="shared" si="17"/>
        <v>12</v>
      </c>
      <c r="BF85" s="143">
        <f t="shared" si="17"/>
        <v>12</v>
      </c>
      <c r="BG85" s="143">
        <f t="shared" si="17"/>
        <v>12</v>
      </c>
      <c r="BH85" s="143">
        <f t="shared" si="17"/>
        <v>12</v>
      </c>
      <c r="BI85" s="143">
        <f t="shared" si="17"/>
        <v>12</v>
      </c>
      <c r="BJ85" s="143">
        <f t="shared" si="17"/>
        <v>12</v>
      </c>
      <c r="BK85" s="143">
        <f t="shared" si="18"/>
        <v>12</v>
      </c>
      <c r="BL85" s="143">
        <f t="shared" si="18"/>
        <v>12</v>
      </c>
      <c r="BM85" s="143">
        <f t="shared" si="18"/>
        <v>12</v>
      </c>
      <c r="BN85" s="143">
        <f t="shared" si="18"/>
        <v>12</v>
      </c>
      <c r="BO85" s="143">
        <f t="shared" si="18"/>
        <v>12</v>
      </c>
      <c r="BP85" s="143">
        <f t="shared" si="18"/>
        <v>12</v>
      </c>
      <c r="BQ85" s="143">
        <f t="shared" si="18"/>
        <v>12</v>
      </c>
      <c r="BR85" s="143">
        <f t="shared" si="18"/>
        <v>12</v>
      </c>
      <c r="BS85" s="143">
        <f t="shared" si="18"/>
        <v>12</v>
      </c>
      <c r="BT85" s="143">
        <f t="shared" si="18"/>
        <v>12</v>
      </c>
      <c r="BU85" s="143">
        <f t="shared" si="19"/>
        <v>12</v>
      </c>
      <c r="BV85" s="143">
        <f t="shared" si="19"/>
        <v>12</v>
      </c>
      <c r="BW85" s="143">
        <f t="shared" si="19"/>
        <v>12</v>
      </c>
      <c r="BX85" s="143">
        <f t="shared" si="19"/>
        <v>12</v>
      </c>
      <c r="BY85" s="143">
        <f t="shared" si="19"/>
        <v>12</v>
      </c>
      <c r="BZ85" s="143">
        <f t="shared" si="19"/>
        <v>12</v>
      </c>
      <c r="CA85" s="143">
        <f t="shared" si="19"/>
        <v>12</v>
      </c>
      <c r="CB85" s="143">
        <f t="shared" si="19"/>
        <v>12</v>
      </c>
      <c r="CC85" s="143">
        <f t="shared" si="19"/>
        <v>12</v>
      </c>
      <c r="CD85" s="143">
        <f t="shared" si="19"/>
        <v>12</v>
      </c>
      <c r="CE85" s="143">
        <f t="shared" si="20"/>
        <v>12</v>
      </c>
      <c r="CF85" s="143">
        <f t="shared" si="20"/>
        <v>12</v>
      </c>
      <c r="CG85" s="143">
        <f t="shared" si="20"/>
        <v>12</v>
      </c>
      <c r="CH85" s="143">
        <f t="shared" si="20"/>
        <v>12</v>
      </c>
      <c r="CI85" s="143">
        <f t="shared" si="20"/>
        <v>12</v>
      </c>
      <c r="CJ85" s="143">
        <f t="shared" si="20"/>
        <v>12</v>
      </c>
      <c r="CK85" s="143">
        <f t="shared" si="20"/>
        <v>12</v>
      </c>
      <c r="CL85" s="143">
        <f t="shared" si="20"/>
        <v>12</v>
      </c>
      <c r="CM85" s="143">
        <f t="shared" si="20"/>
        <v>12</v>
      </c>
      <c r="CN85" s="143">
        <f t="shared" si="20"/>
        <v>12</v>
      </c>
      <c r="CO85" s="143">
        <f t="shared" si="20"/>
        <v>12</v>
      </c>
      <c r="CP85" s="143">
        <f t="shared" si="20"/>
        <v>12</v>
      </c>
      <c r="CQ85" s="143">
        <f t="shared" si="20"/>
        <v>12</v>
      </c>
      <c r="CR85" s="143">
        <f t="shared" si="20"/>
        <v>12</v>
      </c>
    </row>
    <row r="86" spans="1:96" x14ac:dyDescent="0.35">
      <c r="A86" s="40" t="s">
        <v>410</v>
      </c>
      <c r="B86" s="40"/>
      <c r="I86" s="151"/>
      <c r="J86" s="151"/>
      <c r="K86" s="151"/>
      <c r="L86" s="151"/>
      <c r="M86" s="151"/>
      <c r="N86" s="151"/>
      <c r="O86" s="151"/>
      <c r="P86" s="151"/>
      <c r="Q86" s="151"/>
      <c r="R86" s="151"/>
      <c r="S86" s="151"/>
      <c r="T86" s="151"/>
      <c r="U86" s="151"/>
      <c r="V86" s="151"/>
      <c r="W86" s="151"/>
      <c r="X86" s="151"/>
      <c r="Y86" s="151"/>
      <c r="Z86" s="151"/>
      <c r="AA86" s="151"/>
      <c r="AB86" s="151"/>
      <c r="AC86" s="151"/>
      <c r="AD86" s="151"/>
      <c r="AE86" s="151"/>
      <c r="AF86" s="151"/>
      <c r="AG86" s="151"/>
      <c r="AH86" s="152"/>
      <c r="AI86" s="152"/>
      <c r="AJ86" s="40" t="s">
        <v>410</v>
      </c>
      <c r="AK86" s="143">
        <f t="shared" si="15"/>
        <v>5</v>
      </c>
      <c r="AL86" s="143">
        <f t="shared" si="21"/>
        <v>5</v>
      </c>
      <c r="AM86" s="143">
        <f t="shared" si="21"/>
        <v>5</v>
      </c>
      <c r="AN86" s="143">
        <f t="shared" si="21"/>
        <v>5</v>
      </c>
      <c r="AO86" s="143">
        <f t="shared" si="21"/>
        <v>5</v>
      </c>
      <c r="AP86" s="143">
        <f t="shared" si="21"/>
        <v>5</v>
      </c>
      <c r="AQ86" s="143">
        <f t="shared" si="21"/>
        <v>5</v>
      </c>
      <c r="AR86" s="143">
        <f t="shared" si="21"/>
        <v>2</v>
      </c>
      <c r="AS86" s="143">
        <f t="shared" si="21"/>
        <v>5</v>
      </c>
      <c r="AT86" s="143">
        <f t="shared" si="21"/>
        <v>5</v>
      </c>
      <c r="AU86" s="143">
        <f t="shared" si="21"/>
        <v>5</v>
      </c>
      <c r="AV86" s="143">
        <f t="shared" si="21"/>
        <v>5</v>
      </c>
      <c r="AW86" s="143">
        <f t="shared" si="21"/>
        <v>5</v>
      </c>
      <c r="AX86" s="143">
        <f t="shared" si="21"/>
        <v>5</v>
      </c>
      <c r="AY86" s="143">
        <f t="shared" si="21"/>
        <v>5</v>
      </c>
      <c r="AZ86" s="143">
        <f t="shared" si="21"/>
        <v>5</v>
      </c>
      <c r="BA86" s="143">
        <f t="shared" si="17"/>
        <v>5</v>
      </c>
      <c r="BB86" s="143">
        <f t="shared" si="17"/>
        <v>5</v>
      </c>
      <c r="BC86" s="143">
        <f t="shared" si="17"/>
        <v>5</v>
      </c>
      <c r="BD86" s="143">
        <f t="shared" si="17"/>
        <v>5</v>
      </c>
      <c r="BE86" s="143">
        <f t="shared" si="17"/>
        <v>5</v>
      </c>
      <c r="BF86" s="143">
        <f t="shared" si="17"/>
        <v>5</v>
      </c>
      <c r="BG86" s="143">
        <f t="shared" si="17"/>
        <v>5</v>
      </c>
      <c r="BH86" s="143">
        <f t="shared" si="17"/>
        <v>5</v>
      </c>
      <c r="BI86" s="143">
        <f t="shared" si="17"/>
        <v>5</v>
      </c>
      <c r="BJ86" s="143">
        <f t="shared" si="17"/>
        <v>5</v>
      </c>
      <c r="BK86" s="143">
        <f t="shared" si="18"/>
        <v>5</v>
      </c>
      <c r="BL86" s="143">
        <f t="shared" si="18"/>
        <v>5</v>
      </c>
      <c r="BM86" s="143">
        <f t="shared" si="18"/>
        <v>5</v>
      </c>
      <c r="BN86" s="143">
        <f t="shared" si="18"/>
        <v>5</v>
      </c>
      <c r="BO86" s="143">
        <f t="shared" si="18"/>
        <v>5</v>
      </c>
      <c r="BP86" s="143">
        <f t="shared" si="18"/>
        <v>5</v>
      </c>
      <c r="BQ86" s="143">
        <f t="shared" si="18"/>
        <v>5</v>
      </c>
      <c r="BR86" s="143">
        <f t="shared" si="18"/>
        <v>5</v>
      </c>
      <c r="BS86" s="143">
        <f t="shared" si="18"/>
        <v>5</v>
      </c>
      <c r="BT86" s="143">
        <f t="shared" si="18"/>
        <v>5</v>
      </c>
      <c r="BU86" s="143">
        <f t="shared" si="19"/>
        <v>5</v>
      </c>
      <c r="BV86" s="143">
        <f t="shared" si="19"/>
        <v>5</v>
      </c>
      <c r="BW86" s="143">
        <f t="shared" si="19"/>
        <v>5</v>
      </c>
      <c r="BX86" s="143">
        <f t="shared" si="19"/>
        <v>5</v>
      </c>
      <c r="BY86" s="143">
        <f t="shared" si="19"/>
        <v>5</v>
      </c>
      <c r="BZ86" s="143">
        <f t="shared" si="19"/>
        <v>5</v>
      </c>
      <c r="CA86" s="143">
        <f t="shared" si="19"/>
        <v>5</v>
      </c>
      <c r="CB86" s="143">
        <f t="shared" si="19"/>
        <v>5</v>
      </c>
      <c r="CC86" s="143">
        <f t="shared" si="19"/>
        <v>5</v>
      </c>
      <c r="CD86" s="143">
        <f t="shared" si="19"/>
        <v>5</v>
      </c>
      <c r="CE86" s="143">
        <f t="shared" si="20"/>
        <v>5</v>
      </c>
      <c r="CF86" s="143">
        <f t="shared" si="20"/>
        <v>1</v>
      </c>
      <c r="CG86" s="143">
        <f t="shared" si="20"/>
        <v>5</v>
      </c>
      <c r="CH86" s="143">
        <f t="shared" si="20"/>
        <v>5</v>
      </c>
      <c r="CI86" s="143">
        <f t="shared" si="20"/>
        <v>5</v>
      </c>
      <c r="CJ86" s="143">
        <f t="shared" si="20"/>
        <v>5</v>
      </c>
      <c r="CK86" s="143">
        <f t="shared" si="20"/>
        <v>5</v>
      </c>
      <c r="CL86" s="143">
        <f t="shared" si="20"/>
        <v>1</v>
      </c>
      <c r="CM86" s="143">
        <f t="shared" si="20"/>
        <v>5</v>
      </c>
      <c r="CN86" s="143">
        <f t="shared" si="20"/>
        <v>5</v>
      </c>
      <c r="CO86" s="143">
        <f t="shared" si="20"/>
        <v>5</v>
      </c>
      <c r="CP86" s="143">
        <f t="shared" si="20"/>
        <v>5</v>
      </c>
      <c r="CQ86" s="143">
        <f t="shared" si="20"/>
        <v>5</v>
      </c>
      <c r="CR86" s="143">
        <f t="shared" si="20"/>
        <v>5</v>
      </c>
    </row>
    <row r="87" spans="1:96" x14ac:dyDescent="0.35">
      <c r="A87" s="43" t="s">
        <v>411</v>
      </c>
      <c r="B87" s="43"/>
      <c r="I87" s="151"/>
      <c r="J87" s="151"/>
      <c r="K87" s="151"/>
      <c r="L87" s="151"/>
      <c r="M87" s="151"/>
      <c r="N87" s="151"/>
      <c r="O87" s="151"/>
      <c r="P87" s="151"/>
      <c r="Q87" s="151"/>
      <c r="R87" s="151"/>
      <c r="S87" s="151"/>
      <c r="T87" s="151"/>
      <c r="U87" s="151"/>
      <c r="V87" s="151"/>
      <c r="W87" s="151"/>
      <c r="X87" s="151"/>
      <c r="Y87" s="151"/>
      <c r="Z87" s="151"/>
      <c r="AA87" s="151"/>
      <c r="AB87" s="151"/>
      <c r="AC87" s="151"/>
      <c r="AD87" s="151"/>
      <c r="AE87" s="151"/>
      <c r="AF87" s="151"/>
      <c r="AG87" s="151"/>
      <c r="AH87" s="152"/>
      <c r="AI87" s="152"/>
      <c r="AJ87" s="43" t="s">
        <v>411</v>
      </c>
      <c r="AK87" s="143">
        <f t="shared" si="15"/>
        <v>6</v>
      </c>
      <c r="AL87" s="143">
        <f t="shared" si="21"/>
        <v>6</v>
      </c>
      <c r="AM87" s="143">
        <f t="shared" si="21"/>
        <v>6</v>
      </c>
      <c r="AN87" s="143">
        <f t="shared" si="21"/>
        <v>6</v>
      </c>
      <c r="AO87" s="143">
        <f t="shared" si="21"/>
        <v>6</v>
      </c>
      <c r="AP87" s="143">
        <f t="shared" si="21"/>
        <v>6</v>
      </c>
      <c r="AQ87" s="143">
        <f t="shared" si="21"/>
        <v>6</v>
      </c>
      <c r="AR87" s="143">
        <f t="shared" si="21"/>
        <v>6</v>
      </c>
      <c r="AS87" s="143">
        <f t="shared" si="21"/>
        <v>6</v>
      </c>
      <c r="AT87" s="143">
        <f t="shared" si="21"/>
        <v>6</v>
      </c>
      <c r="AU87" s="143">
        <f t="shared" si="21"/>
        <v>6</v>
      </c>
      <c r="AV87" s="143">
        <f t="shared" si="21"/>
        <v>6</v>
      </c>
      <c r="AW87" s="143">
        <f t="shared" si="21"/>
        <v>6</v>
      </c>
      <c r="AX87" s="143">
        <f t="shared" si="21"/>
        <v>6</v>
      </c>
      <c r="AY87" s="143">
        <f t="shared" si="21"/>
        <v>6</v>
      </c>
      <c r="AZ87" s="143">
        <f t="shared" si="21"/>
        <v>6</v>
      </c>
      <c r="BA87" s="143">
        <f t="shared" si="17"/>
        <v>6</v>
      </c>
      <c r="BB87" s="143">
        <f t="shared" si="17"/>
        <v>6</v>
      </c>
      <c r="BC87" s="143">
        <f t="shared" si="17"/>
        <v>6</v>
      </c>
      <c r="BD87" s="143">
        <f t="shared" si="17"/>
        <v>6</v>
      </c>
      <c r="BE87" s="143">
        <f t="shared" si="17"/>
        <v>6</v>
      </c>
      <c r="BF87" s="143">
        <f t="shared" si="17"/>
        <v>6</v>
      </c>
      <c r="BG87" s="143">
        <f t="shared" si="17"/>
        <v>6</v>
      </c>
      <c r="BH87" s="143">
        <f t="shared" si="17"/>
        <v>6</v>
      </c>
      <c r="BI87" s="143">
        <f t="shared" si="17"/>
        <v>6</v>
      </c>
      <c r="BJ87" s="143">
        <f t="shared" si="17"/>
        <v>6</v>
      </c>
      <c r="BK87" s="143">
        <f t="shared" si="18"/>
        <v>6</v>
      </c>
      <c r="BL87" s="143">
        <f t="shared" si="18"/>
        <v>6</v>
      </c>
      <c r="BM87" s="143">
        <f t="shared" si="18"/>
        <v>6</v>
      </c>
      <c r="BN87" s="143">
        <f t="shared" si="18"/>
        <v>6</v>
      </c>
      <c r="BO87" s="143">
        <f t="shared" si="18"/>
        <v>6</v>
      </c>
      <c r="BP87" s="143">
        <f t="shared" si="18"/>
        <v>6</v>
      </c>
      <c r="BQ87" s="143">
        <f t="shared" si="18"/>
        <v>6</v>
      </c>
      <c r="BR87" s="143">
        <f t="shared" si="18"/>
        <v>6</v>
      </c>
      <c r="BS87" s="143">
        <f t="shared" si="18"/>
        <v>6</v>
      </c>
      <c r="BT87" s="143">
        <f t="shared" si="18"/>
        <v>6</v>
      </c>
      <c r="BU87" s="143">
        <f t="shared" si="19"/>
        <v>6</v>
      </c>
      <c r="BV87" s="143">
        <f t="shared" si="19"/>
        <v>6</v>
      </c>
      <c r="BW87" s="143">
        <f t="shared" si="19"/>
        <v>6</v>
      </c>
      <c r="BX87" s="143">
        <f t="shared" si="19"/>
        <v>6</v>
      </c>
      <c r="BY87" s="143">
        <f t="shared" si="19"/>
        <v>6</v>
      </c>
      <c r="BZ87" s="143">
        <f t="shared" si="19"/>
        <v>6</v>
      </c>
      <c r="CA87" s="143">
        <f t="shared" si="19"/>
        <v>6</v>
      </c>
      <c r="CB87" s="143">
        <f t="shared" si="19"/>
        <v>6</v>
      </c>
      <c r="CC87" s="143">
        <f t="shared" si="19"/>
        <v>6</v>
      </c>
      <c r="CD87" s="143">
        <f t="shared" si="19"/>
        <v>6</v>
      </c>
      <c r="CE87" s="143">
        <f t="shared" si="20"/>
        <v>6</v>
      </c>
      <c r="CF87" s="143">
        <f t="shared" si="20"/>
        <v>6</v>
      </c>
      <c r="CG87" s="143">
        <f t="shared" si="20"/>
        <v>6</v>
      </c>
      <c r="CH87" s="143">
        <f t="shared" si="20"/>
        <v>6</v>
      </c>
      <c r="CI87" s="143">
        <f t="shared" si="20"/>
        <v>6</v>
      </c>
      <c r="CJ87" s="143">
        <f t="shared" si="20"/>
        <v>6</v>
      </c>
      <c r="CK87" s="143">
        <f t="shared" si="20"/>
        <v>6</v>
      </c>
      <c r="CL87" s="143">
        <f t="shared" si="20"/>
        <v>6</v>
      </c>
      <c r="CM87" s="143">
        <f t="shared" si="20"/>
        <v>6</v>
      </c>
      <c r="CN87" s="143">
        <f t="shared" si="20"/>
        <v>6</v>
      </c>
      <c r="CO87" s="143">
        <f t="shared" si="20"/>
        <v>6</v>
      </c>
      <c r="CP87" s="143">
        <f t="shared" si="20"/>
        <v>6</v>
      </c>
      <c r="CQ87" s="143">
        <f t="shared" si="20"/>
        <v>6</v>
      </c>
      <c r="CR87" s="143">
        <f t="shared" si="20"/>
        <v>6</v>
      </c>
    </row>
    <row r="88" spans="1:96" x14ac:dyDescent="0.35">
      <c r="A88" s="46" t="s">
        <v>412</v>
      </c>
      <c r="B88" s="46"/>
      <c r="I88" s="151"/>
      <c r="J88" s="151"/>
      <c r="K88" s="151"/>
      <c r="L88" s="151"/>
      <c r="M88" s="151"/>
      <c r="N88" s="151"/>
      <c r="O88" s="151"/>
      <c r="P88" s="151"/>
      <c r="Q88" s="151"/>
      <c r="R88" s="151"/>
      <c r="S88" s="151"/>
      <c r="T88" s="151"/>
      <c r="U88" s="151"/>
      <c r="V88" s="151"/>
      <c r="W88" s="151"/>
      <c r="X88" s="151"/>
      <c r="Y88" s="151"/>
      <c r="Z88" s="151"/>
      <c r="AA88" s="151"/>
      <c r="AB88" s="151"/>
      <c r="AC88" s="151"/>
      <c r="AD88" s="151"/>
      <c r="AE88" s="151"/>
      <c r="AF88" s="151"/>
      <c r="AG88" s="151"/>
      <c r="AH88" s="152"/>
      <c r="AI88" s="152"/>
      <c r="AJ88" s="46" t="s">
        <v>412</v>
      </c>
      <c r="AK88" s="143">
        <f t="shared" si="15"/>
        <v>4</v>
      </c>
      <c r="AL88" s="143">
        <f t="shared" si="21"/>
        <v>4</v>
      </c>
      <c r="AM88" s="143">
        <f t="shared" si="21"/>
        <v>4</v>
      </c>
      <c r="AN88" s="143">
        <f t="shared" si="21"/>
        <v>4</v>
      </c>
      <c r="AO88" s="143">
        <f t="shared" si="21"/>
        <v>4</v>
      </c>
      <c r="AP88" s="143">
        <f t="shared" si="21"/>
        <v>4</v>
      </c>
      <c r="AQ88" s="143">
        <f t="shared" si="21"/>
        <v>4</v>
      </c>
      <c r="AR88" s="143">
        <f t="shared" si="21"/>
        <v>4</v>
      </c>
      <c r="AS88" s="143">
        <f t="shared" si="21"/>
        <v>4</v>
      </c>
      <c r="AT88" s="143">
        <f t="shared" si="21"/>
        <v>4</v>
      </c>
      <c r="AU88" s="143">
        <f t="shared" si="21"/>
        <v>4</v>
      </c>
      <c r="AV88" s="143">
        <f t="shared" si="21"/>
        <v>4</v>
      </c>
      <c r="AW88" s="143">
        <f t="shared" si="21"/>
        <v>4</v>
      </c>
      <c r="AX88" s="143">
        <f t="shared" si="21"/>
        <v>4</v>
      </c>
      <c r="AY88" s="143">
        <f t="shared" si="21"/>
        <v>4</v>
      </c>
      <c r="AZ88" s="143">
        <f t="shared" si="21"/>
        <v>4</v>
      </c>
      <c r="BA88" s="143">
        <f t="shared" si="17"/>
        <v>4</v>
      </c>
      <c r="BB88" s="143">
        <f t="shared" si="17"/>
        <v>4</v>
      </c>
      <c r="BC88" s="143">
        <f t="shared" si="17"/>
        <v>4</v>
      </c>
      <c r="BD88" s="143">
        <f t="shared" si="17"/>
        <v>4</v>
      </c>
      <c r="BE88" s="143">
        <f t="shared" si="17"/>
        <v>4</v>
      </c>
      <c r="BF88" s="143">
        <f t="shared" si="17"/>
        <v>4</v>
      </c>
      <c r="BG88" s="143">
        <f t="shared" si="17"/>
        <v>4</v>
      </c>
      <c r="BH88" s="143">
        <f t="shared" si="17"/>
        <v>4</v>
      </c>
      <c r="BI88" s="143">
        <f t="shared" si="17"/>
        <v>4</v>
      </c>
      <c r="BJ88" s="143">
        <f t="shared" si="17"/>
        <v>4</v>
      </c>
      <c r="BK88" s="143">
        <f t="shared" si="18"/>
        <v>4</v>
      </c>
      <c r="BL88" s="143">
        <f t="shared" si="18"/>
        <v>4</v>
      </c>
      <c r="BM88" s="143">
        <f t="shared" si="18"/>
        <v>4</v>
      </c>
      <c r="BN88" s="143">
        <f t="shared" si="18"/>
        <v>4</v>
      </c>
      <c r="BO88" s="143">
        <f t="shared" si="18"/>
        <v>4</v>
      </c>
      <c r="BP88" s="143">
        <f t="shared" si="18"/>
        <v>4</v>
      </c>
      <c r="BQ88" s="143">
        <f t="shared" si="18"/>
        <v>4</v>
      </c>
      <c r="BR88" s="143">
        <f t="shared" si="18"/>
        <v>4</v>
      </c>
      <c r="BS88" s="143">
        <f t="shared" si="18"/>
        <v>4</v>
      </c>
      <c r="BT88" s="143">
        <f t="shared" si="18"/>
        <v>4</v>
      </c>
      <c r="BU88" s="143">
        <f t="shared" si="19"/>
        <v>4</v>
      </c>
      <c r="BV88" s="143">
        <f t="shared" si="19"/>
        <v>4</v>
      </c>
      <c r="BW88" s="143">
        <f t="shared" si="19"/>
        <v>4</v>
      </c>
      <c r="BX88" s="143">
        <f t="shared" si="19"/>
        <v>4</v>
      </c>
      <c r="BY88" s="143">
        <f t="shared" si="19"/>
        <v>4</v>
      </c>
      <c r="BZ88" s="143">
        <f t="shared" si="19"/>
        <v>4</v>
      </c>
      <c r="CA88" s="143">
        <f t="shared" si="19"/>
        <v>4</v>
      </c>
      <c r="CB88" s="143">
        <f t="shared" si="19"/>
        <v>4</v>
      </c>
      <c r="CC88" s="143">
        <f t="shared" si="19"/>
        <v>4</v>
      </c>
      <c r="CD88" s="143">
        <f t="shared" si="19"/>
        <v>4</v>
      </c>
      <c r="CE88" s="143">
        <f t="shared" si="20"/>
        <v>4</v>
      </c>
      <c r="CF88" s="143">
        <f t="shared" si="20"/>
        <v>4</v>
      </c>
      <c r="CG88" s="143">
        <f t="shared" si="20"/>
        <v>4</v>
      </c>
      <c r="CH88" s="143">
        <f t="shared" si="20"/>
        <v>4</v>
      </c>
      <c r="CI88" s="143">
        <f t="shared" si="20"/>
        <v>4</v>
      </c>
      <c r="CJ88" s="143">
        <f t="shared" si="20"/>
        <v>4</v>
      </c>
      <c r="CK88" s="143">
        <f t="shared" si="20"/>
        <v>4</v>
      </c>
      <c r="CL88" s="143">
        <f t="shared" si="20"/>
        <v>4</v>
      </c>
      <c r="CM88" s="143">
        <f t="shared" si="20"/>
        <v>4</v>
      </c>
      <c r="CN88" s="143">
        <f t="shared" si="20"/>
        <v>4</v>
      </c>
      <c r="CO88" s="143">
        <f t="shared" si="20"/>
        <v>4</v>
      </c>
      <c r="CP88" s="143">
        <f t="shared" si="20"/>
        <v>4</v>
      </c>
      <c r="CQ88" s="143">
        <f t="shared" si="20"/>
        <v>4</v>
      </c>
      <c r="CR88" s="143">
        <f t="shared" si="20"/>
        <v>4</v>
      </c>
    </row>
    <row r="89" spans="1:96" x14ac:dyDescent="0.35">
      <c r="A89" s="21" t="s">
        <v>413</v>
      </c>
      <c r="B89" s="21"/>
      <c r="I89" s="151"/>
      <c r="J89" s="151"/>
      <c r="K89" s="151"/>
      <c r="L89" s="151"/>
      <c r="M89" s="151"/>
      <c r="N89" s="151"/>
      <c r="O89" s="151"/>
      <c r="P89" s="151"/>
      <c r="Q89" s="151"/>
      <c r="R89" s="151"/>
      <c r="S89" s="151"/>
      <c r="T89" s="151"/>
      <c r="U89" s="151"/>
      <c r="V89" s="151"/>
      <c r="W89" s="151"/>
      <c r="X89" s="151"/>
      <c r="Y89" s="151"/>
      <c r="Z89" s="151"/>
      <c r="AA89" s="151"/>
      <c r="AB89" s="151"/>
      <c r="AC89" s="151"/>
      <c r="AD89" s="151"/>
      <c r="AE89" s="151"/>
      <c r="AF89" s="151"/>
      <c r="AG89" s="151"/>
      <c r="AH89" s="152"/>
      <c r="AI89" s="152"/>
      <c r="AJ89" s="21" t="s">
        <v>413</v>
      </c>
      <c r="AK89" s="143">
        <f t="shared" si="15"/>
        <v>6</v>
      </c>
      <c r="AL89" s="143">
        <f t="shared" si="21"/>
        <v>6</v>
      </c>
      <c r="AM89" s="143">
        <f t="shared" si="21"/>
        <v>6</v>
      </c>
      <c r="AN89" s="143">
        <f t="shared" si="21"/>
        <v>6</v>
      </c>
      <c r="AO89" s="143">
        <f t="shared" si="21"/>
        <v>6</v>
      </c>
      <c r="AP89" s="143">
        <f t="shared" si="21"/>
        <v>6</v>
      </c>
      <c r="AQ89" s="143">
        <f t="shared" si="21"/>
        <v>6</v>
      </c>
      <c r="AR89" s="143">
        <f t="shared" si="21"/>
        <v>6</v>
      </c>
      <c r="AS89" s="143">
        <f t="shared" si="21"/>
        <v>6</v>
      </c>
      <c r="AT89" s="143">
        <f t="shared" si="21"/>
        <v>2</v>
      </c>
      <c r="AU89" s="143">
        <f t="shared" si="21"/>
        <v>6</v>
      </c>
      <c r="AV89" s="143">
        <f t="shared" si="21"/>
        <v>6</v>
      </c>
      <c r="AW89" s="143">
        <f t="shared" si="21"/>
        <v>6</v>
      </c>
      <c r="AX89" s="143">
        <f t="shared" si="21"/>
        <v>6</v>
      </c>
      <c r="AY89" s="143">
        <f t="shared" si="21"/>
        <v>6</v>
      </c>
      <c r="AZ89" s="143">
        <f t="shared" si="21"/>
        <v>6</v>
      </c>
      <c r="BA89" s="143">
        <f t="shared" si="17"/>
        <v>6</v>
      </c>
      <c r="BB89" s="143">
        <f t="shared" si="17"/>
        <v>6</v>
      </c>
      <c r="BC89" s="143">
        <f t="shared" si="17"/>
        <v>6</v>
      </c>
      <c r="BD89" s="143">
        <f t="shared" si="17"/>
        <v>6</v>
      </c>
      <c r="BE89" s="143">
        <f t="shared" si="17"/>
        <v>6</v>
      </c>
      <c r="BF89" s="143">
        <f t="shared" si="17"/>
        <v>6</v>
      </c>
      <c r="BG89" s="143">
        <f t="shared" si="17"/>
        <v>6</v>
      </c>
      <c r="BH89" s="143">
        <f t="shared" si="17"/>
        <v>6</v>
      </c>
      <c r="BI89" s="143">
        <f t="shared" si="17"/>
        <v>6</v>
      </c>
      <c r="BJ89" s="143">
        <f t="shared" si="17"/>
        <v>6</v>
      </c>
      <c r="BK89" s="143">
        <f t="shared" si="18"/>
        <v>6</v>
      </c>
      <c r="BL89" s="143">
        <f t="shared" si="18"/>
        <v>6</v>
      </c>
      <c r="BM89" s="143">
        <f t="shared" si="18"/>
        <v>6</v>
      </c>
      <c r="BN89" s="143">
        <f t="shared" si="18"/>
        <v>6</v>
      </c>
      <c r="BO89" s="143">
        <f t="shared" si="18"/>
        <v>6</v>
      </c>
      <c r="BP89" s="143">
        <f t="shared" si="18"/>
        <v>6</v>
      </c>
      <c r="BQ89" s="143">
        <f t="shared" si="18"/>
        <v>6</v>
      </c>
      <c r="BR89" s="143">
        <f t="shared" si="18"/>
        <v>6</v>
      </c>
      <c r="BS89" s="143">
        <f t="shared" si="18"/>
        <v>6</v>
      </c>
      <c r="BT89" s="143">
        <f t="shared" si="18"/>
        <v>6</v>
      </c>
      <c r="BU89" s="143">
        <f t="shared" si="19"/>
        <v>6</v>
      </c>
      <c r="BV89" s="143">
        <f t="shared" si="19"/>
        <v>6</v>
      </c>
      <c r="BW89" s="143">
        <f t="shared" si="19"/>
        <v>6</v>
      </c>
      <c r="BX89" s="143">
        <f t="shared" si="19"/>
        <v>6</v>
      </c>
      <c r="BY89" s="143">
        <f t="shared" si="19"/>
        <v>6</v>
      </c>
      <c r="BZ89" s="143">
        <f t="shared" si="19"/>
        <v>6</v>
      </c>
      <c r="CA89" s="143">
        <f t="shared" si="19"/>
        <v>6</v>
      </c>
      <c r="CB89" s="143">
        <f t="shared" si="19"/>
        <v>6</v>
      </c>
      <c r="CC89" s="143">
        <f t="shared" si="19"/>
        <v>6</v>
      </c>
      <c r="CD89" s="143">
        <f t="shared" si="19"/>
        <v>6</v>
      </c>
      <c r="CE89" s="143">
        <f t="shared" si="20"/>
        <v>6</v>
      </c>
      <c r="CF89" s="143">
        <f t="shared" si="20"/>
        <v>2</v>
      </c>
      <c r="CG89" s="143">
        <f t="shared" si="20"/>
        <v>6</v>
      </c>
      <c r="CH89" s="143">
        <f t="shared" si="20"/>
        <v>6</v>
      </c>
      <c r="CI89" s="143">
        <f t="shared" si="20"/>
        <v>6</v>
      </c>
      <c r="CJ89" s="143">
        <f t="shared" si="20"/>
        <v>6</v>
      </c>
      <c r="CK89" s="143">
        <f t="shared" si="20"/>
        <v>6</v>
      </c>
      <c r="CL89" s="143">
        <f t="shared" si="20"/>
        <v>6</v>
      </c>
      <c r="CM89" s="143">
        <f t="shared" si="20"/>
        <v>6</v>
      </c>
      <c r="CN89" s="143">
        <f t="shared" si="20"/>
        <v>6</v>
      </c>
      <c r="CO89" s="143">
        <f t="shared" si="20"/>
        <v>6</v>
      </c>
      <c r="CP89" s="143">
        <f t="shared" si="20"/>
        <v>6</v>
      </c>
      <c r="CQ89" s="143">
        <f t="shared" si="20"/>
        <v>6</v>
      </c>
      <c r="CR89" s="143">
        <f t="shared" si="20"/>
        <v>6</v>
      </c>
    </row>
    <row r="90" spans="1:96" x14ac:dyDescent="0.35">
      <c r="A90" s="152"/>
      <c r="B90" s="152"/>
      <c r="I90" s="151"/>
      <c r="J90" s="151"/>
      <c r="K90" s="151"/>
      <c r="L90" s="151"/>
      <c r="M90" s="151"/>
      <c r="N90" s="151"/>
      <c r="O90" s="151"/>
      <c r="P90" s="151"/>
      <c r="Q90" s="151"/>
      <c r="R90" s="151"/>
      <c r="S90" s="151"/>
      <c r="T90" s="151"/>
      <c r="U90" s="151"/>
      <c r="V90" s="151"/>
      <c r="W90" s="151"/>
      <c r="X90" s="151"/>
      <c r="Y90" s="151"/>
      <c r="Z90" s="151"/>
      <c r="AA90" s="151"/>
      <c r="AB90" s="151"/>
      <c r="AC90" s="151"/>
      <c r="AD90" s="151"/>
      <c r="AE90" s="151"/>
      <c r="AF90" s="151"/>
      <c r="AG90" s="151"/>
      <c r="AH90" s="152"/>
      <c r="AI90" s="152"/>
      <c r="AJ90" s="152"/>
      <c r="AP90" s="148"/>
      <c r="AT90" s="148"/>
      <c r="AX90" s="148"/>
      <c r="BB90" s="148"/>
      <c r="BF90" s="148"/>
      <c r="BJ90" s="148"/>
      <c r="BN90" s="148"/>
      <c r="BR90" s="148"/>
      <c r="BV90" s="148"/>
      <c r="BZ90" s="148"/>
      <c r="CD90" s="148"/>
      <c r="CH90" s="148"/>
      <c r="CI90" s="143"/>
      <c r="CJ90" s="143"/>
      <c r="CL90" s="148"/>
      <c r="CP90" s="148"/>
    </row>
    <row r="91" spans="1:96" x14ac:dyDescent="0.35">
      <c r="A91" s="152"/>
      <c r="B91" s="152"/>
      <c r="I91" s="151"/>
      <c r="J91" s="151"/>
      <c r="K91" s="151"/>
      <c r="L91" s="151"/>
      <c r="M91" s="151"/>
      <c r="N91" s="151"/>
      <c r="O91" s="151"/>
      <c r="P91" s="151"/>
      <c r="Q91" s="151"/>
      <c r="R91" s="151"/>
      <c r="S91" s="151"/>
      <c r="T91" s="151"/>
      <c r="U91" s="151"/>
      <c r="V91" s="151"/>
      <c r="W91" s="151"/>
      <c r="X91" s="151"/>
      <c r="Y91" s="151"/>
      <c r="Z91" s="151"/>
      <c r="AA91" s="151"/>
      <c r="AB91" s="151"/>
      <c r="AC91" s="151"/>
      <c r="AD91" s="151"/>
      <c r="AE91" s="151"/>
      <c r="AF91" s="151"/>
      <c r="AG91" s="151"/>
      <c r="AH91" s="152"/>
      <c r="AI91" s="152"/>
      <c r="AJ91" s="152"/>
      <c r="AK91" s="143">
        <f t="shared" ref="AK91:BP91" si="22">SUM(AK81:AK90)</f>
        <v>98</v>
      </c>
      <c r="AL91" s="143">
        <f t="shared" si="22"/>
        <v>100</v>
      </c>
      <c r="AM91" s="143">
        <f t="shared" si="22"/>
        <v>100</v>
      </c>
      <c r="AN91" s="143">
        <f t="shared" si="22"/>
        <v>100</v>
      </c>
      <c r="AO91" s="143">
        <f t="shared" si="22"/>
        <v>100</v>
      </c>
      <c r="AP91" s="143">
        <f t="shared" si="22"/>
        <v>100</v>
      </c>
      <c r="AQ91" s="143">
        <f t="shared" si="22"/>
        <v>100</v>
      </c>
      <c r="AR91" s="143">
        <f t="shared" si="22"/>
        <v>97</v>
      </c>
      <c r="AS91" s="143">
        <f t="shared" si="22"/>
        <v>100</v>
      </c>
      <c r="AT91" s="143">
        <f t="shared" si="22"/>
        <v>91</v>
      </c>
      <c r="AU91" s="143">
        <f t="shared" si="22"/>
        <v>100</v>
      </c>
      <c r="AV91" s="143">
        <f t="shared" si="22"/>
        <v>100</v>
      </c>
      <c r="AW91" s="143">
        <f t="shared" si="22"/>
        <v>100</v>
      </c>
      <c r="AX91" s="143">
        <f t="shared" si="22"/>
        <v>100</v>
      </c>
      <c r="AY91" s="143">
        <f t="shared" si="22"/>
        <v>95</v>
      </c>
      <c r="AZ91" s="143">
        <f t="shared" si="22"/>
        <v>100</v>
      </c>
      <c r="BA91" s="143">
        <f t="shared" si="22"/>
        <v>100</v>
      </c>
      <c r="BB91" s="143">
        <f t="shared" si="22"/>
        <v>100</v>
      </c>
      <c r="BC91" s="143">
        <f t="shared" si="22"/>
        <v>95</v>
      </c>
      <c r="BD91" s="143">
        <f t="shared" si="22"/>
        <v>100</v>
      </c>
      <c r="BE91" s="143">
        <f t="shared" si="22"/>
        <v>100</v>
      </c>
      <c r="BF91" s="143">
        <f t="shared" si="22"/>
        <v>100</v>
      </c>
      <c r="BG91" s="143">
        <f t="shared" si="22"/>
        <v>100</v>
      </c>
      <c r="BH91" s="143">
        <f t="shared" si="22"/>
        <v>100</v>
      </c>
      <c r="BI91" s="143">
        <f t="shared" si="22"/>
        <v>100</v>
      </c>
      <c r="BJ91" s="143">
        <f t="shared" si="22"/>
        <v>100</v>
      </c>
      <c r="BK91" s="143">
        <f t="shared" si="22"/>
        <v>100</v>
      </c>
      <c r="BL91" s="143">
        <f t="shared" si="22"/>
        <v>100</v>
      </c>
      <c r="BM91" s="143">
        <f t="shared" si="22"/>
        <v>100</v>
      </c>
      <c r="BN91" s="143">
        <f t="shared" si="22"/>
        <v>95</v>
      </c>
      <c r="BO91" s="143">
        <f t="shared" si="22"/>
        <v>100</v>
      </c>
      <c r="BP91" s="143">
        <f t="shared" si="22"/>
        <v>100</v>
      </c>
      <c r="BQ91" s="143">
        <f t="shared" ref="BQ91:CR91" si="23">SUM(BQ81:BQ90)</f>
        <v>100</v>
      </c>
      <c r="BR91" s="143">
        <f t="shared" si="23"/>
        <v>100</v>
      </c>
      <c r="BS91" s="143">
        <f t="shared" si="23"/>
        <v>100</v>
      </c>
      <c r="BT91" s="143">
        <f t="shared" si="23"/>
        <v>100</v>
      </c>
      <c r="BU91" s="143">
        <f t="shared" si="23"/>
        <v>100</v>
      </c>
      <c r="BV91" s="143">
        <f t="shared" si="23"/>
        <v>100</v>
      </c>
      <c r="BW91" s="143">
        <f t="shared" si="23"/>
        <v>100</v>
      </c>
      <c r="BX91" s="143">
        <f t="shared" si="23"/>
        <v>100</v>
      </c>
      <c r="BY91" s="143">
        <f t="shared" si="23"/>
        <v>100</v>
      </c>
      <c r="BZ91" s="143">
        <f t="shared" si="23"/>
        <v>100</v>
      </c>
      <c r="CA91" s="143">
        <f t="shared" si="23"/>
        <v>100</v>
      </c>
      <c r="CB91" s="143">
        <f t="shared" si="23"/>
        <v>100</v>
      </c>
      <c r="CC91" s="143">
        <f t="shared" si="23"/>
        <v>100</v>
      </c>
      <c r="CD91" s="143">
        <f t="shared" si="23"/>
        <v>100</v>
      </c>
      <c r="CE91" s="143">
        <f t="shared" si="23"/>
        <v>100</v>
      </c>
      <c r="CF91" s="143">
        <f t="shared" si="23"/>
        <v>92</v>
      </c>
      <c r="CG91" s="143">
        <f t="shared" si="23"/>
        <v>100</v>
      </c>
      <c r="CH91" s="143">
        <f t="shared" si="23"/>
        <v>95</v>
      </c>
      <c r="CI91" s="166">
        <f t="shared" si="23"/>
        <v>100</v>
      </c>
      <c r="CJ91" s="143">
        <f t="shared" si="23"/>
        <v>100</v>
      </c>
      <c r="CK91" s="143">
        <f t="shared" si="23"/>
        <v>100</v>
      </c>
      <c r="CL91" s="143">
        <f t="shared" si="23"/>
        <v>91</v>
      </c>
      <c r="CM91" s="143">
        <f t="shared" si="23"/>
        <v>100</v>
      </c>
      <c r="CN91" s="143">
        <f t="shared" si="23"/>
        <v>100</v>
      </c>
      <c r="CO91" s="143">
        <f t="shared" si="23"/>
        <v>100</v>
      </c>
      <c r="CP91" s="143">
        <f t="shared" si="23"/>
        <v>100</v>
      </c>
      <c r="CQ91" s="143">
        <f t="shared" si="23"/>
        <v>100</v>
      </c>
      <c r="CR91" s="143">
        <f t="shared" si="23"/>
        <v>100</v>
      </c>
    </row>
    <row r="92" spans="1:96" x14ac:dyDescent="0.35">
      <c r="A92" s="147"/>
      <c r="B92" s="147"/>
      <c r="AK92" s="143" t="str">
        <f t="shared" ref="AK92:BP92" si="24">IF(AK91=AK59,"OK","NOT OK")</f>
        <v>OK</v>
      </c>
      <c r="AL92" s="143" t="str">
        <f t="shared" si="24"/>
        <v>OK</v>
      </c>
      <c r="AM92" s="143" t="str">
        <f t="shared" si="24"/>
        <v>OK</v>
      </c>
      <c r="AN92" s="143" t="str">
        <f t="shared" si="24"/>
        <v>OK</v>
      </c>
      <c r="AO92" s="143" t="str">
        <f t="shared" si="24"/>
        <v>OK</v>
      </c>
      <c r="AP92" s="143" t="str">
        <f t="shared" si="24"/>
        <v>OK</v>
      </c>
      <c r="AQ92" s="143" t="str">
        <f t="shared" si="24"/>
        <v>OK</v>
      </c>
      <c r="AR92" s="143" t="str">
        <f t="shared" si="24"/>
        <v>OK</v>
      </c>
      <c r="AS92" s="143" t="str">
        <f t="shared" si="24"/>
        <v>OK</v>
      </c>
      <c r="AT92" s="143" t="str">
        <f t="shared" si="24"/>
        <v>OK</v>
      </c>
      <c r="AU92" s="143" t="str">
        <f t="shared" si="24"/>
        <v>OK</v>
      </c>
      <c r="AV92" s="143" t="str">
        <f t="shared" si="24"/>
        <v>OK</v>
      </c>
      <c r="AW92" s="143" t="str">
        <f t="shared" si="24"/>
        <v>OK</v>
      </c>
      <c r="AX92" s="143" t="str">
        <f t="shared" si="24"/>
        <v>OK</v>
      </c>
      <c r="AY92" s="143" t="str">
        <f t="shared" si="24"/>
        <v>OK</v>
      </c>
      <c r="AZ92" s="143" t="str">
        <f t="shared" si="24"/>
        <v>OK</v>
      </c>
      <c r="BA92" s="143" t="str">
        <f t="shared" si="24"/>
        <v>OK</v>
      </c>
      <c r="BB92" s="143" t="str">
        <f t="shared" si="24"/>
        <v>OK</v>
      </c>
      <c r="BC92" s="143" t="str">
        <f t="shared" si="24"/>
        <v>OK</v>
      </c>
      <c r="BD92" s="143" t="str">
        <f t="shared" si="24"/>
        <v>OK</v>
      </c>
      <c r="BE92" s="143" t="str">
        <f t="shared" si="24"/>
        <v>OK</v>
      </c>
      <c r="BF92" s="143" t="str">
        <f t="shared" si="24"/>
        <v>OK</v>
      </c>
      <c r="BG92" s="143" t="str">
        <f t="shared" si="24"/>
        <v>OK</v>
      </c>
      <c r="BH92" s="143" t="str">
        <f t="shared" si="24"/>
        <v>OK</v>
      </c>
      <c r="BI92" s="143" t="str">
        <f t="shared" si="24"/>
        <v>OK</v>
      </c>
      <c r="BJ92" s="143" t="str">
        <f t="shared" si="24"/>
        <v>OK</v>
      </c>
      <c r="BK92" s="143" t="str">
        <f t="shared" si="24"/>
        <v>OK</v>
      </c>
      <c r="BL92" s="143" t="str">
        <f t="shared" si="24"/>
        <v>OK</v>
      </c>
      <c r="BM92" s="143" t="str">
        <f t="shared" si="24"/>
        <v>OK</v>
      </c>
      <c r="BN92" s="143" t="str">
        <f t="shared" si="24"/>
        <v>OK</v>
      </c>
      <c r="BO92" s="143" t="str">
        <f t="shared" si="24"/>
        <v>OK</v>
      </c>
      <c r="BP92" s="143" t="str">
        <f t="shared" si="24"/>
        <v>OK</v>
      </c>
      <c r="BQ92" s="143" t="str">
        <f t="shared" ref="BQ92:CR92" si="25">IF(BQ91=BQ59,"OK","NOT OK")</f>
        <v>OK</v>
      </c>
      <c r="BR92" s="143" t="str">
        <f t="shared" si="25"/>
        <v>OK</v>
      </c>
      <c r="BS92" s="143" t="str">
        <f t="shared" si="25"/>
        <v>OK</v>
      </c>
      <c r="BT92" s="143" t="str">
        <f t="shared" si="25"/>
        <v>OK</v>
      </c>
      <c r="BU92" s="143" t="str">
        <f t="shared" si="25"/>
        <v>OK</v>
      </c>
      <c r="BV92" s="143" t="str">
        <f t="shared" si="25"/>
        <v>OK</v>
      </c>
      <c r="BW92" s="143" t="str">
        <f t="shared" si="25"/>
        <v>OK</v>
      </c>
      <c r="BX92" s="143" t="str">
        <f t="shared" si="25"/>
        <v>OK</v>
      </c>
      <c r="BY92" s="143" t="str">
        <f t="shared" si="25"/>
        <v>OK</v>
      </c>
      <c r="BZ92" s="143" t="str">
        <f t="shared" si="25"/>
        <v>OK</v>
      </c>
      <c r="CA92" s="143" t="str">
        <f t="shared" si="25"/>
        <v>OK</v>
      </c>
      <c r="CB92" s="143" t="str">
        <f t="shared" si="25"/>
        <v>OK</v>
      </c>
      <c r="CC92" s="143" t="str">
        <f t="shared" si="25"/>
        <v>OK</v>
      </c>
      <c r="CD92" s="143" t="str">
        <f t="shared" si="25"/>
        <v>OK</v>
      </c>
      <c r="CE92" s="143" t="str">
        <f t="shared" si="25"/>
        <v>OK</v>
      </c>
      <c r="CF92" s="143" t="str">
        <f t="shared" si="25"/>
        <v>OK</v>
      </c>
      <c r="CG92" s="143" t="str">
        <f t="shared" si="25"/>
        <v>OK</v>
      </c>
      <c r="CH92" s="143" t="str">
        <f t="shared" si="25"/>
        <v>OK</v>
      </c>
      <c r="CI92" s="166" t="str">
        <f t="shared" si="25"/>
        <v>OK</v>
      </c>
      <c r="CJ92" s="143" t="str">
        <f t="shared" si="25"/>
        <v>OK</v>
      </c>
      <c r="CK92" s="143" t="str">
        <f t="shared" si="25"/>
        <v>OK</v>
      </c>
      <c r="CL92" s="143" t="str">
        <f t="shared" si="25"/>
        <v>OK</v>
      </c>
      <c r="CM92" s="143" t="str">
        <f t="shared" si="25"/>
        <v>OK</v>
      </c>
      <c r="CN92" s="143" t="str">
        <f t="shared" si="25"/>
        <v>OK</v>
      </c>
      <c r="CO92" s="143" t="str">
        <f t="shared" si="25"/>
        <v>OK</v>
      </c>
      <c r="CP92" s="143" t="str">
        <f t="shared" si="25"/>
        <v>OK</v>
      </c>
      <c r="CQ92" s="143" t="str">
        <f t="shared" si="25"/>
        <v>OK</v>
      </c>
      <c r="CR92" s="143" t="str">
        <f t="shared" si="25"/>
        <v>OK</v>
      </c>
    </row>
    <row r="93" spans="1:96" x14ac:dyDescent="0.35">
      <c r="A93" s="147"/>
      <c r="B93" s="147"/>
    </row>
    <row r="94" spans="1:96" ht="15.5" x14ac:dyDescent="0.35">
      <c r="A94" s="146" t="s">
        <v>424</v>
      </c>
      <c r="B94" s="146"/>
      <c r="AJ94" s="146" t="s">
        <v>424</v>
      </c>
      <c r="AK94" s="141" t="s">
        <v>56</v>
      </c>
      <c r="AL94" s="141" t="s">
        <v>58</v>
      </c>
      <c r="AM94" s="141" t="s">
        <v>60</v>
      </c>
      <c r="AN94" s="141" t="s">
        <v>62</v>
      </c>
      <c r="AO94" s="141" t="s">
        <v>64</v>
      </c>
      <c r="AP94" s="141" t="s">
        <v>66</v>
      </c>
      <c r="AQ94" s="141" t="s">
        <v>68</v>
      </c>
      <c r="AR94" s="141" t="s">
        <v>70</v>
      </c>
      <c r="AS94" s="141" t="s">
        <v>335</v>
      </c>
      <c r="AT94" s="141" t="s">
        <v>73</v>
      </c>
      <c r="AU94" s="141" t="s">
        <v>75</v>
      </c>
      <c r="AV94" s="141" t="s">
        <v>77</v>
      </c>
      <c r="AW94" s="141" t="s">
        <v>79</v>
      </c>
      <c r="AX94" s="141" t="s">
        <v>81</v>
      </c>
      <c r="AY94" s="141" t="s">
        <v>83</v>
      </c>
      <c r="AZ94" s="141" t="s">
        <v>85</v>
      </c>
      <c r="BA94" s="141" t="s">
        <v>87</v>
      </c>
      <c r="BB94" s="141" t="s">
        <v>89</v>
      </c>
      <c r="BC94" s="141" t="s">
        <v>91</v>
      </c>
      <c r="BD94" s="141" t="s">
        <v>93</v>
      </c>
      <c r="BE94" s="141" t="s">
        <v>95</v>
      </c>
      <c r="BF94" s="141" t="s">
        <v>97</v>
      </c>
      <c r="BG94" s="141" t="s">
        <v>99</v>
      </c>
      <c r="BH94" s="141" t="s">
        <v>101</v>
      </c>
      <c r="BI94" s="141" t="s">
        <v>103</v>
      </c>
      <c r="BJ94" s="141" t="s">
        <v>105</v>
      </c>
      <c r="BK94" s="141" t="s">
        <v>107</v>
      </c>
      <c r="BL94" s="141" t="s">
        <v>109</v>
      </c>
      <c r="BM94" s="141" t="s">
        <v>111</v>
      </c>
      <c r="BN94" s="141" t="s">
        <v>113</v>
      </c>
      <c r="BO94" s="141" t="s">
        <v>115</v>
      </c>
      <c r="BP94" s="141" t="s">
        <v>117</v>
      </c>
      <c r="BQ94" s="141" t="s">
        <v>119</v>
      </c>
      <c r="BR94" s="141" t="s">
        <v>121</v>
      </c>
      <c r="BS94" s="141" t="s">
        <v>123</v>
      </c>
      <c r="BT94" s="141" t="s">
        <v>125</v>
      </c>
      <c r="BU94" s="141" t="s">
        <v>127</v>
      </c>
      <c r="BV94" s="141" t="s">
        <v>129</v>
      </c>
      <c r="BW94" s="141" t="s">
        <v>131</v>
      </c>
      <c r="BX94" s="141" t="s">
        <v>133</v>
      </c>
      <c r="BY94" s="141" t="s">
        <v>135</v>
      </c>
      <c r="BZ94" s="141" t="s">
        <v>137</v>
      </c>
      <c r="CA94" s="141" t="s">
        <v>139</v>
      </c>
      <c r="CB94" s="141" t="s">
        <v>141</v>
      </c>
      <c r="CC94" s="141" t="s">
        <v>143</v>
      </c>
      <c r="CD94" s="141" t="s">
        <v>145</v>
      </c>
      <c r="CE94" s="141" t="s">
        <v>147</v>
      </c>
      <c r="CF94" s="141" t="s">
        <v>149</v>
      </c>
      <c r="CG94" s="141" t="s">
        <v>151</v>
      </c>
      <c r="CH94" s="119" t="s">
        <v>153</v>
      </c>
      <c r="CI94" s="119" t="s">
        <v>379</v>
      </c>
      <c r="CJ94" s="119" t="s">
        <v>381</v>
      </c>
      <c r="CK94" s="119" t="s">
        <v>383</v>
      </c>
      <c r="CL94" s="119" t="s">
        <v>385</v>
      </c>
      <c r="CM94" s="119" t="s">
        <v>387</v>
      </c>
      <c r="CN94" s="119" t="s">
        <v>389</v>
      </c>
      <c r="CO94" s="119" t="s">
        <v>391</v>
      </c>
      <c r="CP94" s="119" t="s">
        <v>393</v>
      </c>
      <c r="CQ94" s="119" t="s">
        <v>395</v>
      </c>
      <c r="CR94" s="141" t="s">
        <v>397</v>
      </c>
    </row>
    <row r="95" spans="1:96" x14ac:dyDescent="0.35">
      <c r="A95" s="5" t="s">
        <v>405</v>
      </c>
      <c r="B95" s="5"/>
      <c r="AJ95" s="5" t="s">
        <v>405</v>
      </c>
      <c r="AK95" s="167">
        <f t="shared" ref="AK95:AK103" si="26">IF(AK81=0,"N/A",AK68/AK81)</f>
        <v>0.60624999999999996</v>
      </c>
      <c r="AL95" s="167">
        <f t="shared" ref="AL95:BO102" si="27">IF(AL81=0,"N/A",AL68/AL81)</f>
        <v>0.9375</v>
      </c>
      <c r="AM95" s="167">
        <f t="shared" si="27"/>
        <v>0.40625</v>
      </c>
      <c r="AN95" s="167">
        <f t="shared" si="27"/>
        <v>0.15625</v>
      </c>
      <c r="AO95" s="167">
        <f t="shared" si="27"/>
        <v>0.4375</v>
      </c>
      <c r="AP95" s="167">
        <f t="shared" si="27"/>
        <v>0.6875</v>
      </c>
      <c r="AQ95" s="167">
        <f t="shared" si="27"/>
        <v>0.28125</v>
      </c>
      <c r="AR95" s="167">
        <f t="shared" si="27"/>
        <v>0.76875000000000004</v>
      </c>
      <c r="AS95" s="167">
        <f t="shared" si="27"/>
        <v>0.15</v>
      </c>
      <c r="AT95" s="167">
        <f t="shared" si="27"/>
        <v>0.625</v>
      </c>
      <c r="AU95" s="167">
        <f t="shared" si="27"/>
        <v>0.26250000000000001</v>
      </c>
      <c r="AV95" s="167">
        <f t="shared" si="27"/>
        <v>0.5</v>
      </c>
      <c r="AW95" s="167">
        <f t="shared" si="27"/>
        <v>0.34375</v>
      </c>
      <c r="AX95" s="167">
        <f t="shared" si="27"/>
        <v>0.125</v>
      </c>
      <c r="AY95" s="167">
        <f t="shared" si="27"/>
        <v>0.81874999999999998</v>
      </c>
      <c r="AZ95" s="167">
        <f t="shared" si="27"/>
        <v>0.53125</v>
      </c>
      <c r="BA95" s="167">
        <f t="shared" si="27"/>
        <v>0.19999999999999998</v>
      </c>
      <c r="BB95" s="167">
        <f t="shared" si="27"/>
        <v>0.18125000000000002</v>
      </c>
      <c r="BC95" s="167">
        <f t="shared" si="27"/>
        <v>0.9375</v>
      </c>
      <c r="BD95" s="167">
        <f t="shared" si="27"/>
        <v>0.58125000000000004</v>
      </c>
      <c r="BE95" s="167">
        <f t="shared" si="27"/>
        <v>0.34375</v>
      </c>
      <c r="BF95" s="167">
        <f t="shared" si="27"/>
        <v>0.96875</v>
      </c>
      <c r="BG95" s="167">
        <f t="shared" si="27"/>
        <v>0.25</v>
      </c>
      <c r="BH95" s="167">
        <f t="shared" si="27"/>
        <v>0.71875</v>
      </c>
      <c r="BI95" s="167">
        <f t="shared" si="27"/>
        <v>9.375E-2</v>
      </c>
      <c r="BJ95" s="167">
        <f t="shared" si="27"/>
        <v>0.16875000000000001</v>
      </c>
      <c r="BK95" s="167">
        <f t="shared" si="27"/>
        <v>0.34375</v>
      </c>
      <c r="BL95" s="167">
        <f t="shared" si="27"/>
        <v>0.58125000000000004</v>
      </c>
      <c r="BM95" s="167">
        <f t="shared" si="27"/>
        <v>0.38750000000000001</v>
      </c>
      <c r="BN95" s="167">
        <f t="shared" si="27"/>
        <v>0.65625</v>
      </c>
      <c r="BO95" s="167">
        <f t="shared" si="27"/>
        <v>0.28125</v>
      </c>
      <c r="BP95" s="167">
        <f>IF(BP81=0,"N/A",BP68/BP81)</f>
        <v>0.83750000000000002</v>
      </c>
      <c r="BQ95" s="167">
        <f>IF(BQ81=0,"N/A",BQ68/BQ81)</f>
        <v>9.375E-2</v>
      </c>
      <c r="BR95" s="167">
        <f>IF(BR81=0,"N/A",BR68/BR81)</f>
        <v>0.45</v>
      </c>
      <c r="BS95" s="167">
        <f t="shared" ref="BS95:CR95" si="28">IF(BS81=0,"N/A",BS68/BS81)</f>
        <v>0.75625000000000009</v>
      </c>
      <c r="BT95" s="167">
        <f t="shared" si="28"/>
        <v>0.53749999999999998</v>
      </c>
      <c r="BU95" s="167">
        <f t="shared" si="28"/>
        <v>0.25</v>
      </c>
      <c r="BV95" s="167">
        <f t="shared" si="28"/>
        <v>0.76249999999999996</v>
      </c>
      <c r="BW95" s="167">
        <f t="shared" si="28"/>
        <v>0.34375</v>
      </c>
      <c r="BX95" s="167">
        <f t="shared" si="28"/>
        <v>0.14374999999999999</v>
      </c>
      <c r="BY95" s="167">
        <f t="shared" si="28"/>
        <v>6.25E-2</v>
      </c>
      <c r="BZ95" s="167">
        <f t="shared" si="28"/>
        <v>0</v>
      </c>
      <c r="CA95" s="167">
        <f t="shared" si="28"/>
        <v>0.25</v>
      </c>
      <c r="CB95" s="167">
        <f t="shared" si="28"/>
        <v>6.25E-2</v>
      </c>
      <c r="CC95" s="167">
        <f t="shared" si="28"/>
        <v>0.5</v>
      </c>
      <c r="CD95" s="167">
        <f t="shared" si="28"/>
        <v>0.58125000000000004</v>
      </c>
      <c r="CE95" s="167">
        <f t="shared" si="28"/>
        <v>6.25E-2</v>
      </c>
      <c r="CF95" s="167">
        <f t="shared" si="28"/>
        <v>0.52500000000000002</v>
      </c>
      <c r="CG95" s="167">
        <f t="shared" si="28"/>
        <v>0</v>
      </c>
      <c r="CH95" s="167">
        <f t="shared" si="28"/>
        <v>0.7</v>
      </c>
      <c r="CI95" s="167">
        <f t="shared" si="28"/>
        <v>0.16874999999999998</v>
      </c>
      <c r="CJ95" s="167">
        <f t="shared" si="28"/>
        <v>0.79374999999999996</v>
      </c>
      <c r="CK95" s="167">
        <f t="shared" si="28"/>
        <v>0.11874999999999999</v>
      </c>
      <c r="CL95" s="167">
        <f t="shared" si="28"/>
        <v>0.86250000000000004</v>
      </c>
      <c r="CM95" s="167">
        <f t="shared" si="28"/>
        <v>0.51249999999999996</v>
      </c>
      <c r="CN95" s="167">
        <f t="shared" si="28"/>
        <v>0</v>
      </c>
      <c r="CO95" s="167">
        <f t="shared" si="28"/>
        <v>0</v>
      </c>
      <c r="CP95" s="167">
        <f t="shared" si="28"/>
        <v>0</v>
      </c>
      <c r="CQ95" s="167">
        <f t="shared" si="28"/>
        <v>0.20625000000000002</v>
      </c>
      <c r="CR95" s="167">
        <f t="shared" si="28"/>
        <v>0.4375</v>
      </c>
    </row>
    <row r="96" spans="1:96" x14ac:dyDescent="0.35">
      <c r="A96" s="26" t="s">
        <v>406</v>
      </c>
      <c r="B96" s="26"/>
      <c r="AJ96" s="26" t="s">
        <v>406</v>
      </c>
      <c r="AK96" s="167">
        <f t="shared" si="26"/>
        <v>0.66250000000000009</v>
      </c>
      <c r="AL96" s="167">
        <f t="shared" ref="AL96:AZ96" si="29">IF(AL82=0,"N/A",AL69/AL82)</f>
        <v>0.625</v>
      </c>
      <c r="AM96" s="167">
        <f t="shared" si="29"/>
        <v>0.40625</v>
      </c>
      <c r="AN96" s="167">
        <f t="shared" si="29"/>
        <v>0.125</v>
      </c>
      <c r="AO96" s="167">
        <f t="shared" si="29"/>
        <v>0.3125</v>
      </c>
      <c r="AP96" s="167">
        <f t="shared" si="29"/>
        <v>0.5625</v>
      </c>
      <c r="AQ96" s="167">
        <f t="shared" si="29"/>
        <v>0.1875</v>
      </c>
      <c r="AR96" s="167">
        <f t="shared" si="29"/>
        <v>0.578125</v>
      </c>
      <c r="AS96" s="167">
        <f t="shared" si="29"/>
        <v>0.125</v>
      </c>
      <c r="AT96" s="167">
        <f t="shared" si="29"/>
        <v>0.35</v>
      </c>
      <c r="AU96" s="167">
        <f t="shared" si="29"/>
        <v>0.203125</v>
      </c>
      <c r="AV96" s="167">
        <f t="shared" si="29"/>
        <v>0.21875</v>
      </c>
      <c r="AW96" s="167">
        <f t="shared" si="29"/>
        <v>9.375E-2</v>
      </c>
      <c r="AX96" s="167">
        <f t="shared" si="29"/>
        <v>0.25</v>
      </c>
      <c r="AY96" s="167">
        <f t="shared" si="29"/>
        <v>0.56874999999999998</v>
      </c>
      <c r="AZ96" s="167">
        <f t="shared" si="29"/>
        <v>0.31874999999999998</v>
      </c>
      <c r="BA96" s="167">
        <f t="shared" si="27"/>
        <v>8.7499999999999994E-2</v>
      </c>
      <c r="BB96" s="167">
        <f t="shared" si="27"/>
        <v>0.125</v>
      </c>
      <c r="BC96" s="167">
        <f t="shared" si="27"/>
        <v>0.47499999999999998</v>
      </c>
      <c r="BD96" s="167">
        <f t="shared" si="27"/>
        <v>0.21875</v>
      </c>
      <c r="BE96" s="167">
        <f t="shared" si="27"/>
        <v>0.16875000000000001</v>
      </c>
      <c r="BF96" s="167">
        <f t="shared" si="27"/>
        <v>0.421875</v>
      </c>
      <c r="BG96" s="167">
        <f t="shared" si="27"/>
        <v>0.11874999999999999</v>
      </c>
      <c r="BH96" s="167">
        <f t="shared" si="27"/>
        <v>0.44374999999999998</v>
      </c>
      <c r="BI96" s="167">
        <f t="shared" si="27"/>
        <v>0.15625</v>
      </c>
      <c r="BJ96" s="167">
        <f t="shared" si="27"/>
        <v>0.1875</v>
      </c>
      <c r="BK96" s="167">
        <f t="shared" si="27"/>
        <v>9.375E-2</v>
      </c>
      <c r="BL96" s="167">
        <f t="shared" si="27"/>
        <v>0.48750000000000004</v>
      </c>
      <c r="BM96" s="167">
        <f t="shared" si="27"/>
        <v>0.14374999999999999</v>
      </c>
      <c r="BN96" s="167">
        <f t="shared" si="27"/>
        <v>0.35625000000000001</v>
      </c>
      <c r="BO96" s="167">
        <f t="shared" si="27"/>
        <v>0.25</v>
      </c>
      <c r="BP96" s="167">
        <f t="shared" ref="BP96:CR96" si="30">IF(BP82=0,"N/A",BP69/BP82)</f>
        <v>0.43125000000000002</v>
      </c>
      <c r="BQ96" s="167">
        <f t="shared" si="30"/>
        <v>3.125E-2</v>
      </c>
      <c r="BR96" s="167">
        <f t="shared" si="30"/>
        <v>0.28125</v>
      </c>
      <c r="BS96" s="167">
        <f t="shared" si="30"/>
        <v>0.30625000000000002</v>
      </c>
      <c r="BT96" s="167">
        <f t="shared" si="30"/>
        <v>0.35</v>
      </c>
      <c r="BU96" s="167">
        <f t="shared" si="30"/>
        <v>9.375E-2</v>
      </c>
      <c r="BV96" s="167">
        <f t="shared" si="30"/>
        <v>0.30625000000000002</v>
      </c>
      <c r="BW96" s="167">
        <f t="shared" si="30"/>
        <v>0.11874999999999999</v>
      </c>
      <c r="BX96" s="167">
        <f t="shared" si="30"/>
        <v>0.25</v>
      </c>
      <c r="BY96" s="167">
        <f t="shared" si="30"/>
        <v>0.15625</v>
      </c>
      <c r="BZ96" s="167">
        <f t="shared" si="30"/>
        <v>9.375E-2</v>
      </c>
      <c r="CA96" s="167">
        <f t="shared" si="30"/>
        <v>3.125E-2</v>
      </c>
      <c r="CB96" s="167">
        <f t="shared" si="30"/>
        <v>9.375E-2</v>
      </c>
      <c r="CC96" s="167">
        <f t="shared" si="30"/>
        <v>3.125E-2</v>
      </c>
      <c r="CD96" s="167">
        <f t="shared" si="30"/>
        <v>0.46250000000000002</v>
      </c>
      <c r="CE96" s="167">
        <f t="shared" si="30"/>
        <v>0.28125</v>
      </c>
      <c r="CF96" s="167">
        <f t="shared" si="30"/>
        <v>0.28125</v>
      </c>
      <c r="CG96" s="167">
        <f t="shared" si="30"/>
        <v>6.25E-2</v>
      </c>
      <c r="CH96" s="167">
        <f t="shared" si="30"/>
        <v>0.3</v>
      </c>
      <c r="CI96" s="167">
        <f t="shared" si="30"/>
        <v>0.23124999999999998</v>
      </c>
      <c r="CJ96" s="167">
        <f t="shared" si="30"/>
        <v>0.48750000000000004</v>
      </c>
      <c r="CK96" s="167">
        <f t="shared" si="30"/>
        <v>9.375E-2</v>
      </c>
      <c r="CL96" s="167">
        <f t="shared" si="30"/>
        <v>0.5</v>
      </c>
      <c r="CM96" s="167">
        <f t="shared" si="30"/>
        <v>0.25624999999999998</v>
      </c>
      <c r="CN96" s="167">
        <f t="shared" si="30"/>
        <v>6.25E-2</v>
      </c>
      <c r="CO96" s="167">
        <f t="shared" si="30"/>
        <v>3.125E-2</v>
      </c>
      <c r="CP96" s="167">
        <f t="shared" si="30"/>
        <v>9.375E-2</v>
      </c>
      <c r="CQ96" s="167">
        <f t="shared" si="30"/>
        <v>0.13750000000000001</v>
      </c>
      <c r="CR96" s="167">
        <f t="shared" si="30"/>
        <v>0.35</v>
      </c>
    </row>
    <row r="97" spans="1:96" x14ac:dyDescent="0.35">
      <c r="A97" s="11" t="s">
        <v>407</v>
      </c>
      <c r="B97" s="11"/>
      <c r="AJ97" s="11" t="s">
        <v>407</v>
      </c>
      <c r="AK97" s="167">
        <f t="shared" si="26"/>
        <v>0.42499999999999999</v>
      </c>
      <c r="AL97" s="167">
        <f t="shared" si="27"/>
        <v>0.93333333333333324</v>
      </c>
      <c r="AM97" s="167">
        <f t="shared" si="27"/>
        <v>0.3666666666666667</v>
      </c>
      <c r="AN97" s="167">
        <f t="shared" si="27"/>
        <v>0</v>
      </c>
      <c r="AO97" s="167">
        <f t="shared" si="27"/>
        <v>0.29166666666666669</v>
      </c>
      <c r="AP97" s="167">
        <f t="shared" si="27"/>
        <v>0.35833333333333334</v>
      </c>
      <c r="AQ97" s="167">
        <f t="shared" si="27"/>
        <v>0.19999999999999998</v>
      </c>
      <c r="AR97" s="167">
        <f t="shared" si="27"/>
        <v>0.40833333333333338</v>
      </c>
      <c r="AS97" s="167">
        <f t="shared" si="27"/>
        <v>3.3333333333333333E-2</v>
      </c>
      <c r="AT97" s="167">
        <f t="shared" si="27"/>
        <v>0</v>
      </c>
      <c r="AU97" s="167">
        <f t="shared" si="27"/>
        <v>0</v>
      </c>
      <c r="AV97" s="167">
        <f t="shared" si="27"/>
        <v>0</v>
      </c>
      <c r="AW97" s="167">
        <f t="shared" si="27"/>
        <v>0</v>
      </c>
      <c r="AX97" s="167">
        <f t="shared" si="27"/>
        <v>0</v>
      </c>
      <c r="AY97" s="167">
        <f t="shared" si="27"/>
        <v>0.29166666666666669</v>
      </c>
      <c r="AZ97" s="167">
        <f t="shared" si="27"/>
        <v>0</v>
      </c>
      <c r="BA97" s="167">
        <f t="shared" si="27"/>
        <v>0.16666666666666666</v>
      </c>
      <c r="BB97" s="167">
        <f t="shared" si="27"/>
        <v>0</v>
      </c>
      <c r="BC97" s="167">
        <f t="shared" si="27"/>
        <v>0.48333333333333334</v>
      </c>
      <c r="BD97" s="167">
        <f t="shared" si="27"/>
        <v>0.28333333333333333</v>
      </c>
      <c r="BE97" s="167">
        <f t="shared" si="27"/>
        <v>0</v>
      </c>
      <c r="BF97" s="167">
        <f t="shared" si="27"/>
        <v>0.19999999999999998</v>
      </c>
      <c r="BG97" s="167">
        <f t="shared" si="27"/>
        <v>0.16666666666666666</v>
      </c>
      <c r="BH97" s="167">
        <f t="shared" si="27"/>
        <v>0.48333333333333334</v>
      </c>
      <c r="BI97" s="167">
        <f t="shared" si="27"/>
        <v>0</v>
      </c>
      <c r="BJ97" s="167">
        <f t="shared" si="27"/>
        <v>0</v>
      </c>
      <c r="BK97" s="167">
        <f t="shared" si="27"/>
        <v>0</v>
      </c>
      <c r="BL97" s="167">
        <f t="shared" si="27"/>
        <v>0</v>
      </c>
      <c r="BM97" s="167">
        <f t="shared" si="27"/>
        <v>0</v>
      </c>
      <c r="BN97" s="167">
        <f t="shared" si="27"/>
        <v>0.15833333333333333</v>
      </c>
      <c r="BO97" s="167">
        <f t="shared" si="27"/>
        <v>0</v>
      </c>
      <c r="BP97" s="167">
        <f t="shared" ref="BP97:CR97" si="31">IF(BP83=0,"N/A",BP70/BP83)</f>
        <v>0.15833333333333333</v>
      </c>
      <c r="BQ97" s="167">
        <f t="shared" si="31"/>
        <v>0</v>
      </c>
      <c r="BR97" s="167">
        <f t="shared" si="31"/>
        <v>0</v>
      </c>
      <c r="BS97" s="167">
        <f t="shared" si="31"/>
        <v>0.125</v>
      </c>
      <c r="BT97" s="167">
        <f t="shared" si="31"/>
        <v>0</v>
      </c>
      <c r="BU97" s="167">
        <f t="shared" si="31"/>
        <v>0</v>
      </c>
      <c r="BV97" s="167">
        <f t="shared" si="31"/>
        <v>0.44166666666666665</v>
      </c>
      <c r="BW97" s="167">
        <f t="shared" si="31"/>
        <v>0</v>
      </c>
      <c r="BX97" s="167">
        <f t="shared" si="31"/>
        <v>0.16666666666666666</v>
      </c>
      <c r="BY97" s="167">
        <f t="shared" si="31"/>
        <v>0</v>
      </c>
      <c r="BZ97" s="167">
        <f t="shared" si="31"/>
        <v>0</v>
      </c>
      <c r="CA97" s="167">
        <f t="shared" si="31"/>
        <v>0</v>
      </c>
      <c r="CB97" s="167">
        <f t="shared" si="31"/>
        <v>0</v>
      </c>
      <c r="CC97" s="167">
        <f t="shared" si="31"/>
        <v>0</v>
      </c>
      <c r="CD97" s="167">
        <f t="shared" si="31"/>
        <v>0</v>
      </c>
      <c r="CE97" s="167">
        <f t="shared" si="31"/>
        <v>0</v>
      </c>
      <c r="CF97" s="167">
        <f t="shared" si="31"/>
        <v>0</v>
      </c>
      <c r="CG97" s="167">
        <f t="shared" si="31"/>
        <v>0</v>
      </c>
      <c r="CH97" s="167">
        <f t="shared" si="31"/>
        <v>0</v>
      </c>
      <c r="CI97" s="167">
        <f t="shared" si="31"/>
        <v>0.19999999999999998</v>
      </c>
      <c r="CJ97" s="167">
        <f t="shared" si="31"/>
        <v>0.34999999999999992</v>
      </c>
      <c r="CK97" s="167">
        <f t="shared" si="31"/>
        <v>0</v>
      </c>
      <c r="CL97" s="167">
        <f t="shared" si="31"/>
        <v>0.29166666666666669</v>
      </c>
      <c r="CM97" s="167">
        <f t="shared" si="31"/>
        <v>0</v>
      </c>
      <c r="CN97" s="167">
        <f t="shared" si="31"/>
        <v>0</v>
      </c>
      <c r="CO97" s="167">
        <f t="shared" si="31"/>
        <v>0</v>
      </c>
      <c r="CP97" s="167">
        <f t="shared" si="31"/>
        <v>0</v>
      </c>
      <c r="CQ97" s="167">
        <f t="shared" si="31"/>
        <v>0</v>
      </c>
      <c r="CR97" s="167">
        <f t="shared" si="31"/>
        <v>0</v>
      </c>
    </row>
    <row r="98" spans="1:96" x14ac:dyDescent="0.35">
      <c r="A98" s="31" t="s">
        <v>408</v>
      </c>
      <c r="B98" s="31"/>
      <c r="AJ98" s="31" t="s">
        <v>408</v>
      </c>
      <c r="AK98" s="167">
        <f t="shared" si="26"/>
        <v>0.7</v>
      </c>
      <c r="AL98" s="167">
        <f t="shared" si="27"/>
        <v>0.8571428571428571</v>
      </c>
      <c r="AM98" s="167">
        <f t="shared" si="27"/>
        <v>0</v>
      </c>
      <c r="AN98" s="167">
        <f t="shared" si="27"/>
        <v>0</v>
      </c>
      <c r="AO98" s="167">
        <f t="shared" si="27"/>
        <v>0</v>
      </c>
      <c r="AP98" s="167">
        <f t="shared" si="27"/>
        <v>0.35714285714285715</v>
      </c>
      <c r="AQ98" s="167">
        <f t="shared" si="27"/>
        <v>0.2857142857142857</v>
      </c>
      <c r="AR98" s="167">
        <f t="shared" si="27"/>
        <v>0.14285714285714285</v>
      </c>
      <c r="AS98" s="167">
        <f t="shared" si="27"/>
        <v>0</v>
      </c>
      <c r="AT98" s="167">
        <f t="shared" si="27"/>
        <v>0</v>
      </c>
      <c r="AU98" s="167">
        <f t="shared" si="27"/>
        <v>0</v>
      </c>
      <c r="AV98" s="167">
        <f t="shared" si="27"/>
        <v>0</v>
      </c>
      <c r="AW98" s="167">
        <f t="shared" si="27"/>
        <v>0</v>
      </c>
      <c r="AX98" s="167">
        <f t="shared" si="27"/>
        <v>0</v>
      </c>
      <c r="AY98" s="167">
        <f t="shared" si="27"/>
        <v>0</v>
      </c>
      <c r="AZ98" s="167">
        <f t="shared" si="27"/>
        <v>0</v>
      </c>
      <c r="BA98" s="167">
        <f t="shared" si="27"/>
        <v>0</v>
      </c>
      <c r="BB98" s="167">
        <f t="shared" si="27"/>
        <v>0</v>
      </c>
      <c r="BC98" s="167">
        <f t="shared" si="27"/>
        <v>0.5</v>
      </c>
      <c r="BD98" s="167">
        <f t="shared" si="27"/>
        <v>0</v>
      </c>
      <c r="BE98" s="167">
        <f t="shared" si="27"/>
        <v>0</v>
      </c>
      <c r="BF98" s="167">
        <f t="shared" si="27"/>
        <v>0.14285714285714285</v>
      </c>
      <c r="BG98" s="167">
        <f t="shared" si="27"/>
        <v>0.14285714285714285</v>
      </c>
      <c r="BH98" s="167">
        <f t="shared" si="27"/>
        <v>0</v>
      </c>
      <c r="BI98" s="167">
        <f t="shared" si="27"/>
        <v>0</v>
      </c>
      <c r="BJ98" s="167">
        <f t="shared" si="27"/>
        <v>0</v>
      </c>
      <c r="BK98" s="167">
        <f t="shared" si="27"/>
        <v>0</v>
      </c>
      <c r="BL98" s="167">
        <f t="shared" si="27"/>
        <v>7.1428571428571425E-2</v>
      </c>
      <c r="BM98" s="167">
        <f t="shared" si="27"/>
        <v>0.2857142857142857</v>
      </c>
      <c r="BN98" s="167">
        <f t="shared" si="27"/>
        <v>0.25</v>
      </c>
      <c r="BO98" s="167">
        <f t="shared" si="27"/>
        <v>0.21428571428571427</v>
      </c>
      <c r="BP98" s="167">
        <f t="shared" ref="BP98:CR98" si="32">IF(BP84=0,"N/A",BP71/BP84)</f>
        <v>5.7142857142857148E-2</v>
      </c>
      <c r="BQ98" s="167">
        <f t="shared" si="32"/>
        <v>0</v>
      </c>
      <c r="BR98" s="167">
        <f t="shared" si="32"/>
        <v>0</v>
      </c>
      <c r="BS98" s="167">
        <f t="shared" si="32"/>
        <v>0.2857142857142857</v>
      </c>
      <c r="BT98" s="167">
        <f t="shared" si="32"/>
        <v>0.21428571428571427</v>
      </c>
      <c r="BU98" s="167">
        <f t="shared" si="32"/>
        <v>0</v>
      </c>
      <c r="BV98" s="167">
        <f t="shared" si="32"/>
        <v>0.14285714285714285</v>
      </c>
      <c r="BW98" s="167">
        <f t="shared" si="32"/>
        <v>0</v>
      </c>
      <c r="BX98" s="167">
        <f t="shared" si="32"/>
        <v>0.14285714285714285</v>
      </c>
      <c r="BY98" s="167">
        <f t="shared" si="32"/>
        <v>0.21428571428571427</v>
      </c>
      <c r="BZ98" s="167">
        <f t="shared" si="32"/>
        <v>0</v>
      </c>
      <c r="CA98" s="167">
        <f t="shared" si="32"/>
        <v>0</v>
      </c>
      <c r="CB98" s="167">
        <f t="shared" si="32"/>
        <v>0</v>
      </c>
      <c r="CC98" s="167">
        <f t="shared" si="32"/>
        <v>0</v>
      </c>
      <c r="CD98" s="167">
        <f t="shared" si="32"/>
        <v>0</v>
      </c>
      <c r="CE98" s="167">
        <f t="shared" si="32"/>
        <v>0</v>
      </c>
      <c r="CF98" s="167">
        <f t="shared" si="32"/>
        <v>7.1428571428571425E-2</v>
      </c>
      <c r="CG98" s="167">
        <f t="shared" si="32"/>
        <v>0</v>
      </c>
      <c r="CH98" s="167">
        <f t="shared" si="32"/>
        <v>0</v>
      </c>
      <c r="CI98" s="167">
        <f t="shared" si="32"/>
        <v>0.2857142857142857</v>
      </c>
      <c r="CJ98" s="167">
        <f t="shared" si="32"/>
        <v>0.21428571428571427</v>
      </c>
      <c r="CK98" s="167">
        <f t="shared" si="32"/>
        <v>0</v>
      </c>
      <c r="CL98" s="167">
        <f t="shared" si="32"/>
        <v>0</v>
      </c>
      <c r="CM98" s="167">
        <f t="shared" si="32"/>
        <v>0</v>
      </c>
      <c r="CN98" s="167">
        <f t="shared" si="32"/>
        <v>0</v>
      </c>
      <c r="CO98" s="167">
        <f t="shared" si="32"/>
        <v>0</v>
      </c>
      <c r="CP98" s="167">
        <f t="shared" si="32"/>
        <v>0</v>
      </c>
      <c r="CQ98" s="167">
        <f t="shared" si="32"/>
        <v>0</v>
      </c>
      <c r="CR98" s="167">
        <f t="shared" si="32"/>
        <v>0</v>
      </c>
    </row>
    <row r="99" spans="1:96" x14ac:dyDescent="0.35">
      <c r="A99" s="33" t="s">
        <v>409</v>
      </c>
      <c r="B99" s="33"/>
      <c r="AJ99" s="33" t="s">
        <v>409</v>
      </c>
      <c r="AK99" s="167">
        <f t="shared" si="26"/>
        <v>0.79166666666666663</v>
      </c>
      <c r="AL99" s="167">
        <f t="shared" si="27"/>
        <v>0.95833333333333337</v>
      </c>
      <c r="AM99" s="167">
        <f t="shared" si="27"/>
        <v>0.75</v>
      </c>
      <c r="AN99" s="167">
        <f t="shared" si="27"/>
        <v>0</v>
      </c>
      <c r="AO99" s="167">
        <f t="shared" si="27"/>
        <v>0.83333333333333337</v>
      </c>
      <c r="AP99" s="167">
        <f t="shared" si="27"/>
        <v>0.83333333333333337</v>
      </c>
      <c r="AQ99" s="167">
        <f t="shared" si="27"/>
        <v>0.58333333333333337</v>
      </c>
      <c r="AR99" s="167">
        <f t="shared" si="27"/>
        <v>0.58333333333333337</v>
      </c>
      <c r="AS99" s="167">
        <f t="shared" si="27"/>
        <v>0</v>
      </c>
      <c r="AT99" s="167">
        <f t="shared" si="27"/>
        <v>0.29166666666666669</v>
      </c>
      <c r="AU99" s="167">
        <f t="shared" si="27"/>
        <v>0.5</v>
      </c>
      <c r="AV99" s="167">
        <f t="shared" si="27"/>
        <v>0.58333333333333337</v>
      </c>
      <c r="AW99" s="167">
        <f t="shared" si="27"/>
        <v>0</v>
      </c>
      <c r="AX99" s="167">
        <f t="shared" si="27"/>
        <v>0.33333333333333331</v>
      </c>
      <c r="AY99" s="167">
        <f t="shared" si="27"/>
        <v>0.75</v>
      </c>
      <c r="AZ99" s="167">
        <f t="shared" si="27"/>
        <v>0.58333333333333337</v>
      </c>
      <c r="BA99" s="167">
        <f t="shared" si="27"/>
        <v>0.16666666666666666</v>
      </c>
      <c r="BB99" s="167">
        <f t="shared" si="27"/>
        <v>0.16666666666666666</v>
      </c>
      <c r="BC99" s="167">
        <f t="shared" si="27"/>
        <v>0.75</v>
      </c>
      <c r="BD99" s="167">
        <f t="shared" si="27"/>
        <v>0.66666666666666663</v>
      </c>
      <c r="BE99" s="167">
        <f t="shared" si="27"/>
        <v>0.41666666666666669</v>
      </c>
      <c r="BF99" s="167">
        <f t="shared" si="27"/>
        <v>0.66666666666666663</v>
      </c>
      <c r="BG99" s="167">
        <f t="shared" si="27"/>
        <v>0.45833333333333331</v>
      </c>
      <c r="BH99" s="167">
        <f t="shared" si="27"/>
        <v>0.83333333333333337</v>
      </c>
      <c r="BI99" s="167">
        <f t="shared" si="27"/>
        <v>0</v>
      </c>
      <c r="BJ99" s="167">
        <f t="shared" si="27"/>
        <v>0.5</v>
      </c>
      <c r="BK99" s="167">
        <f t="shared" si="27"/>
        <v>0.16666666666666666</v>
      </c>
      <c r="BL99" s="167">
        <f t="shared" si="27"/>
        <v>0.83333333333333337</v>
      </c>
      <c r="BM99" s="167">
        <f t="shared" si="27"/>
        <v>0.41666666666666669</v>
      </c>
      <c r="BN99" s="167">
        <f t="shared" si="27"/>
        <v>0.25</v>
      </c>
      <c r="BO99" s="167">
        <f t="shared" si="27"/>
        <v>0</v>
      </c>
      <c r="BP99" s="167">
        <f t="shared" ref="BP99:CR99" si="33">IF(BP85=0,"N/A",BP72/BP85)</f>
        <v>0.20833333333333334</v>
      </c>
      <c r="BQ99" s="167">
        <f t="shared" si="33"/>
        <v>8.3333333333333329E-2</v>
      </c>
      <c r="BR99" s="167">
        <f t="shared" si="33"/>
        <v>8.3333333333333329E-2</v>
      </c>
      <c r="BS99" s="167">
        <f t="shared" si="33"/>
        <v>0.33333333333333331</v>
      </c>
      <c r="BT99" s="167">
        <f t="shared" si="33"/>
        <v>0.25</v>
      </c>
      <c r="BU99" s="167">
        <f t="shared" si="33"/>
        <v>0</v>
      </c>
      <c r="BV99" s="167">
        <f t="shared" si="33"/>
        <v>0.66666666666666663</v>
      </c>
      <c r="BW99" s="167">
        <f t="shared" si="33"/>
        <v>0.16666666666666666</v>
      </c>
      <c r="BX99" s="167">
        <f t="shared" si="33"/>
        <v>0.33333333333333331</v>
      </c>
      <c r="BY99" s="167">
        <f t="shared" si="33"/>
        <v>0.29166666666666669</v>
      </c>
      <c r="BZ99" s="167">
        <f t="shared" si="33"/>
        <v>0</v>
      </c>
      <c r="CA99" s="167">
        <f t="shared" si="33"/>
        <v>0</v>
      </c>
      <c r="CB99" s="167">
        <f t="shared" si="33"/>
        <v>0.16666666666666666</v>
      </c>
      <c r="CC99" s="167">
        <f t="shared" si="33"/>
        <v>0</v>
      </c>
      <c r="CD99" s="167">
        <f t="shared" si="33"/>
        <v>0.75</v>
      </c>
      <c r="CE99" s="167">
        <f t="shared" si="33"/>
        <v>0</v>
      </c>
      <c r="CF99" s="167">
        <f t="shared" si="33"/>
        <v>0.41666666666666669</v>
      </c>
      <c r="CG99" s="167">
        <f t="shared" si="33"/>
        <v>0</v>
      </c>
      <c r="CH99" s="167">
        <f t="shared" si="33"/>
        <v>0.125</v>
      </c>
      <c r="CI99" s="167">
        <f t="shared" si="33"/>
        <v>0.375</v>
      </c>
      <c r="CJ99" s="167">
        <f t="shared" si="33"/>
        <v>0.66666666666666663</v>
      </c>
      <c r="CK99" s="167">
        <f t="shared" si="33"/>
        <v>0</v>
      </c>
      <c r="CL99" s="167">
        <f t="shared" si="33"/>
        <v>0.58333333333333337</v>
      </c>
      <c r="CM99" s="167">
        <f t="shared" si="33"/>
        <v>0.83333333333333337</v>
      </c>
      <c r="CN99" s="167">
        <f t="shared" si="33"/>
        <v>0</v>
      </c>
      <c r="CO99" s="167">
        <f t="shared" si="33"/>
        <v>0</v>
      </c>
      <c r="CP99" s="167">
        <f t="shared" si="33"/>
        <v>0.125</v>
      </c>
      <c r="CQ99" s="167">
        <f t="shared" si="33"/>
        <v>0.20833333333333334</v>
      </c>
      <c r="CR99" s="167">
        <f t="shared" si="33"/>
        <v>0.375</v>
      </c>
    </row>
    <row r="100" spans="1:96" x14ac:dyDescent="0.35">
      <c r="A100" s="40" t="s">
        <v>410</v>
      </c>
      <c r="B100" s="40"/>
      <c r="AJ100" s="40" t="s">
        <v>410</v>
      </c>
      <c r="AK100" s="167">
        <f t="shared" si="26"/>
        <v>0.4</v>
      </c>
      <c r="AL100" s="167">
        <f t="shared" si="27"/>
        <v>1</v>
      </c>
      <c r="AM100" s="167">
        <f t="shared" si="27"/>
        <v>0</v>
      </c>
      <c r="AN100" s="167">
        <f t="shared" si="27"/>
        <v>0</v>
      </c>
      <c r="AO100" s="167">
        <f t="shared" si="27"/>
        <v>0.1</v>
      </c>
      <c r="AP100" s="167">
        <f t="shared" si="27"/>
        <v>0.6</v>
      </c>
      <c r="AQ100" s="167">
        <f t="shared" si="27"/>
        <v>0.2</v>
      </c>
      <c r="AR100" s="167">
        <f t="shared" si="27"/>
        <v>0.5</v>
      </c>
      <c r="AS100" s="167">
        <f t="shared" si="27"/>
        <v>0</v>
      </c>
      <c r="AT100" s="167">
        <f t="shared" si="27"/>
        <v>0.1</v>
      </c>
      <c r="AU100" s="167">
        <f t="shared" si="27"/>
        <v>0.2</v>
      </c>
      <c r="AV100" s="167">
        <f t="shared" si="27"/>
        <v>0.2</v>
      </c>
      <c r="AW100" s="167">
        <f t="shared" si="27"/>
        <v>0</v>
      </c>
      <c r="AX100" s="167">
        <f t="shared" si="27"/>
        <v>0</v>
      </c>
      <c r="AY100" s="167">
        <f t="shared" si="27"/>
        <v>0.4</v>
      </c>
      <c r="AZ100" s="167">
        <f t="shared" si="27"/>
        <v>0</v>
      </c>
      <c r="BA100" s="167">
        <f t="shared" si="27"/>
        <v>0.2</v>
      </c>
      <c r="BB100" s="167">
        <f t="shared" si="27"/>
        <v>0</v>
      </c>
      <c r="BC100" s="167">
        <f t="shared" si="27"/>
        <v>0.5</v>
      </c>
      <c r="BD100" s="167">
        <f t="shared" si="27"/>
        <v>0</v>
      </c>
      <c r="BE100" s="167">
        <f t="shared" si="27"/>
        <v>0</v>
      </c>
      <c r="BF100" s="167">
        <f t="shared" si="27"/>
        <v>0.2</v>
      </c>
      <c r="BG100" s="167">
        <f t="shared" si="27"/>
        <v>0</v>
      </c>
      <c r="BH100" s="167">
        <f t="shared" si="27"/>
        <v>0.2</v>
      </c>
      <c r="BI100" s="167">
        <f t="shared" si="27"/>
        <v>0</v>
      </c>
      <c r="BJ100" s="167">
        <f t="shared" si="27"/>
        <v>0</v>
      </c>
      <c r="BK100" s="167">
        <f t="shared" si="27"/>
        <v>0</v>
      </c>
      <c r="BL100" s="167">
        <f t="shared" si="27"/>
        <v>0</v>
      </c>
      <c r="BM100" s="167">
        <f t="shared" si="27"/>
        <v>0</v>
      </c>
      <c r="BN100" s="167">
        <f t="shared" si="27"/>
        <v>0.3</v>
      </c>
      <c r="BO100" s="167">
        <f t="shared" si="27"/>
        <v>0.3</v>
      </c>
      <c r="BP100" s="167">
        <f t="shared" ref="BP100:CR100" si="34">IF(BP86=0,"N/A",BP73/BP86)</f>
        <v>0.3</v>
      </c>
      <c r="BQ100" s="167">
        <f t="shared" si="34"/>
        <v>0.1</v>
      </c>
      <c r="BR100" s="167">
        <f t="shared" si="34"/>
        <v>0.2</v>
      </c>
      <c r="BS100" s="167">
        <f t="shared" si="34"/>
        <v>0</v>
      </c>
      <c r="BT100" s="167">
        <f t="shared" si="34"/>
        <v>0.4</v>
      </c>
      <c r="BU100" s="167">
        <f t="shared" si="34"/>
        <v>0</v>
      </c>
      <c r="BV100" s="167">
        <f t="shared" si="34"/>
        <v>0</v>
      </c>
      <c r="BW100" s="167">
        <f t="shared" si="34"/>
        <v>0</v>
      </c>
      <c r="BX100" s="167">
        <f t="shared" si="34"/>
        <v>0.1</v>
      </c>
      <c r="BY100" s="167">
        <f t="shared" si="34"/>
        <v>0</v>
      </c>
      <c r="BZ100" s="167">
        <f t="shared" si="34"/>
        <v>0</v>
      </c>
      <c r="CA100" s="167">
        <f t="shared" si="34"/>
        <v>0</v>
      </c>
      <c r="CB100" s="167">
        <f t="shared" si="34"/>
        <v>0</v>
      </c>
      <c r="CC100" s="167">
        <f t="shared" si="34"/>
        <v>0</v>
      </c>
      <c r="CD100" s="167">
        <f t="shared" si="34"/>
        <v>0.5</v>
      </c>
      <c r="CE100" s="167">
        <f t="shared" si="34"/>
        <v>0</v>
      </c>
      <c r="CF100" s="167">
        <f t="shared" si="34"/>
        <v>0</v>
      </c>
      <c r="CG100" s="167">
        <f t="shared" si="34"/>
        <v>0</v>
      </c>
      <c r="CH100" s="167">
        <f t="shared" si="34"/>
        <v>0</v>
      </c>
      <c r="CI100" s="167">
        <f t="shared" si="34"/>
        <v>0.2</v>
      </c>
      <c r="CJ100" s="167">
        <f t="shared" si="34"/>
        <v>0.3</v>
      </c>
      <c r="CK100" s="167">
        <f t="shared" si="34"/>
        <v>0</v>
      </c>
      <c r="CL100" s="167">
        <f t="shared" si="34"/>
        <v>0</v>
      </c>
      <c r="CM100" s="167">
        <f t="shared" si="34"/>
        <v>0.2</v>
      </c>
      <c r="CN100" s="167">
        <f t="shared" si="34"/>
        <v>0</v>
      </c>
      <c r="CO100" s="167">
        <f t="shared" si="34"/>
        <v>0</v>
      </c>
      <c r="CP100" s="167">
        <f t="shared" si="34"/>
        <v>0</v>
      </c>
      <c r="CQ100" s="167">
        <f t="shared" si="34"/>
        <v>0</v>
      </c>
      <c r="CR100" s="167">
        <f t="shared" si="34"/>
        <v>0.2</v>
      </c>
    </row>
    <row r="101" spans="1:96" x14ac:dyDescent="0.35">
      <c r="A101" s="43" t="s">
        <v>411</v>
      </c>
      <c r="B101" s="43"/>
      <c r="AJ101" s="43" t="s">
        <v>411</v>
      </c>
      <c r="AK101" s="167">
        <f t="shared" si="26"/>
        <v>0.25</v>
      </c>
      <c r="AL101" s="167">
        <f t="shared" si="27"/>
        <v>0.5</v>
      </c>
      <c r="AM101" s="167">
        <f t="shared" si="27"/>
        <v>0.16666666666666666</v>
      </c>
      <c r="AN101" s="167">
        <f t="shared" si="27"/>
        <v>0</v>
      </c>
      <c r="AO101" s="167">
        <f t="shared" si="27"/>
        <v>0</v>
      </c>
      <c r="AP101" s="167">
        <f t="shared" si="27"/>
        <v>0</v>
      </c>
      <c r="AQ101" s="167">
        <f t="shared" si="27"/>
        <v>0.16666666666666666</v>
      </c>
      <c r="AR101" s="167">
        <f t="shared" si="27"/>
        <v>0.33333333333333331</v>
      </c>
      <c r="AS101" s="167">
        <f t="shared" si="27"/>
        <v>0.16666666666666666</v>
      </c>
      <c r="AT101" s="167">
        <f t="shared" si="27"/>
        <v>0</v>
      </c>
      <c r="AU101" s="167">
        <f t="shared" si="27"/>
        <v>0.16666666666666666</v>
      </c>
      <c r="AV101" s="167">
        <f t="shared" si="27"/>
        <v>0.16666666666666666</v>
      </c>
      <c r="AW101" s="167">
        <f t="shared" si="27"/>
        <v>0.16666666666666666</v>
      </c>
      <c r="AX101" s="167">
        <f t="shared" si="27"/>
        <v>0</v>
      </c>
      <c r="AY101" s="167">
        <f t="shared" si="27"/>
        <v>0</v>
      </c>
      <c r="AZ101" s="167">
        <f t="shared" si="27"/>
        <v>0.33333333333333331</v>
      </c>
      <c r="BA101" s="167">
        <f t="shared" si="27"/>
        <v>0</v>
      </c>
      <c r="BB101" s="167">
        <f t="shared" si="27"/>
        <v>0</v>
      </c>
      <c r="BC101" s="167">
        <f t="shared" si="27"/>
        <v>0</v>
      </c>
      <c r="BD101" s="167">
        <f t="shared" si="27"/>
        <v>0</v>
      </c>
      <c r="BE101" s="167">
        <f t="shared" si="27"/>
        <v>0</v>
      </c>
      <c r="BF101" s="167">
        <f t="shared" si="27"/>
        <v>0.25</v>
      </c>
      <c r="BG101" s="167">
        <f t="shared" si="27"/>
        <v>0.16666666666666666</v>
      </c>
      <c r="BH101" s="167">
        <f t="shared" si="27"/>
        <v>0</v>
      </c>
      <c r="BI101" s="167">
        <f t="shared" si="27"/>
        <v>8.3333333333333329E-2</v>
      </c>
      <c r="BJ101" s="167">
        <f t="shared" si="27"/>
        <v>0</v>
      </c>
      <c r="BK101" s="167">
        <f t="shared" si="27"/>
        <v>0.16666666666666666</v>
      </c>
      <c r="BL101" s="167">
        <f t="shared" si="27"/>
        <v>0.33333333333333331</v>
      </c>
      <c r="BM101" s="167">
        <f t="shared" si="27"/>
        <v>0.16666666666666666</v>
      </c>
      <c r="BN101" s="167">
        <f t="shared" si="27"/>
        <v>0.16666666666666666</v>
      </c>
      <c r="BO101" s="167">
        <f t="shared" si="27"/>
        <v>0</v>
      </c>
      <c r="BP101" s="167">
        <f t="shared" ref="BP101:CR101" si="35">IF(BP87=0,"N/A",BP74/BP87)</f>
        <v>0</v>
      </c>
      <c r="BQ101" s="167">
        <f t="shared" si="35"/>
        <v>0</v>
      </c>
      <c r="BR101" s="167">
        <f t="shared" si="35"/>
        <v>0.16666666666666666</v>
      </c>
      <c r="BS101" s="167">
        <f t="shared" si="35"/>
        <v>0</v>
      </c>
      <c r="BT101" s="167">
        <f t="shared" si="35"/>
        <v>0</v>
      </c>
      <c r="BU101" s="167">
        <f t="shared" si="35"/>
        <v>0</v>
      </c>
      <c r="BV101" s="167">
        <f t="shared" si="35"/>
        <v>0.16666666666666666</v>
      </c>
      <c r="BW101" s="167">
        <f t="shared" si="35"/>
        <v>0.16666666666666666</v>
      </c>
      <c r="BX101" s="167">
        <f t="shared" si="35"/>
        <v>0</v>
      </c>
      <c r="BY101" s="167">
        <f t="shared" si="35"/>
        <v>0.16666666666666666</v>
      </c>
      <c r="BZ101" s="167">
        <f t="shared" si="35"/>
        <v>0</v>
      </c>
      <c r="CA101" s="167">
        <f t="shared" si="35"/>
        <v>0</v>
      </c>
      <c r="CB101" s="167">
        <f t="shared" si="35"/>
        <v>0.16666666666666666</v>
      </c>
      <c r="CC101" s="167">
        <f t="shared" si="35"/>
        <v>0</v>
      </c>
      <c r="CD101" s="167">
        <f t="shared" si="35"/>
        <v>0</v>
      </c>
      <c r="CE101" s="167">
        <f t="shared" si="35"/>
        <v>0</v>
      </c>
      <c r="CF101" s="167">
        <f t="shared" si="35"/>
        <v>0.16666666666666666</v>
      </c>
      <c r="CG101" s="167">
        <f t="shared" si="35"/>
        <v>0</v>
      </c>
      <c r="CH101" s="167">
        <f t="shared" si="35"/>
        <v>0</v>
      </c>
      <c r="CI101" s="167">
        <f t="shared" si="35"/>
        <v>0.16666666666666666</v>
      </c>
      <c r="CJ101" s="167">
        <f t="shared" si="35"/>
        <v>0.33333333333333331</v>
      </c>
      <c r="CK101" s="167">
        <f t="shared" si="35"/>
        <v>0.33333333333333331</v>
      </c>
      <c r="CL101" s="167">
        <f t="shared" si="35"/>
        <v>0.16666666666666666</v>
      </c>
      <c r="CM101" s="167">
        <f t="shared" si="35"/>
        <v>0.16666666666666666</v>
      </c>
      <c r="CN101" s="167">
        <f t="shared" si="35"/>
        <v>0</v>
      </c>
      <c r="CO101" s="167">
        <f t="shared" si="35"/>
        <v>0</v>
      </c>
      <c r="CP101" s="167">
        <f t="shared" si="35"/>
        <v>0</v>
      </c>
      <c r="CQ101" s="167">
        <f t="shared" si="35"/>
        <v>8.3333333333333329E-2</v>
      </c>
      <c r="CR101" s="167">
        <f t="shared" si="35"/>
        <v>0</v>
      </c>
    </row>
    <row r="102" spans="1:96" x14ac:dyDescent="0.35">
      <c r="A102" s="46" t="s">
        <v>412</v>
      </c>
      <c r="B102" s="46"/>
      <c r="AJ102" s="46" t="s">
        <v>412</v>
      </c>
      <c r="AK102" s="167">
        <f t="shared" si="26"/>
        <v>0.5</v>
      </c>
      <c r="AL102" s="167">
        <f t="shared" si="27"/>
        <v>1</v>
      </c>
      <c r="AM102" s="167">
        <f t="shared" si="27"/>
        <v>0.75</v>
      </c>
      <c r="AN102" s="167">
        <f t="shared" si="27"/>
        <v>0</v>
      </c>
      <c r="AO102" s="167">
        <f t="shared" si="27"/>
        <v>0.5</v>
      </c>
      <c r="AP102" s="167">
        <f t="shared" si="27"/>
        <v>0.375</v>
      </c>
      <c r="AQ102" s="167">
        <f t="shared" si="27"/>
        <v>0.375</v>
      </c>
      <c r="AR102" s="167">
        <f t="shared" si="27"/>
        <v>0.375</v>
      </c>
      <c r="AS102" s="167">
        <f t="shared" si="27"/>
        <v>0</v>
      </c>
      <c r="AT102" s="167">
        <f t="shared" si="27"/>
        <v>0.375</v>
      </c>
      <c r="AU102" s="167">
        <f t="shared" si="27"/>
        <v>0.375</v>
      </c>
      <c r="AV102" s="167">
        <f t="shared" si="27"/>
        <v>0.375</v>
      </c>
      <c r="AW102" s="167">
        <f t="shared" si="27"/>
        <v>0</v>
      </c>
      <c r="AX102" s="167">
        <f t="shared" si="27"/>
        <v>0</v>
      </c>
      <c r="AY102" s="167">
        <f t="shared" si="27"/>
        <v>0.375</v>
      </c>
      <c r="AZ102" s="167">
        <f t="shared" si="27"/>
        <v>0</v>
      </c>
      <c r="BA102" s="167">
        <f t="shared" si="27"/>
        <v>0</v>
      </c>
      <c r="BB102" s="167">
        <f t="shared" si="27"/>
        <v>0.375</v>
      </c>
      <c r="BC102" s="167">
        <f t="shared" si="27"/>
        <v>0.375</v>
      </c>
      <c r="BD102" s="167">
        <f t="shared" si="27"/>
        <v>0</v>
      </c>
      <c r="BE102" s="167">
        <f t="shared" si="27"/>
        <v>0</v>
      </c>
      <c r="BF102" s="167">
        <f t="shared" si="27"/>
        <v>1</v>
      </c>
      <c r="BG102" s="167">
        <f t="shared" si="27"/>
        <v>0.375</v>
      </c>
      <c r="BH102" s="167">
        <f t="shared" si="27"/>
        <v>0</v>
      </c>
      <c r="BI102" s="167">
        <f t="shared" si="27"/>
        <v>0.5</v>
      </c>
      <c r="BJ102" s="167">
        <f t="shared" si="27"/>
        <v>0</v>
      </c>
      <c r="BK102" s="167">
        <f t="shared" si="27"/>
        <v>0</v>
      </c>
      <c r="BL102" s="167">
        <f t="shared" si="27"/>
        <v>0.5</v>
      </c>
      <c r="BM102" s="167">
        <f t="shared" si="27"/>
        <v>0.25</v>
      </c>
      <c r="BN102" s="167">
        <f t="shared" si="27"/>
        <v>0</v>
      </c>
      <c r="BO102" s="167">
        <f t="shared" si="27"/>
        <v>0</v>
      </c>
      <c r="BP102" s="167">
        <f t="shared" ref="BP102:CR102" si="36">IF(BP88=0,"N/A",BP75/BP88)</f>
        <v>0.625</v>
      </c>
      <c r="BQ102" s="167">
        <f t="shared" si="36"/>
        <v>0.125</v>
      </c>
      <c r="BR102" s="167">
        <f t="shared" si="36"/>
        <v>0</v>
      </c>
      <c r="BS102" s="167">
        <f t="shared" si="36"/>
        <v>0.375</v>
      </c>
      <c r="BT102" s="167">
        <f t="shared" si="36"/>
        <v>0.375</v>
      </c>
      <c r="BU102" s="167">
        <f t="shared" si="36"/>
        <v>0</v>
      </c>
      <c r="BV102" s="167">
        <f t="shared" si="36"/>
        <v>0.375</v>
      </c>
      <c r="BW102" s="167">
        <f t="shared" si="36"/>
        <v>0</v>
      </c>
      <c r="BX102" s="167">
        <f t="shared" si="36"/>
        <v>0</v>
      </c>
      <c r="BY102" s="167">
        <f t="shared" si="36"/>
        <v>0</v>
      </c>
      <c r="BZ102" s="167">
        <f t="shared" si="36"/>
        <v>0</v>
      </c>
      <c r="CA102" s="167">
        <f t="shared" si="36"/>
        <v>0</v>
      </c>
      <c r="CB102" s="167">
        <f t="shared" si="36"/>
        <v>0</v>
      </c>
      <c r="CC102" s="167">
        <f t="shared" si="36"/>
        <v>0</v>
      </c>
      <c r="CD102" s="167">
        <f t="shared" si="36"/>
        <v>0.375</v>
      </c>
      <c r="CE102" s="167">
        <f t="shared" si="36"/>
        <v>1</v>
      </c>
      <c r="CF102" s="167">
        <f t="shared" si="36"/>
        <v>0.375</v>
      </c>
      <c r="CG102" s="167">
        <f t="shared" si="36"/>
        <v>0</v>
      </c>
      <c r="CH102" s="167">
        <f t="shared" si="36"/>
        <v>0.625</v>
      </c>
      <c r="CI102" s="167">
        <f t="shared" si="36"/>
        <v>0.125</v>
      </c>
      <c r="CJ102" s="167">
        <f t="shared" si="36"/>
        <v>0</v>
      </c>
      <c r="CK102" s="167">
        <f t="shared" si="36"/>
        <v>0.375</v>
      </c>
      <c r="CL102" s="167">
        <f t="shared" si="36"/>
        <v>0.375</v>
      </c>
      <c r="CM102" s="167">
        <f t="shared" si="36"/>
        <v>0.75</v>
      </c>
      <c r="CN102" s="167">
        <f t="shared" si="36"/>
        <v>0</v>
      </c>
      <c r="CO102" s="167">
        <f t="shared" si="36"/>
        <v>0</v>
      </c>
      <c r="CP102" s="167">
        <f t="shared" si="36"/>
        <v>0</v>
      </c>
      <c r="CQ102" s="167">
        <f t="shared" si="36"/>
        <v>0.75</v>
      </c>
      <c r="CR102" s="167">
        <f t="shared" si="36"/>
        <v>0.125</v>
      </c>
    </row>
    <row r="103" spans="1:96" x14ac:dyDescent="0.35">
      <c r="A103" s="21" t="s">
        <v>413</v>
      </c>
      <c r="B103" s="21"/>
      <c r="AJ103" s="21" t="s">
        <v>413</v>
      </c>
      <c r="AK103" s="167">
        <f t="shared" si="26"/>
        <v>0.33333333333333331</v>
      </c>
      <c r="AL103" s="167">
        <f t="shared" ref="AL103:BO103" si="37">IF(AL89=0,"N/A",AL76/AL89)</f>
        <v>0</v>
      </c>
      <c r="AM103" s="167">
        <f t="shared" si="37"/>
        <v>0.16666666666666666</v>
      </c>
      <c r="AN103" s="167">
        <f t="shared" si="37"/>
        <v>0.16666666666666666</v>
      </c>
      <c r="AO103" s="167">
        <f t="shared" si="37"/>
        <v>0</v>
      </c>
      <c r="AP103" s="167">
        <f t="shared" si="37"/>
        <v>0</v>
      </c>
      <c r="AQ103" s="167">
        <f t="shared" si="37"/>
        <v>0.16666666666666666</v>
      </c>
      <c r="AR103" s="167">
        <f t="shared" si="37"/>
        <v>0.33333333333333331</v>
      </c>
      <c r="AS103" s="167">
        <f t="shared" si="37"/>
        <v>0</v>
      </c>
      <c r="AT103" s="167">
        <f t="shared" si="37"/>
        <v>0</v>
      </c>
      <c r="AU103" s="167">
        <f t="shared" si="37"/>
        <v>0</v>
      </c>
      <c r="AV103" s="167">
        <f t="shared" si="37"/>
        <v>0</v>
      </c>
      <c r="AW103" s="167">
        <f t="shared" si="37"/>
        <v>0</v>
      </c>
      <c r="AX103" s="167">
        <f t="shared" si="37"/>
        <v>0</v>
      </c>
      <c r="AY103" s="167">
        <f t="shared" si="37"/>
        <v>0</v>
      </c>
      <c r="AZ103" s="167">
        <f t="shared" si="37"/>
        <v>0.16666666666666666</v>
      </c>
      <c r="BA103" s="167">
        <f t="shared" si="37"/>
        <v>0</v>
      </c>
      <c r="BB103" s="167">
        <f t="shared" si="37"/>
        <v>0</v>
      </c>
      <c r="BC103" s="167">
        <f t="shared" si="37"/>
        <v>0.5</v>
      </c>
      <c r="BD103" s="167">
        <f t="shared" si="37"/>
        <v>0</v>
      </c>
      <c r="BE103" s="167">
        <f t="shared" si="37"/>
        <v>0</v>
      </c>
      <c r="BF103" s="167">
        <f t="shared" si="37"/>
        <v>0</v>
      </c>
      <c r="BG103" s="167">
        <f t="shared" si="37"/>
        <v>0</v>
      </c>
      <c r="BH103" s="167">
        <f t="shared" si="37"/>
        <v>0</v>
      </c>
      <c r="BI103" s="167">
        <f t="shared" si="37"/>
        <v>0</v>
      </c>
      <c r="BJ103" s="167">
        <f t="shared" si="37"/>
        <v>0</v>
      </c>
      <c r="BK103" s="167">
        <f t="shared" si="37"/>
        <v>0</v>
      </c>
      <c r="BL103" s="167">
        <f t="shared" si="37"/>
        <v>0</v>
      </c>
      <c r="BM103" s="167">
        <f t="shared" si="37"/>
        <v>0.33333333333333331</v>
      </c>
      <c r="BN103" s="167">
        <f t="shared" si="37"/>
        <v>0</v>
      </c>
      <c r="BO103" s="167">
        <f t="shared" si="37"/>
        <v>0</v>
      </c>
      <c r="BP103" s="167">
        <f>IF(BP89=0,"N/A",BP76/BP89)</f>
        <v>0</v>
      </c>
      <c r="BQ103" s="167">
        <f>IF(BQ89=0,"N/A",BQ76/BQ89)</f>
        <v>0.33333333333333331</v>
      </c>
      <c r="BR103" s="167">
        <f>IF(BR89=0,"N/A",BR76/BR89)</f>
        <v>0</v>
      </c>
      <c r="BS103" s="167">
        <f t="shared" ref="BS103:CR103" si="38">IF(BS89=0,"N/A",BS76/BS89)</f>
        <v>0.5</v>
      </c>
      <c r="BT103" s="167">
        <f t="shared" si="38"/>
        <v>0</v>
      </c>
      <c r="BU103" s="167">
        <f t="shared" si="38"/>
        <v>0</v>
      </c>
      <c r="BV103" s="167">
        <f t="shared" si="38"/>
        <v>0</v>
      </c>
      <c r="BW103" s="167">
        <f t="shared" si="38"/>
        <v>0</v>
      </c>
      <c r="BX103" s="167">
        <f t="shared" si="38"/>
        <v>0</v>
      </c>
      <c r="BY103" s="167">
        <f t="shared" si="38"/>
        <v>0</v>
      </c>
      <c r="BZ103" s="167">
        <f t="shared" si="38"/>
        <v>0</v>
      </c>
      <c r="CA103" s="167">
        <f t="shared" si="38"/>
        <v>0</v>
      </c>
      <c r="CB103" s="167">
        <f t="shared" si="38"/>
        <v>0</v>
      </c>
      <c r="CC103" s="167">
        <f t="shared" si="38"/>
        <v>0</v>
      </c>
      <c r="CD103" s="167">
        <f t="shared" si="38"/>
        <v>0</v>
      </c>
      <c r="CE103" s="167">
        <f t="shared" si="38"/>
        <v>0</v>
      </c>
      <c r="CF103" s="167">
        <f t="shared" si="38"/>
        <v>0</v>
      </c>
      <c r="CG103" s="167">
        <f t="shared" si="38"/>
        <v>0</v>
      </c>
      <c r="CH103" s="167">
        <f t="shared" si="38"/>
        <v>0</v>
      </c>
      <c r="CI103" s="167">
        <f t="shared" si="38"/>
        <v>0.16666666666666666</v>
      </c>
      <c r="CJ103" s="167">
        <f t="shared" si="38"/>
        <v>0.16666666666666666</v>
      </c>
      <c r="CK103" s="167">
        <f t="shared" si="38"/>
        <v>0</v>
      </c>
      <c r="CL103" s="167">
        <f t="shared" si="38"/>
        <v>0</v>
      </c>
      <c r="CM103" s="167">
        <f t="shared" si="38"/>
        <v>0</v>
      </c>
      <c r="CN103" s="167">
        <f t="shared" si="38"/>
        <v>0</v>
      </c>
      <c r="CO103" s="167">
        <f t="shared" si="38"/>
        <v>0</v>
      </c>
      <c r="CP103" s="167">
        <f t="shared" si="38"/>
        <v>0</v>
      </c>
      <c r="CQ103" s="167">
        <f t="shared" si="38"/>
        <v>0.16666666666666666</v>
      </c>
      <c r="CR103" s="167">
        <f t="shared" si="38"/>
        <v>0</v>
      </c>
    </row>
  </sheetData>
  <conditionalFormatting sqref="AK1:CR55">
    <cfRule type="cellIs" dxfId="174" priority="1" operator="equal">
      <formula xml:space="preserve"> ""</formula>
    </cfRule>
    <cfRule type="cellIs" dxfId="173" priority="97" operator="equal">
      <formula>"ERROR"</formula>
    </cfRule>
  </conditionalFormatting>
  <conditionalFormatting sqref="AK60:CR60">
    <cfRule type="colorScale" priority="96">
      <colorScale>
        <cfvo type="min"/>
        <cfvo type="percentile" val="50"/>
        <cfvo type="max"/>
        <color rgb="FFF8696B"/>
        <color rgb="FFFFEB84"/>
        <color rgb="FF63BE7B"/>
      </colorScale>
    </cfRule>
  </conditionalFormatting>
  <conditionalFormatting sqref="AK61:CR65">
    <cfRule type="colorScale" priority="95">
      <colorScale>
        <cfvo type="min"/>
        <cfvo type="percentile" val="50"/>
        <cfvo type="max"/>
        <color rgb="FF63BE7B"/>
        <color rgb="FFFFEB84"/>
        <color rgb="FFF8696B"/>
      </colorScale>
    </cfRule>
  </conditionalFormatting>
  <conditionalFormatting sqref="AJ68:AJ77">
    <cfRule type="cellIs" dxfId="172" priority="94" operator="equal">
      <formula>"???"</formula>
    </cfRule>
  </conditionalFormatting>
  <conditionalFormatting sqref="AN67:BX67 AK67:AL67">
    <cfRule type="cellIs" dxfId="171" priority="88" operator="equal">
      <formula>"???"</formula>
    </cfRule>
  </conditionalFormatting>
  <conditionalFormatting sqref="AN67:BX67 AK67:AL67">
    <cfRule type="cellIs" dxfId="170" priority="87" operator="equal">
      <formula>"ERR"</formula>
    </cfRule>
  </conditionalFormatting>
  <conditionalFormatting sqref="AM67">
    <cfRule type="cellIs" dxfId="169" priority="86" operator="equal">
      <formula>"???"</formula>
    </cfRule>
  </conditionalFormatting>
  <conditionalFormatting sqref="AM67">
    <cfRule type="cellIs" dxfId="168" priority="85" operator="equal">
      <formula>"ERR"</formula>
    </cfRule>
  </conditionalFormatting>
  <conditionalFormatting sqref="AM67">
    <cfRule type="cellIs" dxfId="167" priority="84" operator="equal">
      <formula>"ERROR"</formula>
    </cfRule>
  </conditionalFormatting>
  <conditionalFormatting sqref="AK67:BX67">
    <cfRule type="cellIs" dxfId="166" priority="83" operator="equal">
      <formula>"ERROR"</formula>
    </cfRule>
  </conditionalFormatting>
  <conditionalFormatting sqref="AJ81:AJ89">
    <cfRule type="cellIs" dxfId="165" priority="82" operator="equal">
      <formula>"???"</formula>
    </cfRule>
  </conditionalFormatting>
  <conditionalFormatting sqref="AJ95:AJ103">
    <cfRule type="cellIs" dxfId="164" priority="81" operator="equal">
      <formula>"???"</formula>
    </cfRule>
  </conditionalFormatting>
  <conditionalFormatting sqref="A58:B67 A90:B94 A78:B80">
    <cfRule type="cellIs" dxfId="163" priority="80" operator="equal">
      <formula>"???"</formula>
    </cfRule>
  </conditionalFormatting>
  <conditionalFormatting sqref="A68:B77">
    <cfRule type="cellIs" dxfId="162" priority="79" operator="equal">
      <formula>"???"</formula>
    </cfRule>
  </conditionalFormatting>
  <conditionalFormatting sqref="A81:B89">
    <cfRule type="cellIs" dxfId="161" priority="78" operator="equal">
      <formula>"???"</formula>
    </cfRule>
  </conditionalFormatting>
  <conditionalFormatting sqref="A95:B103">
    <cfRule type="cellIs" dxfId="160" priority="77" operator="equal">
      <formula>"???"</formula>
    </cfRule>
  </conditionalFormatting>
  <conditionalFormatting sqref="CI67:CR67">
    <cfRule type="cellIs" dxfId="159" priority="68" operator="equal">
      <formula>"WTF"</formula>
    </cfRule>
  </conditionalFormatting>
  <conditionalFormatting sqref="BY67:CR67">
    <cfRule type="cellIs" dxfId="158" priority="67" operator="equal">
      <formula>"???"</formula>
    </cfRule>
  </conditionalFormatting>
  <conditionalFormatting sqref="BY67:CR67">
    <cfRule type="cellIs" dxfId="157" priority="66" operator="equal">
      <formula>"ERR"</formula>
    </cfRule>
  </conditionalFormatting>
  <conditionalFormatting sqref="BY67:CR67">
    <cfRule type="cellIs" dxfId="156" priority="65" operator="equal">
      <formula>"ERROR"</formula>
    </cfRule>
  </conditionalFormatting>
  <conditionalFormatting sqref="AN80:BX80 AK80:AL80">
    <cfRule type="cellIs" dxfId="155" priority="56" operator="equal">
      <formula>"???"</formula>
    </cfRule>
  </conditionalFormatting>
  <conditionalFormatting sqref="AN80:BX80 AK80:AL80">
    <cfRule type="cellIs" dxfId="154" priority="55" operator="equal">
      <formula>"ERR"</formula>
    </cfRule>
  </conditionalFormatting>
  <conditionalFormatting sqref="AM80">
    <cfRule type="cellIs" dxfId="153" priority="54" operator="equal">
      <formula>"???"</formula>
    </cfRule>
  </conditionalFormatting>
  <conditionalFormatting sqref="AM80">
    <cfRule type="cellIs" dxfId="152" priority="53" operator="equal">
      <formula>"ERR"</formula>
    </cfRule>
  </conditionalFormatting>
  <conditionalFormatting sqref="AM80">
    <cfRule type="cellIs" dxfId="151" priority="52" operator="equal">
      <formula>"ERROR"</formula>
    </cfRule>
  </conditionalFormatting>
  <conditionalFormatting sqref="AK80:BX80">
    <cfRule type="cellIs" dxfId="150" priority="51" operator="equal">
      <formula>"ERROR"</formula>
    </cfRule>
  </conditionalFormatting>
  <conditionalFormatting sqref="CI80:CR80">
    <cfRule type="cellIs" dxfId="149" priority="50" operator="equal">
      <formula>"WTF"</formula>
    </cfRule>
  </conditionalFormatting>
  <conditionalFormatting sqref="BY80:CR80">
    <cfRule type="cellIs" dxfId="148" priority="49" operator="equal">
      <formula>"???"</formula>
    </cfRule>
  </conditionalFormatting>
  <conditionalFormatting sqref="BY80:CR80">
    <cfRule type="cellIs" dxfId="147" priority="48" operator="equal">
      <formula>"ERR"</formula>
    </cfRule>
  </conditionalFormatting>
  <conditionalFormatting sqref="BY80:CR80">
    <cfRule type="cellIs" dxfId="146" priority="47" operator="equal">
      <formula>"ERROR"</formula>
    </cfRule>
  </conditionalFormatting>
  <conditionalFormatting sqref="AN94:BX94 AK94:AL94">
    <cfRule type="cellIs" dxfId="145" priority="46" operator="equal">
      <formula>"???"</formula>
    </cfRule>
  </conditionalFormatting>
  <conditionalFormatting sqref="AN94:BX94 AK94:AL94">
    <cfRule type="cellIs" dxfId="144" priority="45" operator="equal">
      <formula>"ERR"</formula>
    </cfRule>
  </conditionalFormatting>
  <conditionalFormatting sqref="AM94">
    <cfRule type="cellIs" dxfId="143" priority="44" operator="equal">
      <formula>"???"</formula>
    </cfRule>
  </conditionalFormatting>
  <conditionalFormatting sqref="AM94">
    <cfRule type="cellIs" dxfId="142" priority="43" operator="equal">
      <formula>"ERR"</formula>
    </cfRule>
  </conditionalFormatting>
  <conditionalFormatting sqref="AM94">
    <cfRule type="cellIs" dxfId="141" priority="42" operator="equal">
      <formula>"ERROR"</formula>
    </cfRule>
  </conditionalFormatting>
  <conditionalFormatting sqref="AK94:BX94">
    <cfRule type="cellIs" dxfId="140" priority="41" operator="equal">
      <formula>"ERROR"</formula>
    </cfRule>
  </conditionalFormatting>
  <conditionalFormatting sqref="CI94:CR94">
    <cfRule type="cellIs" dxfId="139" priority="40" operator="equal">
      <formula>"WTF"</formula>
    </cfRule>
  </conditionalFormatting>
  <conditionalFormatting sqref="BY94:CR94">
    <cfRule type="cellIs" dxfId="138" priority="39" operator="equal">
      <formula>"???"</formula>
    </cfRule>
  </conditionalFormatting>
  <conditionalFormatting sqref="BY94:CR94">
    <cfRule type="cellIs" dxfId="137" priority="38" operator="equal">
      <formula>"ERR"</formula>
    </cfRule>
  </conditionalFormatting>
  <conditionalFormatting sqref="BY94:CR94">
    <cfRule type="cellIs" dxfId="136" priority="37" operator="equal">
      <formula>"ERROR"</formula>
    </cfRule>
  </conditionalFormatting>
  <conditionalFormatting sqref="A10 A1:AC1 AJ2:AJ8 G2:W8 G11:W55 AJ10:AJ55 A2:B2 A3:A8 A11:B55 I10 P10:W10 Z11:AC55 Z2:AC8 AE1:AJ1 D11:D55 B3:B10 D2:D8 Z10:AB10">
    <cfRule type="cellIs" dxfId="135" priority="36" operator="equal">
      <formula>"???"</formula>
    </cfRule>
  </conditionalFormatting>
  <conditionalFormatting sqref="A10 A1:AC1 AJ2:AJ8 G2:W8 G11:W55 AJ10:AJ55 A2:B2 A3:A8 A11:B55 I10 P10:W10 Z11:AC55 Z2:AC8 AE1:AJ1 D11:D55 B3:B10 D2:D8 Z10:AB10">
    <cfRule type="cellIs" dxfId="134" priority="35" operator="equal">
      <formula>"ERR"</formula>
    </cfRule>
  </conditionalFormatting>
  <conditionalFormatting sqref="E2:F8 E11:F55">
    <cfRule type="cellIs" dxfId="133" priority="34" operator="equal">
      <formula>"???"</formula>
    </cfRule>
  </conditionalFormatting>
  <conditionalFormatting sqref="E2:F8 E11:F55">
    <cfRule type="cellIs" dxfId="132" priority="33" operator="equal">
      <formula>"ERR"</formula>
    </cfRule>
  </conditionalFormatting>
  <conditionalFormatting sqref="X2:Y8 X11:Y55">
    <cfRule type="cellIs" dxfId="131" priority="32" operator="equal">
      <formula>"???"</formula>
    </cfRule>
  </conditionalFormatting>
  <conditionalFormatting sqref="X2:Y8 X11:Y55">
    <cfRule type="cellIs" dxfId="130" priority="31" operator="equal">
      <formula>"ERR"</formula>
    </cfRule>
  </conditionalFormatting>
  <conditionalFormatting sqref="AI2:AI8 AI10:AI55">
    <cfRule type="cellIs" dxfId="129" priority="30" operator="equal">
      <formula>"???"</formula>
    </cfRule>
  </conditionalFormatting>
  <conditionalFormatting sqref="AI2:AI8 AI10:AI55">
    <cfRule type="cellIs" dxfId="128" priority="29" operator="equal">
      <formula>"ERR"</formula>
    </cfRule>
  </conditionalFormatting>
  <conditionalFormatting sqref="A9 G9:W9 Z9:AC9 AJ9 G10:H10 J10:O10 AC10">
    <cfRule type="cellIs" dxfId="127" priority="28" operator="equal">
      <formula>"???"</formula>
    </cfRule>
  </conditionalFormatting>
  <conditionalFormatting sqref="A9 G9:W9 Z9:AC9 AJ9 G10:H10 J10:O10 AC10">
    <cfRule type="cellIs" dxfId="126" priority="27" operator="equal">
      <formula>"ERR"</formula>
    </cfRule>
  </conditionalFormatting>
  <conditionalFormatting sqref="F9:F10">
    <cfRule type="cellIs" dxfId="125" priority="26" operator="equal">
      <formula>"???"</formula>
    </cfRule>
  </conditionalFormatting>
  <conditionalFormatting sqref="F9:F10">
    <cfRule type="cellIs" dxfId="124" priority="25" operator="equal">
      <formula>"ERR"</formula>
    </cfRule>
  </conditionalFormatting>
  <conditionalFormatting sqref="X9:Y10">
    <cfRule type="cellIs" dxfId="123" priority="24" operator="equal">
      <formula>"???"</formula>
    </cfRule>
  </conditionalFormatting>
  <conditionalFormatting sqref="X9:Y10">
    <cfRule type="cellIs" dxfId="122" priority="23" operator="equal">
      <formula>"ERR"</formula>
    </cfRule>
  </conditionalFormatting>
  <conditionalFormatting sqref="AI9">
    <cfRule type="cellIs" dxfId="121" priority="22" operator="equal">
      <formula>"???"</formula>
    </cfRule>
  </conditionalFormatting>
  <conditionalFormatting sqref="AI9">
    <cfRule type="cellIs" dxfId="120" priority="21" operator="equal">
      <formula>"ERR"</formula>
    </cfRule>
  </conditionalFormatting>
  <conditionalFormatting sqref="AE9:AH9">
    <cfRule type="cellIs" dxfId="119" priority="10" operator="equal">
      <formula>"???"</formula>
    </cfRule>
  </conditionalFormatting>
  <conditionalFormatting sqref="AE9:AH9">
    <cfRule type="cellIs" dxfId="118" priority="9" operator="equal">
      <formula>"ERR"</formula>
    </cfRule>
  </conditionalFormatting>
  <conditionalFormatting sqref="D9:D10">
    <cfRule type="cellIs" dxfId="117" priority="20" operator="equal">
      <formula>"???"</formula>
    </cfRule>
  </conditionalFormatting>
  <conditionalFormatting sqref="D9:D10">
    <cfRule type="cellIs" dxfId="116" priority="19" operator="equal">
      <formula>"ERR"</formula>
    </cfRule>
  </conditionalFormatting>
  <conditionalFormatting sqref="E9:E10">
    <cfRule type="cellIs" dxfId="115" priority="18" operator="equal">
      <formula>"???"</formula>
    </cfRule>
  </conditionalFormatting>
  <conditionalFormatting sqref="E9:E10">
    <cfRule type="cellIs" dxfId="114" priority="17" operator="equal">
      <formula>"ERR"</formula>
    </cfRule>
  </conditionalFormatting>
  <conditionalFormatting sqref="C9">
    <cfRule type="cellIs" dxfId="113" priority="5" operator="equal">
      <formula>"ERR"</formula>
    </cfRule>
  </conditionalFormatting>
  <conditionalFormatting sqref="AD10:AD55 AD1:AD8">
    <cfRule type="cellIs" dxfId="112" priority="16" operator="equal">
      <formula>"???"</formula>
    </cfRule>
  </conditionalFormatting>
  <conditionalFormatting sqref="AD10:AD55 AD1:AD8">
    <cfRule type="cellIs" dxfId="111" priority="15" operator="equal">
      <formula>"ERR"</formula>
    </cfRule>
  </conditionalFormatting>
  <conditionalFormatting sqref="AD9">
    <cfRule type="cellIs" dxfId="110" priority="14" operator="equal">
      <formula>"???"</formula>
    </cfRule>
  </conditionalFormatting>
  <conditionalFormatting sqref="AD9">
    <cfRule type="cellIs" dxfId="109" priority="13" operator="equal">
      <formula>"ERR"</formula>
    </cfRule>
  </conditionalFormatting>
  <conditionalFormatting sqref="C9">
    <cfRule type="cellIs" dxfId="108" priority="6" operator="equal">
      <formula>"???"</formula>
    </cfRule>
  </conditionalFormatting>
  <conditionalFormatting sqref="AE10:AH55 AE2:AH8">
    <cfRule type="cellIs" dxfId="107" priority="12" operator="equal">
      <formula>"???"</formula>
    </cfRule>
  </conditionalFormatting>
  <conditionalFormatting sqref="AE10:AH55 AE2:AH8">
    <cfRule type="cellIs" dxfId="106" priority="11" operator="equal">
      <formula>"ERR"</formula>
    </cfRule>
  </conditionalFormatting>
  <conditionalFormatting sqref="C2:C8 C10:C55">
    <cfRule type="cellIs" dxfId="105" priority="8" operator="equal">
      <formula>"???"</formula>
    </cfRule>
  </conditionalFormatting>
  <conditionalFormatting sqref="C2:C8 C10:C55">
    <cfRule type="cellIs" dxfId="104" priority="7" operator="equal">
      <formula>"ERR"</formula>
    </cfRule>
  </conditionalFormatting>
  <conditionalFormatting sqref="AJ65">
    <cfRule type="cellIs" dxfId="103" priority="4" operator="equal">
      <formula>"???"</formula>
    </cfRule>
  </conditionalFormatting>
  <conditionalFormatting sqref="AJ62:AJ64">
    <cfRule type="cellIs" dxfId="102" priority="3" operator="equal">
      <formula>"???"</formula>
    </cfRule>
  </conditionalFormatting>
  <pageMargins left="0.7" right="0.7" top="0.75" bottom="0.75" header="0.3" footer="0.3"/>
  <pageSetup paperSize="9" orientation="portrait" r:id="rId1"/>
  <legacy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A63"/>
  <sheetViews>
    <sheetView workbookViewId="0">
      <pane xSplit="1" ySplit="1" topLeftCell="K2" activePane="bottomRight" state="frozen"/>
      <selection pane="topRight" activeCell="B1" sqref="B1"/>
      <selection pane="bottomLeft" activeCell="A2" sqref="A2"/>
      <selection pane="bottomRight" activeCell="W14" sqref="W14"/>
    </sheetView>
  </sheetViews>
  <sheetFormatPr defaultRowHeight="14.5" x14ac:dyDescent="0.35"/>
  <cols>
    <col min="1" max="1" width="14.54296875" customWidth="1"/>
    <col min="2" max="2" width="8.36328125" customWidth="1"/>
    <col min="4" max="4" width="9.08984375" style="107"/>
    <col min="6" max="6" width="7.36328125" customWidth="1"/>
    <col min="7" max="7" width="9.08984375" style="107"/>
    <col min="9" max="9" width="9.08984375" style="107"/>
    <col min="11" max="11" width="9.08984375" style="107"/>
    <col min="12" max="12" width="9.90625" customWidth="1"/>
    <col min="13" max="13" width="9.08984375" style="107"/>
    <col min="15" max="15" width="9.08984375" style="107"/>
    <col min="17" max="17" width="9.08984375" style="107"/>
    <col min="18" max="18" width="9.54296875" customWidth="1"/>
    <col min="19" max="19" width="9.08984375" style="107"/>
    <col min="21" max="21" width="9.08984375" style="107"/>
    <col min="23" max="23" width="9.08984375" style="107"/>
  </cols>
  <sheetData>
    <row r="1" spans="1:27" x14ac:dyDescent="0.35">
      <c r="A1" s="108" t="s">
        <v>404</v>
      </c>
      <c r="B1" s="108" t="s">
        <v>403</v>
      </c>
      <c r="C1" s="108" t="s">
        <v>332</v>
      </c>
      <c r="D1" s="109" t="s">
        <v>333</v>
      </c>
      <c r="E1" s="108" t="s">
        <v>322</v>
      </c>
      <c r="F1" s="108" t="s">
        <v>405</v>
      </c>
      <c r="G1" s="109" t="s">
        <v>323</v>
      </c>
      <c r="H1" s="108" t="s">
        <v>406</v>
      </c>
      <c r="I1" s="109" t="s">
        <v>324</v>
      </c>
      <c r="J1" s="108" t="s">
        <v>407</v>
      </c>
      <c r="K1" s="109" t="s">
        <v>325</v>
      </c>
      <c r="L1" s="108" t="s">
        <v>408</v>
      </c>
      <c r="M1" s="109" t="s">
        <v>326</v>
      </c>
      <c r="N1" s="108" t="s">
        <v>409</v>
      </c>
      <c r="O1" s="109" t="s">
        <v>327</v>
      </c>
      <c r="P1" s="108" t="s">
        <v>410</v>
      </c>
      <c r="Q1" s="109" t="s">
        <v>328</v>
      </c>
      <c r="R1" s="108" t="s">
        <v>411</v>
      </c>
      <c r="S1" s="109" t="s">
        <v>329</v>
      </c>
      <c r="T1" s="108" t="s">
        <v>412</v>
      </c>
      <c r="U1" s="109" t="s">
        <v>330</v>
      </c>
      <c r="V1" s="108" t="s">
        <v>413</v>
      </c>
      <c r="W1" s="109" t="s">
        <v>331</v>
      </c>
      <c r="X1" s="179" t="s">
        <v>2126</v>
      </c>
      <c r="Y1" s="234" t="s">
        <v>2127</v>
      </c>
      <c r="Z1" s="179" t="s">
        <v>2128</v>
      </c>
      <c r="AA1" s="234" t="s">
        <v>2129</v>
      </c>
    </row>
    <row r="2" spans="1:27" ht="15.5" x14ac:dyDescent="0.35">
      <c r="A2" s="141" t="s">
        <v>58</v>
      </c>
      <c r="B2">
        <f>HLOOKUP(A2,Points_MP!$AK$1:$CR$61,61,FALSE)</f>
        <v>1</v>
      </c>
      <c r="C2" s="107">
        <f>HLOOKUP(A2,Points_MP!$AK$1:$CR$61,58,FALSE)</f>
        <v>75.7</v>
      </c>
      <c r="D2" s="107">
        <f>HLOOKUP(A2,Points_MP!$AK$1:$CR$61,60,FALSE)</f>
        <v>75.7</v>
      </c>
      <c r="E2" t="str">
        <f t="shared" ref="E2:E33" si="0">IF(D2&gt;80,"A+",IF(D2&gt;75,"A",IF(D2&gt;70,"A-",IF(D2&gt;65,"B+",IF(D2&gt;60,"B",IF(D2&gt;55,"B-",IF(D2&gt;50,"C+",IF(D2&gt;45,"C",IF(D2&gt;40,"C-",IF(D2&gt;35,"D+",IF(D2&gt;30,"D",IF(D2&gt;25,"D-",IF(D2&gt;20,"E+",IF(D2&gt;15,"E",IF(D2&gt;10,"E-",IF(D2&lt;9.9,"F"))))))))))))))))</f>
        <v>A</v>
      </c>
      <c r="F2">
        <f>HLOOKUP(A2,Points_MP!$AJ$67:$CR$76,2,FALSE)</f>
        <v>15</v>
      </c>
      <c r="G2" s="168">
        <f>HLOOKUP($A2,Points_MP!$AJ$94:$CR$103,2,FALSE)</f>
        <v>0.9375</v>
      </c>
      <c r="H2">
        <f>HLOOKUP(A2,Points_MP!$AJ$67:$CR$76,3,FALSE)</f>
        <v>20</v>
      </c>
      <c r="I2" s="168">
        <f>HLOOKUP($A2,Points_MP!$AJ$94:$CR$103,3,FALSE)</f>
        <v>0.625</v>
      </c>
      <c r="J2">
        <f>HLOOKUP(A2,Points_MP!$AJ$67:$CR$76,4,FALSE)</f>
        <v>11.2</v>
      </c>
      <c r="K2" s="168">
        <f>HLOOKUP($A2,Points_MP!$AJ$94:$CR$103,4,FALSE)</f>
        <v>0.93333333333333324</v>
      </c>
      <c r="L2">
        <f>HLOOKUP(A2,Points_MP!$AJ$67:$CR$76,5,FALSE)</f>
        <v>6</v>
      </c>
      <c r="M2" s="168">
        <f>HLOOKUP($A2,Points_MP!$AJ$94:$CR$103,5,FALSE)</f>
        <v>0.8571428571428571</v>
      </c>
      <c r="N2">
        <f>HLOOKUP(A2,Points_MP!$AJ$67:$CR$76,6,FALSE)</f>
        <v>11.5</v>
      </c>
      <c r="O2" s="168">
        <f>HLOOKUP($A2,Points_MP!$AJ$94:$CR$103,6,FALSE)</f>
        <v>0.95833333333333337</v>
      </c>
      <c r="P2">
        <f>HLOOKUP(A2,Points_MP!$AJ$67:$CR$76,7,FALSE)</f>
        <v>5</v>
      </c>
      <c r="Q2" s="168">
        <f>HLOOKUP($A2,Points_MP!$AJ$94:$CR$103,7,FALSE)</f>
        <v>1</v>
      </c>
      <c r="R2">
        <f>HLOOKUP(A2,Points_MP!$AJ$67:$CR$76,8,FALSE)</f>
        <v>3</v>
      </c>
      <c r="S2" s="168">
        <f>HLOOKUP($A2,Points_MP!$AJ$94:$CR$103,8,FALSE)</f>
        <v>0.5</v>
      </c>
      <c r="T2">
        <f>HLOOKUP(A2,Points_MP!$AJ$67:$CR$76,9,FALSE)</f>
        <v>4</v>
      </c>
      <c r="U2" s="168">
        <f>HLOOKUP($A2,Points_MP!$AJ$94:$CR$103,9,FALSE)</f>
        <v>1</v>
      </c>
      <c r="V2">
        <f>HLOOKUP(A2,Points_MP!$AJ$67:$CR$76,10,FALSE)</f>
        <v>0</v>
      </c>
      <c r="W2" s="168">
        <f>HLOOKUP($A2,Points_MP!$AJ$94:$CR$103,10,FALSE)</f>
        <v>0</v>
      </c>
      <c r="X2">
        <f>VLOOKUP($A2,Ranking_MP_2018!$A:$D,2,FALSE)</f>
        <v>1</v>
      </c>
      <c r="Y2">
        <f t="shared" ref="Y2:Y33" si="1">X2-B2</f>
        <v>0</v>
      </c>
      <c r="Z2" s="107">
        <f>VLOOKUP($A2,Ranking_MP_2018!$A:$D,4,FALSE)</f>
        <v>82.2</v>
      </c>
      <c r="AA2" s="107">
        <f t="shared" ref="AA2:AA33" si="2">D2-Z2</f>
        <v>-6.5</v>
      </c>
    </row>
    <row r="3" spans="1:27" ht="15.5" x14ac:dyDescent="0.35">
      <c r="A3" s="141" t="s">
        <v>56</v>
      </c>
      <c r="B3">
        <f>HLOOKUP(A3,Points_MP!$AK$1:$CR$61,61,FALSE)</f>
        <v>2</v>
      </c>
      <c r="C3" s="107">
        <f>HLOOKUP(A3,Points_MP!$AK$1:$CR$61,58,FALSE)</f>
        <v>56.5</v>
      </c>
      <c r="D3" s="107">
        <f>HLOOKUP(A3,Points_MP!$AK$1:$CR$61,60,FALSE)</f>
        <v>57.653061224489797</v>
      </c>
      <c r="E3" t="str">
        <f t="shared" si="0"/>
        <v>B-</v>
      </c>
      <c r="F3">
        <f>HLOOKUP(A3,Points_MP!$AJ$67:$CR$76,2,FALSE)</f>
        <v>9.6999999999999993</v>
      </c>
      <c r="G3" s="168">
        <f>HLOOKUP($A3,Points_MP!$AJ$94:$CR$103,2,FALSE)</f>
        <v>0.60624999999999996</v>
      </c>
      <c r="H3">
        <f>HLOOKUP(A3,Points_MP!$AJ$67:$CR$76,3,FALSE)</f>
        <v>21.200000000000003</v>
      </c>
      <c r="I3" s="168">
        <f>HLOOKUP($A3,Points_MP!$AJ$94:$CR$103,3,FALSE)</f>
        <v>0.66250000000000009</v>
      </c>
      <c r="J3">
        <f>HLOOKUP(A3,Points_MP!$AJ$67:$CR$76,4,FALSE)</f>
        <v>5.0999999999999996</v>
      </c>
      <c r="K3" s="168">
        <f>HLOOKUP($A3,Points_MP!$AJ$94:$CR$103,4,FALSE)</f>
        <v>0.42499999999999999</v>
      </c>
      <c r="L3">
        <f>HLOOKUP(A3,Points_MP!$AJ$67:$CR$76,5,FALSE)</f>
        <v>3.5</v>
      </c>
      <c r="M3" s="168">
        <f>HLOOKUP($A3,Points_MP!$AJ$94:$CR$103,5,FALSE)</f>
        <v>0.7</v>
      </c>
      <c r="N3">
        <f>HLOOKUP(A3,Points_MP!$AJ$67:$CR$76,6,FALSE)</f>
        <v>9.5</v>
      </c>
      <c r="O3" s="168">
        <f>HLOOKUP($A3,Points_MP!$AJ$94:$CR$103,6,FALSE)</f>
        <v>0.79166666666666663</v>
      </c>
      <c r="P3">
        <f>HLOOKUP(A3,Points_MP!$AJ$67:$CR$76,7,FALSE)</f>
        <v>2</v>
      </c>
      <c r="Q3" s="168">
        <f>HLOOKUP($A3,Points_MP!$AJ$94:$CR$103,7,FALSE)</f>
        <v>0.4</v>
      </c>
      <c r="R3">
        <f>HLOOKUP(A3,Points_MP!$AJ$67:$CR$76,8,FALSE)</f>
        <v>1.5</v>
      </c>
      <c r="S3" s="168">
        <f>HLOOKUP($A3,Points_MP!$AJ$94:$CR$103,8,FALSE)</f>
        <v>0.25</v>
      </c>
      <c r="T3">
        <f>HLOOKUP(A3,Points_MP!$AJ$67:$CR$76,9,FALSE)</f>
        <v>2</v>
      </c>
      <c r="U3" s="168">
        <f>HLOOKUP($A3,Points_MP!$AJ$94:$CR$103,9,FALSE)</f>
        <v>0.5</v>
      </c>
      <c r="V3">
        <f>HLOOKUP(A3,Points_MP!$AJ$67:$CR$76,10,FALSE)</f>
        <v>2</v>
      </c>
      <c r="W3" s="168">
        <f>HLOOKUP($A3,Points_MP!$AJ$94:$CR$103,10,FALSE)</f>
        <v>0.33333333333333331</v>
      </c>
      <c r="X3">
        <f>VLOOKUP(A3,Ranking_MP_2018!A:D,2,FALSE)</f>
        <v>9</v>
      </c>
      <c r="Y3">
        <f t="shared" si="1"/>
        <v>7</v>
      </c>
      <c r="Z3" s="107">
        <f>VLOOKUP($A3,Ranking_MP_2018!$A:$D,4,FALSE)</f>
        <v>50.699999999999996</v>
      </c>
      <c r="AA3" s="107">
        <f t="shared" si="2"/>
        <v>6.9530612244898009</v>
      </c>
    </row>
    <row r="4" spans="1:27" ht="15.5" x14ac:dyDescent="0.35">
      <c r="A4" s="141" t="s">
        <v>91</v>
      </c>
      <c r="B4">
        <f>HLOOKUP(A4,Points_MP!$AK$1:$CR$61,61,FALSE)</f>
        <v>3</v>
      </c>
      <c r="C4" s="107">
        <f>HLOOKUP(A4,Points_MP!$AK$1:$CR$61,58,FALSE)</f>
        <v>53</v>
      </c>
      <c r="D4" s="107">
        <f>HLOOKUP(A4,Points_MP!$AK$1:$CR$61,60,FALSE)</f>
        <v>55.789473684210527</v>
      </c>
      <c r="E4" t="str">
        <f t="shared" si="0"/>
        <v>B-</v>
      </c>
      <c r="F4">
        <f>HLOOKUP(A4,Points_MP!$AJ$67:$CR$76,2,FALSE)</f>
        <v>15</v>
      </c>
      <c r="G4" s="168">
        <f>HLOOKUP($A4,Points_MP!$AJ$94:$CR$103,2,FALSE)</f>
        <v>0.9375</v>
      </c>
      <c r="H4">
        <f>HLOOKUP(A4,Points_MP!$AJ$67:$CR$76,3,FALSE)</f>
        <v>15.2</v>
      </c>
      <c r="I4" s="168">
        <f>HLOOKUP($A4,Points_MP!$AJ$94:$CR$103,3,FALSE)</f>
        <v>0.47499999999999998</v>
      </c>
      <c r="J4">
        <f>HLOOKUP(A4,Points_MP!$AJ$67:$CR$76,4,FALSE)</f>
        <v>5.8</v>
      </c>
      <c r="K4" s="168">
        <f>HLOOKUP($A4,Points_MP!$AJ$94:$CR$103,4,FALSE)</f>
        <v>0.48333333333333334</v>
      </c>
      <c r="L4">
        <f>HLOOKUP(A4,Points_MP!$AJ$67:$CR$76,5,FALSE)</f>
        <v>1</v>
      </c>
      <c r="M4" s="168">
        <f>HLOOKUP($A4,Points_MP!$AJ$94:$CR$103,5,FALSE)</f>
        <v>0.5</v>
      </c>
      <c r="N4">
        <f>HLOOKUP(A4,Points_MP!$AJ$67:$CR$76,6,FALSE)</f>
        <v>9</v>
      </c>
      <c r="O4" s="168">
        <f>HLOOKUP($A4,Points_MP!$AJ$94:$CR$103,6,FALSE)</f>
        <v>0.75</v>
      </c>
      <c r="P4">
        <f>HLOOKUP(A4,Points_MP!$AJ$67:$CR$76,7,FALSE)</f>
        <v>2.5</v>
      </c>
      <c r="Q4" s="168">
        <f>HLOOKUP($A4,Points_MP!$AJ$94:$CR$103,7,FALSE)</f>
        <v>0.5</v>
      </c>
      <c r="R4">
        <f>HLOOKUP(A4,Points_MP!$AJ$67:$CR$76,8,FALSE)</f>
        <v>0</v>
      </c>
      <c r="S4" s="168">
        <f>HLOOKUP($A4,Points_MP!$AJ$94:$CR$103,8,FALSE)</f>
        <v>0</v>
      </c>
      <c r="T4">
        <f>HLOOKUP(A4,Points_MP!$AJ$67:$CR$76,9,FALSE)</f>
        <v>1.5</v>
      </c>
      <c r="U4" s="168">
        <f>HLOOKUP($A4,Points_MP!$AJ$94:$CR$103,9,FALSE)</f>
        <v>0.375</v>
      </c>
      <c r="V4">
        <f>HLOOKUP(A4,Points_MP!$AJ$67:$CR$76,10,FALSE)</f>
        <v>3</v>
      </c>
      <c r="W4" s="168">
        <f>HLOOKUP($A4,Points_MP!$AJ$94:$CR$103,10,FALSE)</f>
        <v>0.5</v>
      </c>
      <c r="X4">
        <f>VLOOKUP(A4,Ranking_MP_2018!A:D,2,FALSE)</f>
        <v>6</v>
      </c>
      <c r="Y4">
        <f t="shared" si="1"/>
        <v>3</v>
      </c>
      <c r="Z4" s="107">
        <f>VLOOKUP($A4,Ranking_MP_2018!$A:$D,4,FALSE)</f>
        <v>57.6</v>
      </c>
      <c r="AA4" s="107">
        <f t="shared" si="2"/>
        <v>-1.810526315789474</v>
      </c>
    </row>
    <row r="5" spans="1:27" ht="15.5" x14ac:dyDescent="0.35">
      <c r="A5" s="141" t="s">
        <v>70</v>
      </c>
      <c r="B5">
        <f>HLOOKUP(A5,Points_MP!$AK$1:$CR$61,61,FALSE)</f>
        <v>4</v>
      </c>
      <c r="C5" s="107">
        <f>HLOOKUP(A5,Points_MP!$AK$1:$CR$61,58,FALSE)</f>
        <v>50.199999999999996</v>
      </c>
      <c r="D5" s="107">
        <f>HLOOKUP(A5,Points_MP!$AK$1:$CR$61,60,FALSE)</f>
        <v>51.752577319587623</v>
      </c>
      <c r="E5" t="str">
        <f t="shared" si="0"/>
        <v>C+</v>
      </c>
      <c r="F5">
        <f>HLOOKUP(A5,Points_MP!$AJ$67:$CR$76,2,FALSE)</f>
        <v>12.3</v>
      </c>
      <c r="G5" s="168">
        <f>HLOOKUP($A5,Points_MP!$AJ$94:$CR$103,2,FALSE)</f>
        <v>0.76875000000000004</v>
      </c>
      <c r="H5">
        <f>HLOOKUP(A5,Points_MP!$AJ$67:$CR$76,3,FALSE)</f>
        <v>18.5</v>
      </c>
      <c r="I5" s="168">
        <f>HLOOKUP($A5,Points_MP!$AJ$94:$CR$103,3,FALSE)</f>
        <v>0.578125</v>
      </c>
      <c r="J5">
        <f>HLOOKUP(A5,Points_MP!$AJ$67:$CR$76,4,FALSE)</f>
        <v>4.9000000000000004</v>
      </c>
      <c r="K5" s="168">
        <f>HLOOKUP($A5,Points_MP!$AJ$94:$CR$103,4,FALSE)</f>
        <v>0.40833333333333338</v>
      </c>
      <c r="L5">
        <f>HLOOKUP(A5,Points_MP!$AJ$67:$CR$76,5,FALSE)</f>
        <v>1</v>
      </c>
      <c r="M5" s="168">
        <f>HLOOKUP($A5,Points_MP!$AJ$94:$CR$103,5,FALSE)</f>
        <v>0.14285714285714285</v>
      </c>
      <c r="N5">
        <f>HLOOKUP(A5,Points_MP!$AJ$67:$CR$76,6,FALSE)</f>
        <v>7</v>
      </c>
      <c r="O5" s="168">
        <f>HLOOKUP($A5,Points_MP!$AJ$94:$CR$103,6,FALSE)</f>
        <v>0.58333333333333337</v>
      </c>
      <c r="P5">
        <f>HLOOKUP(A5,Points_MP!$AJ$67:$CR$76,7,FALSE)</f>
        <v>1</v>
      </c>
      <c r="Q5" s="168">
        <f>HLOOKUP($A5,Points_MP!$AJ$94:$CR$103,7,FALSE)</f>
        <v>0.5</v>
      </c>
      <c r="R5">
        <f>HLOOKUP(A5,Points_MP!$AJ$67:$CR$76,8,FALSE)</f>
        <v>2</v>
      </c>
      <c r="S5" s="168">
        <f>HLOOKUP($A5,Points_MP!$AJ$94:$CR$103,8,FALSE)</f>
        <v>0.33333333333333331</v>
      </c>
      <c r="T5">
        <f>HLOOKUP(A5,Points_MP!$AJ$67:$CR$76,9,FALSE)</f>
        <v>1.5</v>
      </c>
      <c r="U5" s="168">
        <f>HLOOKUP($A5,Points_MP!$AJ$94:$CR$103,9,FALSE)</f>
        <v>0.375</v>
      </c>
      <c r="V5">
        <f>HLOOKUP(A5,Points_MP!$AJ$67:$CR$76,10,FALSE)</f>
        <v>2</v>
      </c>
      <c r="W5" s="168">
        <f>HLOOKUP($A5,Points_MP!$AJ$94:$CR$103,10,FALSE)</f>
        <v>0.33333333333333331</v>
      </c>
      <c r="X5">
        <f>VLOOKUP(A5,Ranking_MP_2018!A:D,2,FALSE)</f>
        <v>5</v>
      </c>
      <c r="Y5">
        <f t="shared" si="1"/>
        <v>1</v>
      </c>
      <c r="Z5" s="107">
        <f>VLOOKUP($A5,Ranking_MP_2018!$A:$D,4,FALSE)</f>
        <v>57.7</v>
      </c>
      <c r="AA5" s="107">
        <f t="shared" si="2"/>
        <v>-5.9474226804123802</v>
      </c>
    </row>
    <row r="6" spans="1:27" ht="15.5" x14ac:dyDescent="0.35">
      <c r="A6" s="141" t="s">
        <v>66</v>
      </c>
      <c r="B6">
        <f>HLOOKUP(A6,Points_MP!$AK$1:$CR$61,61,FALSE)</f>
        <v>5</v>
      </c>
      <c r="C6" s="107">
        <f>HLOOKUP(A6,Points_MP!$AK$1:$CR$61,58,FALSE)</f>
        <v>50.3</v>
      </c>
      <c r="D6" s="107">
        <f>HLOOKUP(A6,Points_MP!$AK$1:$CR$61,60,FALSE)</f>
        <v>50.3</v>
      </c>
      <c r="E6" t="str">
        <f t="shared" si="0"/>
        <v>C+</v>
      </c>
      <c r="F6">
        <f>HLOOKUP(A6,Points_MP!$AJ$67:$CR$76,2,FALSE)</f>
        <v>11</v>
      </c>
      <c r="G6" s="168">
        <f>HLOOKUP($A6,Points_MP!$AJ$94:$CR$103,2,FALSE)</f>
        <v>0.6875</v>
      </c>
      <c r="H6">
        <f>HLOOKUP(A6,Points_MP!$AJ$67:$CR$76,3,FALSE)</f>
        <v>18</v>
      </c>
      <c r="I6" s="168">
        <f>HLOOKUP($A6,Points_MP!$AJ$94:$CR$103,3,FALSE)</f>
        <v>0.5625</v>
      </c>
      <c r="J6">
        <f>HLOOKUP(A6,Points_MP!$AJ$67:$CR$76,4,FALSE)</f>
        <v>4.3</v>
      </c>
      <c r="K6" s="168">
        <f>HLOOKUP($A6,Points_MP!$AJ$94:$CR$103,4,FALSE)</f>
        <v>0.35833333333333334</v>
      </c>
      <c r="L6">
        <f>HLOOKUP(A6,Points_MP!$AJ$67:$CR$76,5,FALSE)</f>
        <v>2.5</v>
      </c>
      <c r="M6" s="168">
        <f>HLOOKUP($A6,Points_MP!$AJ$94:$CR$103,5,FALSE)</f>
        <v>0.35714285714285715</v>
      </c>
      <c r="N6">
        <f>HLOOKUP(A6,Points_MP!$AJ$67:$CR$76,6,FALSE)</f>
        <v>10</v>
      </c>
      <c r="O6" s="168">
        <f>HLOOKUP($A6,Points_MP!$AJ$94:$CR$103,6,FALSE)</f>
        <v>0.83333333333333337</v>
      </c>
      <c r="P6">
        <f>HLOOKUP(A6,Points_MP!$AJ$67:$CR$76,7,FALSE)</f>
        <v>3</v>
      </c>
      <c r="Q6" s="168">
        <f>HLOOKUP($A6,Points_MP!$AJ$94:$CR$103,7,FALSE)</f>
        <v>0.6</v>
      </c>
      <c r="R6">
        <f>HLOOKUP(A6,Points_MP!$AJ$67:$CR$76,8,FALSE)</f>
        <v>0</v>
      </c>
      <c r="S6" s="168">
        <f>HLOOKUP($A6,Points_MP!$AJ$94:$CR$103,8,FALSE)</f>
        <v>0</v>
      </c>
      <c r="T6">
        <f>HLOOKUP(A6,Points_MP!$AJ$67:$CR$76,9,FALSE)</f>
        <v>1.5</v>
      </c>
      <c r="U6" s="168">
        <f>HLOOKUP($A6,Points_MP!$AJ$94:$CR$103,9,FALSE)</f>
        <v>0.375</v>
      </c>
      <c r="V6">
        <f>HLOOKUP(A6,Points_MP!$AJ$67:$CR$76,10,FALSE)</f>
        <v>0</v>
      </c>
      <c r="W6" s="168">
        <f>HLOOKUP($A6,Points_MP!$AJ$94:$CR$103,10,FALSE)</f>
        <v>0</v>
      </c>
      <c r="X6">
        <f>VLOOKUP(A6,Ranking_MP_2018!A:D,2,FALSE)</f>
        <v>12</v>
      </c>
      <c r="Y6">
        <f t="shared" si="1"/>
        <v>7</v>
      </c>
      <c r="Z6" s="107">
        <f>VLOOKUP($A6,Ranking_MP_2018!$A:$D,4,FALSE)</f>
        <v>46</v>
      </c>
      <c r="AA6" s="107">
        <f t="shared" si="2"/>
        <v>4.2999999999999972</v>
      </c>
    </row>
    <row r="7" spans="1:27" ht="15.5" x14ac:dyDescent="0.35">
      <c r="A7" s="141" t="s">
        <v>83</v>
      </c>
      <c r="B7">
        <f>HLOOKUP(A7,Points_MP!$AK$1:$CR$61,61,FALSE)</f>
        <v>6</v>
      </c>
      <c r="C7" s="107">
        <f>HLOOKUP(A7,Points_MP!$AK$1:$CR$61,58,FALSE)</f>
        <v>47.3</v>
      </c>
      <c r="D7" s="107">
        <f>HLOOKUP(A7,Points_MP!$AK$1:$CR$61,60,FALSE)</f>
        <v>49.789473684210527</v>
      </c>
      <c r="E7" t="str">
        <f t="shared" si="0"/>
        <v>C</v>
      </c>
      <c r="F7">
        <f>HLOOKUP(A7,Points_MP!$AJ$67:$CR$76,2,FALSE)</f>
        <v>13.1</v>
      </c>
      <c r="G7" s="168">
        <f>HLOOKUP($A7,Points_MP!$AJ$94:$CR$103,2,FALSE)</f>
        <v>0.81874999999999998</v>
      </c>
      <c r="H7">
        <f>HLOOKUP(A7,Points_MP!$AJ$67:$CR$76,3,FALSE)</f>
        <v>18.2</v>
      </c>
      <c r="I7" s="168">
        <f>HLOOKUP($A7,Points_MP!$AJ$94:$CR$103,3,FALSE)</f>
        <v>0.56874999999999998</v>
      </c>
      <c r="J7">
        <f>HLOOKUP(A7,Points_MP!$AJ$67:$CR$76,4,FALSE)</f>
        <v>3.5</v>
      </c>
      <c r="K7" s="168">
        <f>HLOOKUP($A7,Points_MP!$AJ$94:$CR$103,4,FALSE)</f>
        <v>0.29166666666666669</v>
      </c>
      <c r="L7">
        <f>HLOOKUP(A7,Points_MP!$AJ$67:$CR$76,5,FALSE)</f>
        <v>0</v>
      </c>
      <c r="M7" s="168">
        <f>HLOOKUP($A7,Points_MP!$AJ$94:$CR$103,5,FALSE)</f>
        <v>0</v>
      </c>
      <c r="N7">
        <f>HLOOKUP(A7,Points_MP!$AJ$67:$CR$76,6,FALSE)</f>
        <v>9</v>
      </c>
      <c r="O7" s="168">
        <f>HLOOKUP($A7,Points_MP!$AJ$94:$CR$103,6,FALSE)</f>
        <v>0.75</v>
      </c>
      <c r="P7">
        <f>HLOOKUP(A7,Points_MP!$AJ$67:$CR$76,7,FALSE)</f>
        <v>2</v>
      </c>
      <c r="Q7" s="168">
        <f>HLOOKUP($A7,Points_MP!$AJ$94:$CR$103,7,FALSE)</f>
        <v>0.4</v>
      </c>
      <c r="R7">
        <f>HLOOKUP(A7,Points_MP!$AJ$67:$CR$76,8,FALSE)</f>
        <v>0</v>
      </c>
      <c r="S7" s="168">
        <f>HLOOKUP($A7,Points_MP!$AJ$94:$CR$103,8,FALSE)</f>
        <v>0</v>
      </c>
      <c r="T7">
        <f>HLOOKUP(A7,Points_MP!$AJ$67:$CR$76,9,FALSE)</f>
        <v>1.5</v>
      </c>
      <c r="U7" s="168">
        <f>HLOOKUP($A7,Points_MP!$AJ$94:$CR$103,9,FALSE)</f>
        <v>0.375</v>
      </c>
      <c r="V7">
        <f>HLOOKUP(A7,Points_MP!$AJ$67:$CR$76,10,FALSE)</f>
        <v>0</v>
      </c>
      <c r="W7" s="168">
        <f>HLOOKUP($A7,Points_MP!$AJ$94:$CR$103,10,FALSE)</f>
        <v>0</v>
      </c>
      <c r="X7">
        <f>VLOOKUP(A7,Ranking_MP_2018!A:D,2,FALSE)</f>
        <v>4</v>
      </c>
      <c r="Y7">
        <f t="shared" si="1"/>
        <v>-2</v>
      </c>
      <c r="Z7" s="107">
        <f>VLOOKUP($A7,Ranking_MP_2018!$A:$D,4,FALSE)</f>
        <v>60.699999999999996</v>
      </c>
      <c r="AA7" s="107">
        <f t="shared" si="2"/>
        <v>-10.910526315789468</v>
      </c>
    </row>
    <row r="8" spans="1:27" ht="15.5" x14ac:dyDescent="0.35">
      <c r="A8" s="119" t="s">
        <v>385</v>
      </c>
      <c r="B8">
        <f>HLOOKUP(A8,Points_MP!$AK$1:$CR$61,61,FALSE)</f>
        <v>7</v>
      </c>
      <c r="C8" s="107">
        <f>HLOOKUP(A8,Points_MP!$AK$1:$CR$61,58,FALSE)</f>
        <v>42.8</v>
      </c>
      <c r="D8" s="107">
        <f>HLOOKUP(A8,Points_MP!$AK$1:$CR$61,60,FALSE)</f>
        <v>47.032967032967029</v>
      </c>
      <c r="E8" t="str">
        <f t="shared" si="0"/>
        <v>C</v>
      </c>
      <c r="F8">
        <f>HLOOKUP(A8,Points_MP!$AJ$67:$CR$76,2,FALSE)</f>
        <v>13.8</v>
      </c>
      <c r="G8" s="168">
        <f>HLOOKUP($A8,Points_MP!$AJ$94:$CR$103,2,FALSE)</f>
        <v>0.86250000000000004</v>
      </c>
      <c r="H8">
        <f>HLOOKUP(A8,Points_MP!$AJ$67:$CR$76,3,FALSE)</f>
        <v>16</v>
      </c>
      <c r="I8" s="168">
        <f>HLOOKUP($A8,Points_MP!$AJ$94:$CR$103,3,FALSE)</f>
        <v>0.5</v>
      </c>
      <c r="J8">
        <f>HLOOKUP(A8,Points_MP!$AJ$67:$CR$76,4,FALSE)</f>
        <v>3.5</v>
      </c>
      <c r="K8" s="168">
        <f>HLOOKUP($A8,Points_MP!$AJ$94:$CR$103,4,FALSE)</f>
        <v>0.29166666666666669</v>
      </c>
      <c r="L8">
        <f>HLOOKUP(A8,Points_MP!$AJ$67:$CR$76,5,FALSE)</f>
        <v>0</v>
      </c>
      <c r="M8" s="168">
        <f>HLOOKUP($A8,Points_MP!$AJ$94:$CR$103,5,FALSE)</f>
        <v>0</v>
      </c>
      <c r="N8">
        <f>HLOOKUP(A8,Points_MP!$AJ$67:$CR$76,6,FALSE)</f>
        <v>7</v>
      </c>
      <c r="O8" s="168">
        <f>HLOOKUP($A8,Points_MP!$AJ$94:$CR$103,6,FALSE)</f>
        <v>0.58333333333333337</v>
      </c>
      <c r="P8">
        <f>HLOOKUP(A8,Points_MP!$AJ$67:$CR$76,7,FALSE)</f>
        <v>0</v>
      </c>
      <c r="Q8" s="168">
        <f>HLOOKUP($A8,Points_MP!$AJ$94:$CR$103,7,FALSE)</f>
        <v>0</v>
      </c>
      <c r="R8">
        <f>HLOOKUP(A8,Points_MP!$AJ$67:$CR$76,8,FALSE)</f>
        <v>1</v>
      </c>
      <c r="S8" s="168">
        <f>HLOOKUP($A8,Points_MP!$AJ$94:$CR$103,8,FALSE)</f>
        <v>0.16666666666666666</v>
      </c>
      <c r="T8">
        <f>HLOOKUP(A8,Points_MP!$AJ$67:$CR$76,9,FALSE)</f>
        <v>1.5</v>
      </c>
      <c r="U8" s="168">
        <f>HLOOKUP($A8,Points_MP!$AJ$94:$CR$103,9,FALSE)</f>
        <v>0.375</v>
      </c>
      <c r="V8">
        <f>HLOOKUP(A8,Points_MP!$AJ$67:$CR$76,10,FALSE)</f>
        <v>0</v>
      </c>
      <c r="W8" s="168">
        <f>HLOOKUP($A8,Points_MP!$AJ$94:$CR$103,10,FALSE)</f>
        <v>0</v>
      </c>
      <c r="X8">
        <f>VLOOKUP(A8,Ranking_MP_2018!A:D,2,FALSE)</f>
        <v>19</v>
      </c>
      <c r="Y8">
        <f t="shared" si="1"/>
        <v>12</v>
      </c>
      <c r="Z8" s="107">
        <f>VLOOKUP($A8,Ranking_MP_2018!$A:$D,4,FALSE)</f>
        <v>36.5</v>
      </c>
      <c r="AA8" s="107">
        <f t="shared" si="2"/>
        <v>10.532967032967029</v>
      </c>
    </row>
    <row r="9" spans="1:27" ht="15.5" x14ac:dyDescent="0.35">
      <c r="A9" s="141" t="s">
        <v>97</v>
      </c>
      <c r="B9">
        <f>HLOOKUP(A9,Points_MP!$AK$1:$CR$61,61,FALSE)</f>
        <v>8</v>
      </c>
      <c r="C9" s="107">
        <f>HLOOKUP(A9,Points_MP!$AK$1:$CR$61,58,FALSE)</f>
        <v>46.899999999999991</v>
      </c>
      <c r="D9" s="107">
        <f>HLOOKUP(A9,Points_MP!$AK$1:$CR$61,60,FALSE)</f>
        <v>46.899999999999991</v>
      </c>
      <c r="E9" t="str">
        <f t="shared" si="0"/>
        <v>C</v>
      </c>
      <c r="F9">
        <f>HLOOKUP(A9,Points_MP!$AJ$67:$CR$76,2,FALSE)</f>
        <v>15.5</v>
      </c>
      <c r="G9" s="168">
        <f>HLOOKUP($A9,Points_MP!$AJ$94:$CR$103,2,FALSE)</f>
        <v>0.96875</v>
      </c>
      <c r="H9">
        <f>HLOOKUP(A9,Points_MP!$AJ$67:$CR$76,3,FALSE)</f>
        <v>13.5</v>
      </c>
      <c r="I9" s="168">
        <f>HLOOKUP($A9,Points_MP!$AJ$94:$CR$103,3,FALSE)</f>
        <v>0.421875</v>
      </c>
      <c r="J9">
        <f>HLOOKUP(A9,Points_MP!$AJ$67:$CR$76,4,FALSE)</f>
        <v>2.4</v>
      </c>
      <c r="K9" s="168">
        <f>HLOOKUP($A9,Points_MP!$AJ$94:$CR$103,4,FALSE)</f>
        <v>0.19999999999999998</v>
      </c>
      <c r="L9">
        <f>HLOOKUP(A9,Points_MP!$AJ$67:$CR$76,5,FALSE)</f>
        <v>1</v>
      </c>
      <c r="M9" s="168">
        <f>HLOOKUP($A9,Points_MP!$AJ$94:$CR$103,5,FALSE)</f>
        <v>0.14285714285714285</v>
      </c>
      <c r="N9">
        <f>HLOOKUP(A9,Points_MP!$AJ$67:$CR$76,6,FALSE)</f>
        <v>8</v>
      </c>
      <c r="O9" s="168">
        <f>HLOOKUP($A9,Points_MP!$AJ$94:$CR$103,6,FALSE)</f>
        <v>0.66666666666666663</v>
      </c>
      <c r="P9">
        <f>HLOOKUP(A9,Points_MP!$AJ$67:$CR$76,7,FALSE)</f>
        <v>1</v>
      </c>
      <c r="Q9" s="168">
        <f>HLOOKUP($A9,Points_MP!$AJ$94:$CR$103,7,FALSE)</f>
        <v>0.2</v>
      </c>
      <c r="R9">
        <f>HLOOKUP(A9,Points_MP!$AJ$67:$CR$76,8,FALSE)</f>
        <v>1.5</v>
      </c>
      <c r="S9" s="168">
        <f>HLOOKUP($A9,Points_MP!$AJ$94:$CR$103,8,FALSE)</f>
        <v>0.25</v>
      </c>
      <c r="T9">
        <f>HLOOKUP(A9,Points_MP!$AJ$67:$CR$76,9,FALSE)</f>
        <v>4</v>
      </c>
      <c r="U9" s="168">
        <f>HLOOKUP($A9,Points_MP!$AJ$94:$CR$103,9,FALSE)</f>
        <v>1</v>
      </c>
      <c r="V9">
        <f>HLOOKUP(A9,Points_MP!$AJ$67:$CR$76,10,FALSE)</f>
        <v>0</v>
      </c>
      <c r="W9" s="168">
        <f>HLOOKUP($A9,Points_MP!$AJ$94:$CR$103,10,FALSE)</f>
        <v>0</v>
      </c>
      <c r="X9">
        <f>VLOOKUP(A9,Ranking_MP_2018!A:D,2,FALSE)</f>
        <v>2</v>
      </c>
      <c r="Y9">
        <f t="shared" si="1"/>
        <v>-6</v>
      </c>
      <c r="Z9" s="107">
        <f>VLOOKUP($A9,Ranking_MP_2018!$A:$D,4,FALSE)</f>
        <v>62</v>
      </c>
      <c r="AA9" s="107">
        <f t="shared" si="2"/>
        <v>-15.100000000000009</v>
      </c>
    </row>
    <row r="10" spans="1:27" ht="15.5" x14ac:dyDescent="0.35">
      <c r="A10" s="119" t="s">
        <v>381</v>
      </c>
      <c r="B10">
        <f>HLOOKUP(A10,Points_MP!$AK$1:$CR$61,61,FALSE)</f>
        <v>9</v>
      </c>
      <c r="C10" s="107">
        <f>HLOOKUP(A10,Points_MP!$AK$1:$CR$61,58,FALSE)</f>
        <v>46.5</v>
      </c>
      <c r="D10" s="107">
        <f>HLOOKUP(A10,Points_MP!$AK$1:$CR$61,60,FALSE)</f>
        <v>46.5</v>
      </c>
      <c r="E10" t="str">
        <f t="shared" si="0"/>
        <v>C</v>
      </c>
      <c r="F10">
        <f>HLOOKUP(A10,Points_MP!$AJ$67:$CR$76,2,FALSE)</f>
        <v>12.7</v>
      </c>
      <c r="G10" s="168">
        <f>HLOOKUP($A10,Points_MP!$AJ$94:$CR$103,2,FALSE)</f>
        <v>0.79374999999999996</v>
      </c>
      <c r="H10">
        <f>HLOOKUP(A10,Points_MP!$AJ$67:$CR$76,3,FALSE)</f>
        <v>15.600000000000001</v>
      </c>
      <c r="I10" s="168">
        <f>HLOOKUP($A10,Points_MP!$AJ$94:$CR$103,3,FALSE)</f>
        <v>0.48750000000000004</v>
      </c>
      <c r="J10">
        <f>HLOOKUP(A10,Points_MP!$AJ$67:$CR$76,4,FALSE)</f>
        <v>4.1999999999999993</v>
      </c>
      <c r="K10" s="168">
        <f>HLOOKUP($A10,Points_MP!$AJ$94:$CR$103,4,FALSE)</f>
        <v>0.34999999999999992</v>
      </c>
      <c r="L10">
        <f>HLOOKUP(A10,Points_MP!$AJ$67:$CR$76,5,FALSE)</f>
        <v>1.5</v>
      </c>
      <c r="M10" s="168">
        <f>HLOOKUP($A10,Points_MP!$AJ$94:$CR$103,5,FALSE)</f>
        <v>0.21428571428571427</v>
      </c>
      <c r="N10">
        <f>HLOOKUP(A10,Points_MP!$AJ$67:$CR$76,6,FALSE)</f>
        <v>8</v>
      </c>
      <c r="O10" s="168">
        <f>HLOOKUP($A10,Points_MP!$AJ$94:$CR$103,6,FALSE)</f>
        <v>0.66666666666666663</v>
      </c>
      <c r="P10">
        <f>HLOOKUP(A10,Points_MP!$AJ$67:$CR$76,7,FALSE)</f>
        <v>1.5</v>
      </c>
      <c r="Q10" s="168">
        <f>HLOOKUP($A10,Points_MP!$AJ$94:$CR$103,7,FALSE)</f>
        <v>0.3</v>
      </c>
      <c r="R10">
        <f>HLOOKUP(A10,Points_MP!$AJ$67:$CR$76,8,FALSE)</f>
        <v>2</v>
      </c>
      <c r="S10" s="168">
        <f>HLOOKUP($A10,Points_MP!$AJ$94:$CR$103,8,FALSE)</f>
        <v>0.33333333333333331</v>
      </c>
      <c r="T10">
        <f>HLOOKUP(A10,Points_MP!$AJ$67:$CR$76,9,FALSE)</f>
        <v>0</v>
      </c>
      <c r="U10" s="168">
        <f>HLOOKUP($A10,Points_MP!$AJ$94:$CR$103,9,FALSE)</f>
        <v>0</v>
      </c>
      <c r="V10">
        <f>HLOOKUP(A10,Points_MP!$AJ$67:$CR$76,10,FALSE)</f>
        <v>1</v>
      </c>
      <c r="W10" s="168">
        <f>HLOOKUP($A10,Points_MP!$AJ$94:$CR$103,10,FALSE)</f>
        <v>0.16666666666666666</v>
      </c>
      <c r="X10">
        <f>VLOOKUP(A10,Ranking_MP_2018!A:D,2,FALSE)</f>
        <v>35</v>
      </c>
      <c r="Y10">
        <f t="shared" si="1"/>
        <v>26</v>
      </c>
      <c r="Z10" s="107">
        <f>VLOOKUP($A10,Ranking_MP_2018!$A:$D,4,FALSE)</f>
        <v>22.9</v>
      </c>
      <c r="AA10" s="107">
        <f t="shared" si="2"/>
        <v>23.6</v>
      </c>
    </row>
    <row r="11" spans="1:27" ht="15.5" x14ac:dyDescent="0.35">
      <c r="A11" s="141" t="s">
        <v>101</v>
      </c>
      <c r="B11">
        <f>HLOOKUP(A11,Points_MP!$AK$1:$CR$61,61,FALSE)</f>
        <v>10</v>
      </c>
      <c r="C11" s="107">
        <f>HLOOKUP(A11,Points_MP!$AK$1:$CR$61,58,FALSE)</f>
        <v>42.5</v>
      </c>
      <c r="D11" s="107">
        <f>HLOOKUP(A11,Points_MP!$AK$1:$CR$61,60,FALSE)</f>
        <v>42.5</v>
      </c>
      <c r="E11" t="str">
        <f t="shared" si="0"/>
        <v>C-</v>
      </c>
      <c r="F11">
        <f>HLOOKUP(A11,Points_MP!$AJ$67:$CR$76,2,FALSE)</f>
        <v>11.5</v>
      </c>
      <c r="G11" s="168">
        <f>HLOOKUP($A11,Points_MP!$AJ$94:$CR$103,2,FALSE)</f>
        <v>0.71875</v>
      </c>
      <c r="H11">
        <f>HLOOKUP(A11,Points_MP!$AJ$67:$CR$76,3,FALSE)</f>
        <v>14.2</v>
      </c>
      <c r="I11" s="168">
        <f>HLOOKUP($A11,Points_MP!$AJ$94:$CR$103,3,FALSE)</f>
        <v>0.44374999999999998</v>
      </c>
      <c r="J11">
        <f>HLOOKUP(A11,Points_MP!$AJ$67:$CR$76,4,FALSE)</f>
        <v>5.8</v>
      </c>
      <c r="K11" s="168">
        <f>HLOOKUP($A11,Points_MP!$AJ$94:$CR$103,4,FALSE)</f>
        <v>0.48333333333333334</v>
      </c>
      <c r="L11">
        <f>HLOOKUP(A11,Points_MP!$AJ$67:$CR$76,5,FALSE)</f>
        <v>0</v>
      </c>
      <c r="M11" s="168">
        <f>HLOOKUP($A11,Points_MP!$AJ$94:$CR$103,5,FALSE)</f>
        <v>0</v>
      </c>
      <c r="N11">
        <f>HLOOKUP(A11,Points_MP!$AJ$67:$CR$76,6,FALSE)</f>
        <v>10</v>
      </c>
      <c r="O11" s="168">
        <f>HLOOKUP($A11,Points_MP!$AJ$94:$CR$103,6,FALSE)</f>
        <v>0.83333333333333337</v>
      </c>
      <c r="P11">
        <f>HLOOKUP(A11,Points_MP!$AJ$67:$CR$76,7,FALSE)</f>
        <v>1</v>
      </c>
      <c r="Q11" s="168">
        <f>HLOOKUP($A11,Points_MP!$AJ$94:$CR$103,7,FALSE)</f>
        <v>0.2</v>
      </c>
      <c r="R11">
        <f>HLOOKUP(A11,Points_MP!$AJ$67:$CR$76,8,FALSE)</f>
        <v>0</v>
      </c>
      <c r="S11" s="168">
        <f>HLOOKUP($A11,Points_MP!$AJ$94:$CR$103,8,FALSE)</f>
        <v>0</v>
      </c>
      <c r="T11">
        <f>HLOOKUP(A11,Points_MP!$AJ$67:$CR$76,9,FALSE)</f>
        <v>0</v>
      </c>
      <c r="U11" s="168">
        <f>HLOOKUP($A11,Points_MP!$AJ$94:$CR$103,9,FALSE)</f>
        <v>0</v>
      </c>
      <c r="V11">
        <f>HLOOKUP(A11,Points_MP!$AJ$67:$CR$76,10,FALSE)</f>
        <v>0</v>
      </c>
      <c r="W11" s="168">
        <f>HLOOKUP($A11,Points_MP!$AJ$94:$CR$103,10,FALSE)</f>
        <v>0</v>
      </c>
      <c r="X11">
        <f>VLOOKUP(A11,Ranking_MP_2018!A:D,2,FALSE)</f>
        <v>29</v>
      </c>
      <c r="Y11">
        <f t="shared" si="1"/>
        <v>19</v>
      </c>
      <c r="Z11" s="107">
        <f>VLOOKUP($A11,Ranking_MP_2018!$A:$D,4,FALSE)</f>
        <v>30.6</v>
      </c>
      <c r="AA11" s="107">
        <f t="shared" si="2"/>
        <v>11.899999999999999</v>
      </c>
    </row>
    <row r="12" spans="1:27" ht="15.5" x14ac:dyDescent="0.35">
      <c r="A12" s="141" t="s">
        <v>109</v>
      </c>
      <c r="B12">
        <f>HLOOKUP(A12,Points_MP!$AK$1:$CR$61,61,FALSE)</f>
        <v>11</v>
      </c>
      <c r="C12" s="107">
        <f>HLOOKUP(A12,Points_MP!$AK$1:$CR$61,58,FALSE)</f>
        <v>39.4</v>
      </c>
      <c r="D12" s="107">
        <f>HLOOKUP(A12,Points_MP!$AK$1:$CR$61,60,FALSE)</f>
        <v>39.4</v>
      </c>
      <c r="E12" t="str">
        <f t="shared" si="0"/>
        <v>D+</v>
      </c>
      <c r="F12">
        <f>HLOOKUP(A12,Points_MP!$AJ$67:$CR$76,2,FALSE)</f>
        <v>9.3000000000000007</v>
      </c>
      <c r="G12" s="168">
        <f>HLOOKUP($A12,Points_MP!$AJ$94:$CR$103,2,FALSE)</f>
        <v>0.58125000000000004</v>
      </c>
      <c r="H12">
        <f>HLOOKUP(A12,Points_MP!$AJ$67:$CR$76,3,FALSE)</f>
        <v>15.600000000000001</v>
      </c>
      <c r="I12" s="168">
        <f>HLOOKUP($A12,Points_MP!$AJ$94:$CR$103,3,FALSE)</f>
        <v>0.48750000000000004</v>
      </c>
      <c r="J12">
        <f>HLOOKUP(A12,Points_MP!$AJ$67:$CR$76,4,FALSE)</f>
        <v>0</v>
      </c>
      <c r="K12" s="168">
        <f>HLOOKUP($A12,Points_MP!$AJ$94:$CR$103,4,FALSE)</f>
        <v>0</v>
      </c>
      <c r="L12">
        <f>HLOOKUP(A12,Points_MP!$AJ$67:$CR$76,5,FALSE)</f>
        <v>0.5</v>
      </c>
      <c r="M12" s="168">
        <f>HLOOKUP($A12,Points_MP!$AJ$94:$CR$103,5,FALSE)</f>
        <v>7.1428571428571425E-2</v>
      </c>
      <c r="N12">
        <f>HLOOKUP(A12,Points_MP!$AJ$67:$CR$76,6,FALSE)</f>
        <v>10</v>
      </c>
      <c r="O12" s="168">
        <f>HLOOKUP($A12,Points_MP!$AJ$94:$CR$103,6,FALSE)</f>
        <v>0.83333333333333337</v>
      </c>
      <c r="P12">
        <f>HLOOKUP(A12,Points_MP!$AJ$67:$CR$76,7,FALSE)</f>
        <v>0</v>
      </c>
      <c r="Q12" s="168">
        <f>HLOOKUP($A12,Points_MP!$AJ$94:$CR$103,7,FALSE)</f>
        <v>0</v>
      </c>
      <c r="R12">
        <f>HLOOKUP(A12,Points_MP!$AJ$67:$CR$76,8,FALSE)</f>
        <v>2</v>
      </c>
      <c r="S12" s="168">
        <f>HLOOKUP($A12,Points_MP!$AJ$94:$CR$103,8,FALSE)</f>
        <v>0.33333333333333331</v>
      </c>
      <c r="T12">
        <f>HLOOKUP(A12,Points_MP!$AJ$67:$CR$76,9,FALSE)</f>
        <v>2</v>
      </c>
      <c r="U12" s="168">
        <f>HLOOKUP($A12,Points_MP!$AJ$94:$CR$103,9,FALSE)</f>
        <v>0.5</v>
      </c>
      <c r="V12">
        <f>HLOOKUP(A12,Points_MP!$AJ$67:$CR$76,10,FALSE)</f>
        <v>0</v>
      </c>
      <c r="W12" s="168">
        <f>HLOOKUP($A12,Points_MP!$AJ$94:$CR$103,10,FALSE)</f>
        <v>0</v>
      </c>
      <c r="X12">
        <f>VLOOKUP(A12,Ranking_MP_2018!A:D,2,FALSE)</f>
        <v>22</v>
      </c>
      <c r="Y12">
        <f t="shared" si="1"/>
        <v>11</v>
      </c>
      <c r="Z12" s="107">
        <f>VLOOKUP($A12,Ranking_MP_2018!$A:$D,4,FALSE)</f>
        <v>34</v>
      </c>
      <c r="AA12" s="107">
        <f t="shared" si="2"/>
        <v>5.3999999999999986</v>
      </c>
    </row>
    <row r="13" spans="1:27" ht="15.5" x14ac:dyDescent="0.35">
      <c r="A13" s="141" t="s">
        <v>129</v>
      </c>
      <c r="B13">
        <f>HLOOKUP(A13,Points_MP!$AK$1:$CR$61,61,FALSE)</f>
        <v>12</v>
      </c>
      <c r="C13" s="107">
        <f>HLOOKUP(A13,Points_MP!$AK$1:$CR$61,58,FALSE)</f>
        <v>38.799999999999997</v>
      </c>
      <c r="D13" s="107">
        <f>HLOOKUP(A13,Points_MP!$AK$1:$CR$61,60,FALSE)</f>
        <v>38.799999999999997</v>
      </c>
      <c r="E13" t="str">
        <f t="shared" si="0"/>
        <v>D+</v>
      </c>
      <c r="F13">
        <f>HLOOKUP(A13,Points_MP!$AJ$67:$CR$76,2,FALSE)</f>
        <v>12.2</v>
      </c>
      <c r="G13" s="168">
        <f>HLOOKUP($A13,Points_MP!$AJ$94:$CR$103,2,FALSE)</f>
        <v>0.76249999999999996</v>
      </c>
      <c r="H13">
        <f>HLOOKUP(A13,Points_MP!$AJ$67:$CR$76,3,FALSE)</f>
        <v>9.8000000000000007</v>
      </c>
      <c r="I13" s="168">
        <f>HLOOKUP($A13,Points_MP!$AJ$94:$CR$103,3,FALSE)</f>
        <v>0.30625000000000002</v>
      </c>
      <c r="J13">
        <f>HLOOKUP(A13,Points_MP!$AJ$67:$CR$76,4,FALSE)</f>
        <v>5.3</v>
      </c>
      <c r="K13" s="168">
        <f>HLOOKUP($A13,Points_MP!$AJ$94:$CR$103,4,FALSE)</f>
        <v>0.44166666666666665</v>
      </c>
      <c r="L13">
        <f>HLOOKUP(A13,Points_MP!$AJ$67:$CR$76,5,FALSE)</f>
        <v>1</v>
      </c>
      <c r="M13" s="168">
        <f>HLOOKUP($A13,Points_MP!$AJ$94:$CR$103,5,FALSE)</f>
        <v>0.14285714285714285</v>
      </c>
      <c r="N13">
        <f>HLOOKUP(A13,Points_MP!$AJ$67:$CR$76,6,FALSE)</f>
        <v>8</v>
      </c>
      <c r="O13" s="168">
        <f>HLOOKUP($A13,Points_MP!$AJ$94:$CR$103,6,FALSE)</f>
        <v>0.66666666666666663</v>
      </c>
      <c r="P13">
        <f>HLOOKUP(A13,Points_MP!$AJ$67:$CR$76,7,FALSE)</f>
        <v>0</v>
      </c>
      <c r="Q13" s="168">
        <f>HLOOKUP($A13,Points_MP!$AJ$94:$CR$103,7,FALSE)</f>
        <v>0</v>
      </c>
      <c r="R13">
        <f>HLOOKUP(A13,Points_MP!$AJ$67:$CR$76,8,FALSE)</f>
        <v>1</v>
      </c>
      <c r="S13" s="168">
        <f>HLOOKUP($A13,Points_MP!$AJ$94:$CR$103,8,FALSE)</f>
        <v>0.16666666666666666</v>
      </c>
      <c r="T13">
        <f>HLOOKUP(A13,Points_MP!$AJ$67:$CR$76,9,FALSE)</f>
        <v>1.5</v>
      </c>
      <c r="U13" s="168">
        <f>HLOOKUP($A13,Points_MP!$AJ$94:$CR$103,9,FALSE)</f>
        <v>0.375</v>
      </c>
      <c r="V13">
        <f>HLOOKUP(A13,Points_MP!$AJ$67:$CR$76,10,FALSE)</f>
        <v>0</v>
      </c>
      <c r="W13" s="168">
        <f>HLOOKUP($A13,Points_MP!$AJ$94:$CR$103,10,FALSE)</f>
        <v>0</v>
      </c>
      <c r="X13">
        <f>VLOOKUP(A13,Ranking_MP_2018!A:D,2,FALSE)</f>
        <v>13</v>
      </c>
      <c r="Y13">
        <f t="shared" si="1"/>
        <v>1</v>
      </c>
      <c r="Z13" s="107">
        <f>VLOOKUP($A13,Ranking_MP_2018!$A:$D,4,FALSE)</f>
        <v>43.600000000000009</v>
      </c>
      <c r="AA13" s="107">
        <f t="shared" si="2"/>
        <v>-4.8000000000000114</v>
      </c>
    </row>
    <row r="14" spans="1:27" ht="15.5" x14ac:dyDescent="0.35">
      <c r="A14" s="141" t="s">
        <v>60</v>
      </c>
      <c r="B14">
        <f>HLOOKUP(A14,Points_MP!$AK$1:$CR$61,61,FALSE)</f>
        <v>13</v>
      </c>
      <c r="C14" s="107">
        <f>HLOOKUP(A14,Points_MP!$AK$1:$CR$61,58,FALSE)</f>
        <v>37.9</v>
      </c>
      <c r="D14" s="107">
        <f>HLOOKUP(A14,Points_MP!$AK$1:$CR$61,60,FALSE)</f>
        <v>37.9</v>
      </c>
      <c r="E14" t="str">
        <f t="shared" si="0"/>
        <v>D+</v>
      </c>
      <c r="F14">
        <f>HLOOKUP(A14,Points_MP!$AJ$67:$CR$76,2,FALSE)</f>
        <v>6.5</v>
      </c>
      <c r="G14" s="168">
        <f>HLOOKUP($A14,Points_MP!$AJ$94:$CR$103,2,FALSE)</f>
        <v>0.40625</v>
      </c>
      <c r="H14">
        <f>HLOOKUP(A14,Points_MP!$AJ$67:$CR$76,3,FALSE)</f>
        <v>13</v>
      </c>
      <c r="I14" s="168">
        <f>HLOOKUP($A14,Points_MP!$AJ$94:$CR$103,3,FALSE)</f>
        <v>0.40625</v>
      </c>
      <c r="J14">
        <f>HLOOKUP(A14,Points_MP!$AJ$67:$CR$76,4,FALSE)</f>
        <v>4.4000000000000004</v>
      </c>
      <c r="K14" s="168">
        <f>HLOOKUP($A14,Points_MP!$AJ$94:$CR$103,4,FALSE)</f>
        <v>0.3666666666666667</v>
      </c>
      <c r="L14">
        <f>HLOOKUP(A14,Points_MP!$AJ$67:$CR$76,5,FALSE)</f>
        <v>0</v>
      </c>
      <c r="M14" s="168">
        <f>HLOOKUP($A14,Points_MP!$AJ$94:$CR$103,5,FALSE)</f>
        <v>0</v>
      </c>
      <c r="N14">
        <f>HLOOKUP(A14,Points_MP!$AJ$67:$CR$76,6,FALSE)</f>
        <v>9</v>
      </c>
      <c r="O14" s="168">
        <f>HLOOKUP($A14,Points_MP!$AJ$94:$CR$103,6,FALSE)</f>
        <v>0.75</v>
      </c>
      <c r="P14">
        <f>HLOOKUP(A14,Points_MP!$AJ$67:$CR$76,7,FALSE)</f>
        <v>0</v>
      </c>
      <c r="Q14" s="168">
        <f>HLOOKUP($A14,Points_MP!$AJ$94:$CR$103,7,FALSE)</f>
        <v>0</v>
      </c>
      <c r="R14">
        <f>HLOOKUP(A14,Points_MP!$AJ$67:$CR$76,8,FALSE)</f>
        <v>1</v>
      </c>
      <c r="S14" s="168">
        <f>HLOOKUP($A14,Points_MP!$AJ$94:$CR$103,8,FALSE)</f>
        <v>0.16666666666666666</v>
      </c>
      <c r="T14">
        <f>HLOOKUP(A14,Points_MP!$AJ$67:$CR$76,9,FALSE)</f>
        <v>3</v>
      </c>
      <c r="U14" s="168">
        <f>HLOOKUP($A14,Points_MP!$AJ$94:$CR$103,9,FALSE)</f>
        <v>0.75</v>
      </c>
      <c r="V14">
        <f>HLOOKUP(A14,Points_MP!$AJ$67:$CR$76,10,FALSE)</f>
        <v>1</v>
      </c>
      <c r="W14" s="168">
        <f>HLOOKUP($A14,Points_MP!$AJ$94:$CR$103,10,FALSE)</f>
        <v>0.16666666666666666</v>
      </c>
      <c r="X14">
        <f>VLOOKUP(A14,Ranking_MP_2018!A:D,2,FALSE)</f>
        <v>3</v>
      </c>
      <c r="Y14">
        <f t="shared" si="1"/>
        <v>-10</v>
      </c>
      <c r="Z14" s="107">
        <f>VLOOKUP($A14,Ranking_MP_2018!$A:$D,4,FALSE)</f>
        <v>61.699999999999996</v>
      </c>
      <c r="AA14" s="107">
        <f t="shared" si="2"/>
        <v>-23.799999999999997</v>
      </c>
    </row>
    <row r="15" spans="1:27" ht="15.5" x14ac:dyDescent="0.35">
      <c r="A15" s="141" t="s">
        <v>145</v>
      </c>
      <c r="B15">
        <f>HLOOKUP(A15,Points_MP!$AK$1:$CR$61,61,FALSE)</f>
        <v>14</v>
      </c>
      <c r="C15" s="107">
        <f>HLOOKUP(A15,Points_MP!$AK$1:$CR$61,58,FALSE)</f>
        <v>37.1</v>
      </c>
      <c r="D15" s="107">
        <f>HLOOKUP(A15,Points_MP!$AK$1:$CR$61,60,FALSE)</f>
        <v>37.1</v>
      </c>
      <c r="E15" t="str">
        <f t="shared" si="0"/>
        <v>D+</v>
      </c>
      <c r="F15">
        <f>HLOOKUP(A15,Points_MP!$AJ$67:$CR$76,2,FALSE)</f>
        <v>9.3000000000000007</v>
      </c>
      <c r="G15" s="168">
        <f>HLOOKUP($A15,Points_MP!$AJ$94:$CR$103,2,FALSE)</f>
        <v>0.58125000000000004</v>
      </c>
      <c r="H15">
        <f>HLOOKUP(A15,Points_MP!$AJ$67:$CR$76,3,FALSE)</f>
        <v>14.8</v>
      </c>
      <c r="I15" s="168">
        <f>HLOOKUP($A15,Points_MP!$AJ$94:$CR$103,3,FALSE)</f>
        <v>0.46250000000000002</v>
      </c>
      <c r="J15">
        <f>HLOOKUP(A15,Points_MP!$AJ$67:$CR$76,4,FALSE)</f>
        <v>0</v>
      </c>
      <c r="K15" s="168">
        <f>HLOOKUP($A15,Points_MP!$AJ$94:$CR$103,4,FALSE)</f>
        <v>0</v>
      </c>
      <c r="L15">
        <f>HLOOKUP(A15,Points_MP!$AJ$67:$CR$76,5,FALSE)</f>
        <v>0</v>
      </c>
      <c r="M15" s="168">
        <f>HLOOKUP($A15,Points_MP!$AJ$94:$CR$103,5,FALSE)</f>
        <v>0</v>
      </c>
      <c r="N15">
        <f>HLOOKUP(A15,Points_MP!$AJ$67:$CR$76,6,FALSE)</f>
        <v>9</v>
      </c>
      <c r="O15" s="168">
        <f>HLOOKUP($A15,Points_MP!$AJ$94:$CR$103,6,FALSE)</f>
        <v>0.75</v>
      </c>
      <c r="P15">
        <f>HLOOKUP(A15,Points_MP!$AJ$67:$CR$76,7,FALSE)</f>
        <v>2.5</v>
      </c>
      <c r="Q15" s="168">
        <f>HLOOKUP($A15,Points_MP!$AJ$94:$CR$103,7,FALSE)</f>
        <v>0.5</v>
      </c>
      <c r="R15">
        <f>HLOOKUP(A15,Points_MP!$AJ$67:$CR$76,8,FALSE)</f>
        <v>0</v>
      </c>
      <c r="S15" s="168">
        <f>HLOOKUP($A15,Points_MP!$AJ$94:$CR$103,8,FALSE)</f>
        <v>0</v>
      </c>
      <c r="T15">
        <f>HLOOKUP(A15,Points_MP!$AJ$67:$CR$76,9,FALSE)</f>
        <v>1.5</v>
      </c>
      <c r="U15" s="168">
        <f>HLOOKUP($A15,Points_MP!$AJ$94:$CR$103,9,FALSE)</f>
        <v>0.375</v>
      </c>
      <c r="V15">
        <f>HLOOKUP(A15,Points_MP!$AJ$67:$CR$76,10,FALSE)</f>
        <v>0</v>
      </c>
      <c r="W15" s="168">
        <f>HLOOKUP($A15,Points_MP!$AJ$94:$CR$103,10,FALSE)</f>
        <v>0</v>
      </c>
      <c r="X15">
        <f>VLOOKUP(A15,Ranking_MP_2018!A:D,2,FALSE)</f>
        <v>23</v>
      </c>
      <c r="Y15">
        <f t="shared" si="1"/>
        <v>9</v>
      </c>
      <c r="Z15" s="107">
        <f>VLOOKUP($A15,Ranking_MP_2018!$A:$D,4,FALSE)</f>
        <v>33.799999999999997</v>
      </c>
      <c r="AA15" s="107">
        <f t="shared" si="2"/>
        <v>3.3000000000000043</v>
      </c>
    </row>
    <row r="16" spans="1:27" ht="15.5" x14ac:dyDescent="0.35">
      <c r="A16" s="141" t="s">
        <v>117</v>
      </c>
      <c r="B16">
        <f>HLOOKUP(A16,Points_MP!$AK$1:$CR$61,61,FALSE)</f>
        <v>15</v>
      </c>
      <c r="C16" s="107">
        <f>HLOOKUP(A16,Points_MP!$AK$1:$CR$61,58,FALSE)</f>
        <v>36</v>
      </c>
      <c r="D16" s="107">
        <f>HLOOKUP(A16,Points_MP!$AK$1:$CR$61,60,FALSE)</f>
        <v>36</v>
      </c>
      <c r="E16" t="str">
        <f t="shared" si="0"/>
        <v>D+</v>
      </c>
      <c r="F16">
        <f>HLOOKUP(A16,Points_MP!$AJ$67:$CR$76,2,FALSE)</f>
        <v>13.4</v>
      </c>
      <c r="G16" s="168">
        <f>HLOOKUP($A16,Points_MP!$AJ$94:$CR$103,2,FALSE)</f>
        <v>0.83750000000000002</v>
      </c>
      <c r="H16">
        <f>HLOOKUP(A16,Points_MP!$AJ$67:$CR$76,3,FALSE)</f>
        <v>13.8</v>
      </c>
      <c r="I16" s="168">
        <f>HLOOKUP($A16,Points_MP!$AJ$94:$CR$103,3,FALSE)</f>
        <v>0.43125000000000002</v>
      </c>
      <c r="J16">
        <f>HLOOKUP(A16,Points_MP!$AJ$67:$CR$76,4,FALSE)</f>
        <v>1.9</v>
      </c>
      <c r="K16" s="168">
        <f>HLOOKUP($A16,Points_MP!$AJ$94:$CR$103,4,FALSE)</f>
        <v>0.15833333333333333</v>
      </c>
      <c r="L16">
        <f>HLOOKUP(A16,Points_MP!$AJ$67:$CR$76,5,FALSE)</f>
        <v>0.4</v>
      </c>
      <c r="M16" s="168">
        <f>HLOOKUP($A16,Points_MP!$AJ$94:$CR$103,5,FALSE)</f>
        <v>5.7142857142857148E-2</v>
      </c>
      <c r="N16">
        <f>HLOOKUP(A16,Points_MP!$AJ$67:$CR$76,6,FALSE)</f>
        <v>2.5</v>
      </c>
      <c r="O16" s="168">
        <f>HLOOKUP($A16,Points_MP!$AJ$94:$CR$103,6,FALSE)</f>
        <v>0.20833333333333334</v>
      </c>
      <c r="P16">
        <f>HLOOKUP(A16,Points_MP!$AJ$67:$CR$76,7,FALSE)</f>
        <v>1.5</v>
      </c>
      <c r="Q16" s="168">
        <f>HLOOKUP($A16,Points_MP!$AJ$94:$CR$103,7,FALSE)</f>
        <v>0.3</v>
      </c>
      <c r="R16">
        <f>HLOOKUP(A16,Points_MP!$AJ$67:$CR$76,8,FALSE)</f>
        <v>0</v>
      </c>
      <c r="S16" s="168">
        <f>HLOOKUP($A16,Points_MP!$AJ$94:$CR$103,8,FALSE)</f>
        <v>0</v>
      </c>
      <c r="T16">
        <f>HLOOKUP(A16,Points_MP!$AJ$67:$CR$76,9,FALSE)</f>
        <v>2.5</v>
      </c>
      <c r="U16" s="168">
        <f>HLOOKUP($A16,Points_MP!$AJ$94:$CR$103,9,FALSE)</f>
        <v>0.625</v>
      </c>
      <c r="V16">
        <f>HLOOKUP(A16,Points_MP!$AJ$67:$CR$76,10,FALSE)</f>
        <v>0</v>
      </c>
      <c r="W16" s="168">
        <f>HLOOKUP($A16,Points_MP!$AJ$94:$CR$103,10,FALSE)</f>
        <v>0</v>
      </c>
      <c r="X16">
        <f>VLOOKUP(A16,Ranking_MP_2018!A:D,2,FALSE)</f>
        <v>28</v>
      </c>
      <c r="Y16">
        <f t="shared" si="1"/>
        <v>13</v>
      </c>
      <c r="Z16" s="107">
        <f>VLOOKUP($A16,Ranking_MP_2018!$A:$D,4,FALSE)</f>
        <v>31.578947368421055</v>
      </c>
      <c r="AA16" s="107">
        <f t="shared" si="2"/>
        <v>4.4210526315789451</v>
      </c>
    </row>
    <row r="17" spans="1:27" ht="15.5" x14ac:dyDescent="0.35">
      <c r="A17" s="141" t="s">
        <v>123</v>
      </c>
      <c r="B17">
        <f>HLOOKUP(A17,Points_MP!$AK$1:$CR$61,61,FALSE)</f>
        <v>16</v>
      </c>
      <c r="C17" s="107">
        <f>HLOOKUP(A17,Points_MP!$AK$1:$CR$61,58,FALSE)</f>
        <v>33.900000000000006</v>
      </c>
      <c r="D17" s="107">
        <f>HLOOKUP(A17,Points_MP!$AK$1:$CR$61,60,FALSE)</f>
        <v>33.900000000000006</v>
      </c>
      <c r="E17" t="str">
        <f t="shared" si="0"/>
        <v>D</v>
      </c>
      <c r="F17">
        <f>HLOOKUP(A17,Points_MP!$AJ$67:$CR$76,2,FALSE)</f>
        <v>12.100000000000001</v>
      </c>
      <c r="G17" s="168">
        <f>HLOOKUP($A17,Points_MP!$AJ$94:$CR$103,2,FALSE)</f>
        <v>0.75625000000000009</v>
      </c>
      <c r="H17">
        <f>HLOOKUP(A17,Points_MP!$AJ$67:$CR$76,3,FALSE)</f>
        <v>9.8000000000000007</v>
      </c>
      <c r="I17" s="168">
        <f>HLOOKUP($A17,Points_MP!$AJ$94:$CR$103,3,FALSE)</f>
        <v>0.30625000000000002</v>
      </c>
      <c r="J17">
        <f>HLOOKUP(A17,Points_MP!$AJ$67:$CR$76,4,FALSE)</f>
        <v>1.5</v>
      </c>
      <c r="K17" s="168">
        <f>HLOOKUP($A17,Points_MP!$AJ$94:$CR$103,4,FALSE)</f>
        <v>0.125</v>
      </c>
      <c r="L17">
        <f>HLOOKUP(A17,Points_MP!$AJ$67:$CR$76,5,FALSE)</f>
        <v>2</v>
      </c>
      <c r="M17" s="168">
        <f>HLOOKUP($A17,Points_MP!$AJ$94:$CR$103,5,FALSE)</f>
        <v>0.2857142857142857</v>
      </c>
      <c r="N17">
        <f>HLOOKUP(A17,Points_MP!$AJ$67:$CR$76,6,FALSE)</f>
        <v>4</v>
      </c>
      <c r="O17" s="168">
        <f>HLOOKUP($A17,Points_MP!$AJ$94:$CR$103,6,FALSE)</f>
        <v>0.33333333333333331</v>
      </c>
      <c r="P17">
        <f>HLOOKUP(A17,Points_MP!$AJ$67:$CR$76,7,FALSE)</f>
        <v>0</v>
      </c>
      <c r="Q17" s="168">
        <f>HLOOKUP($A17,Points_MP!$AJ$94:$CR$103,7,FALSE)</f>
        <v>0</v>
      </c>
      <c r="R17">
        <f>HLOOKUP(A17,Points_MP!$AJ$67:$CR$76,8,FALSE)</f>
        <v>0</v>
      </c>
      <c r="S17" s="168">
        <f>HLOOKUP($A17,Points_MP!$AJ$94:$CR$103,8,FALSE)</f>
        <v>0</v>
      </c>
      <c r="T17">
        <f>HLOOKUP(A17,Points_MP!$AJ$67:$CR$76,9,FALSE)</f>
        <v>1.5</v>
      </c>
      <c r="U17" s="168">
        <f>HLOOKUP($A17,Points_MP!$AJ$94:$CR$103,9,FALSE)</f>
        <v>0.375</v>
      </c>
      <c r="V17">
        <f>HLOOKUP(A17,Points_MP!$AJ$67:$CR$76,10,FALSE)</f>
        <v>3</v>
      </c>
      <c r="W17" s="168">
        <f>HLOOKUP($A17,Points_MP!$AJ$94:$CR$103,10,FALSE)</f>
        <v>0.5</v>
      </c>
      <c r="X17">
        <f>VLOOKUP(A17,Ranking_MP_2018!A:D,2,FALSE)</f>
        <v>17</v>
      </c>
      <c r="Y17">
        <f t="shared" si="1"/>
        <v>1</v>
      </c>
      <c r="Z17" s="107">
        <f>VLOOKUP($A17,Ranking_MP_2018!$A:$D,4,FALSE)</f>
        <v>36.9</v>
      </c>
      <c r="AA17" s="107">
        <f t="shared" si="2"/>
        <v>-2.9999999999999929</v>
      </c>
    </row>
    <row r="18" spans="1:27" ht="15.5" x14ac:dyDescent="0.35">
      <c r="A18" s="141" t="s">
        <v>64</v>
      </c>
      <c r="B18">
        <f>HLOOKUP(A18,Points_MP!$AK$1:$CR$61,61,FALSE)</f>
        <v>17</v>
      </c>
      <c r="C18" s="107">
        <f>HLOOKUP(A18,Points_MP!$AK$1:$CR$61,58,FALSE)</f>
        <v>33</v>
      </c>
      <c r="D18" s="107">
        <f>HLOOKUP(A18,Points_MP!$AK$1:$CR$61,60,FALSE)</f>
        <v>33</v>
      </c>
      <c r="E18" t="str">
        <f t="shared" si="0"/>
        <v>D</v>
      </c>
      <c r="F18">
        <f>HLOOKUP(A18,Points_MP!$AJ$67:$CR$76,2,FALSE)</f>
        <v>7</v>
      </c>
      <c r="G18" s="168">
        <f>HLOOKUP($A18,Points_MP!$AJ$94:$CR$103,2,FALSE)</f>
        <v>0.4375</v>
      </c>
      <c r="H18">
        <f>HLOOKUP(A18,Points_MP!$AJ$67:$CR$76,3,FALSE)</f>
        <v>10</v>
      </c>
      <c r="I18" s="168">
        <f>HLOOKUP($A18,Points_MP!$AJ$94:$CR$103,3,FALSE)</f>
        <v>0.3125</v>
      </c>
      <c r="J18">
        <f>HLOOKUP(A18,Points_MP!$AJ$67:$CR$76,4,FALSE)</f>
        <v>3.5</v>
      </c>
      <c r="K18" s="168">
        <f>HLOOKUP($A18,Points_MP!$AJ$94:$CR$103,4,FALSE)</f>
        <v>0.29166666666666669</v>
      </c>
      <c r="L18">
        <f>HLOOKUP(A18,Points_MP!$AJ$67:$CR$76,5,FALSE)</f>
        <v>0</v>
      </c>
      <c r="M18" s="168">
        <f>HLOOKUP($A18,Points_MP!$AJ$94:$CR$103,5,FALSE)</f>
        <v>0</v>
      </c>
      <c r="N18">
        <f>HLOOKUP(A18,Points_MP!$AJ$67:$CR$76,6,FALSE)</f>
        <v>10</v>
      </c>
      <c r="O18" s="168">
        <f>HLOOKUP($A18,Points_MP!$AJ$94:$CR$103,6,FALSE)</f>
        <v>0.83333333333333337</v>
      </c>
      <c r="P18">
        <f>HLOOKUP(A18,Points_MP!$AJ$67:$CR$76,7,FALSE)</f>
        <v>0.5</v>
      </c>
      <c r="Q18" s="168">
        <f>HLOOKUP($A18,Points_MP!$AJ$94:$CR$103,7,FALSE)</f>
        <v>0.1</v>
      </c>
      <c r="R18">
        <f>HLOOKUP(A18,Points_MP!$AJ$67:$CR$76,8,FALSE)</f>
        <v>0</v>
      </c>
      <c r="S18" s="168">
        <f>HLOOKUP($A18,Points_MP!$AJ$94:$CR$103,8,FALSE)</f>
        <v>0</v>
      </c>
      <c r="T18">
        <f>HLOOKUP(A18,Points_MP!$AJ$67:$CR$76,9,FALSE)</f>
        <v>2</v>
      </c>
      <c r="U18" s="168">
        <f>HLOOKUP($A18,Points_MP!$AJ$94:$CR$103,9,FALSE)</f>
        <v>0.5</v>
      </c>
      <c r="V18">
        <f>HLOOKUP(A18,Points_MP!$AJ$67:$CR$76,10,FALSE)</f>
        <v>0</v>
      </c>
      <c r="W18" s="168">
        <f>HLOOKUP($A18,Points_MP!$AJ$94:$CR$103,10,FALSE)</f>
        <v>0</v>
      </c>
      <c r="X18">
        <f>VLOOKUP(A18,Ranking_MP_2018!A:D,2,FALSE)</f>
        <v>15</v>
      </c>
      <c r="Y18">
        <f t="shared" si="1"/>
        <v>-2</v>
      </c>
      <c r="Z18" s="107">
        <f>VLOOKUP($A18,Ranking_MP_2018!$A:$D,4,FALSE)</f>
        <v>38.9</v>
      </c>
      <c r="AA18" s="107">
        <f t="shared" si="2"/>
        <v>-5.8999999999999986</v>
      </c>
    </row>
    <row r="19" spans="1:27" ht="15.5" x14ac:dyDescent="0.35">
      <c r="A19" s="119" t="s">
        <v>387</v>
      </c>
      <c r="B19">
        <f>HLOOKUP(A19,Points_MP!$AK$1:$CR$61,61,FALSE)</f>
        <v>18</v>
      </c>
      <c r="C19" s="107">
        <f>HLOOKUP(A19,Points_MP!$AK$1:$CR$61,58,FALSE)</f>
        <v>31.4</v>
      </c>
      <c r="D19" s="107">
        <f>HLOOKUP(A19,Points_MP!$AK$1:$CR$61,60,FALSE)</f>
        <v>31.4</v>
      </c>
      <c r="E19" t="str">
        <f t="shared" si="0"/>
        <v>D</v>
      </c>
      <c r="F19">
        <f>HLOOKUP(A19,Points_MP!$AJ$67:$CR$76,2,FALSE)</f>
        <v>8.1999999999999993</v>
      </c>
      <c r="G19" s="168">
        <f>HLOOKUP($A19,Points_MP!$AJ$94:$CR$103,2,FALSE)</f>
        <v>0.51249999999999996</v>
      </c>
      <c r="H19">
        <f>HLOOKUP(A19,Points_MP!$AJ$67:$CR$76,3,FALSE)</f>
        <v>8.1999999999999993</v>
      </c>
      <c r="I19" s="168">
        <f>HLOOKUP($A19,Points_MP!$AJ$94:$CR$103,3,FALSE)</f>
        <v>0.25624999999999998</v>
      </c>
      <c r="J19">
        <f>HLOOKUP(A19,Points_MP!$AJ$67:$CR$76,4,FALSE)</f>
        <v>0</v>
      </c>
      <c r="K19" s="168">
        <f>HLOOKUP($A19,Points_MP!$AJ$94:$CR$103,4,FALSE)</f>
        <v>0</v>
      </c>
      <c r="L19">
        <f>HLOOKUP(A19,Points_MP!$AJ$67:$CR$76,5,FALSE)</f>
        <v>0</v>
      </c>
      <c r="M19" s="168">
        <f>HLOOKUP($A19,Points_MP!$AJ$94:$CR$103,5,FALSE)</f>
        <v>0</v>
      </c>
      <c r="N19">
        <f>HLOOKUP(A19,Points_MP!$AJ$67:$CR$76,6,FALSE)</f>
        <v>10</v>
      </c>
      <c r="O19" s="168">
        <f>HLOOKUP($A19,Points_MP!$AJ$94:$CR$103,6,FALSE)</f>
        <v>0.83333333333333337</v>
      </c>
      <c r="P19">
        <f>HLOOKUP(A19,Points_MP!$AJ$67:$CR$76,7,FALSE)</f>
        <v>1</v>
      </c>
      <c r="Q19" s="168">
        <f>HLOOKUP($A19,Points_MP!$AJ$94:$CR$103,7,FALSE)</f>
        <v>0.2</v>
      </c>
      <c r="R19">
        <f>HLOOKUP(A19,Points_MP!$AJ$67:$CR$76,8,FALSE)</f>
        <v>1</v>
      </c>
      <c r="S19" s="168">
        <f>HLOOKUP($A19,Points_MP!$AJ$94:$CR$103,8,FALSE)</f>
        <v>0.16666666666666666</v>
      </c>
      <c r="T19">
        <f>HLOOKUP(A19,Points_MP!$AJ$67:$CR$76,9,FALSE)</f>
        <v>3</v>
      </c>
      <c r="U19" s="168">
        <f>HLOOKUP($A19,Points_MP!$AJ$94:$CR$103,9,FALSE)</f>
        <v>0.75</v>
      </c>
      <c r="V19">
        <f>HLOOKUP(A19,Points_MP!$AJ$67:$CR$76,10,FALSE)</f>
        <v>0</v>
      </c>
      <c r="W19" s="168">
        <f>HLOOKUP($A19,Points_MP!$AJ$94:$CR$103,10,FALSE)</f>
        <v>0</v>
      </c>
      <c r="X19">
        <f>VLOOKUP(A19,Ranking_MP_2018!A:D,2,FALSE)</f>
        <v>37</v>
      </c>
      <c r="Y19">
        <f t="shared" si="1"/>
        <v>19</v>
      </c>
      <c r="Z19" s="107">
        <f>VLOOKUP($A19,Ranking_MP_2018!$A:$D,4,FALSE)</f>
        <v>22.6</v>
      </c>
      <c r="AA19" s="107">
        <f t="shared" si="2"/>
        <v>8.7999999999999972</v>
      </c>
    </row>
    <row r="20" spans="1:27" ht="15.5" x14ac:dyDescent="0.35">
      <c r="A20" s="141" t="s">
        <v>113</v>
      </c>
      <c r="B20">
        <f>HLOOKUP(A20,Points_MP!$AK$1:$CR$61,61,FALSE)</f>
        <v>19</v>
      </c>
      <c r="C20" s="107">
        <f>HLOOKUP(A20,Points_MP!$AK$1:$CR$61,58,FALSE)</f>
        <v>29.799999999999997</v>
      </c>
      <c r="D20" s="107">
        <f>HLOOKUP(A20,Points_MP!$AK$1:$CR$61,60,FALSE)</f>
        <v>31.368421052631579</v>
      </c>
      <c r="E20" t="str">
        <f t="shared" si="0"/>
        <v>D</v>
      </c>
      <c r="F20">
        <f>HLOOKUP(A20,Points_MP!$AJ$67:$CR$76,2,FALSE)</f>
        <v>10.5</v>
      </c>
      <c r="G20" s="168">
        <f>HLOOKUP($A20,Points_MP!$AJ$94:$CR$103,2,FALSE)</f>
        <v>0.65625</v>
      </c>
      <c r="H20">
        <f>HLOOKUP(A20,Points_MP!$AJ$67:$CR$76,3,FALSE)</f>
        <v>11.4</v>
      </c>
      <c r="I20" s="168">
        <f>HLOOKUP($A20,Points_MP!$AJ$94:$CR$103,3,FALSE)</f>
        <v>0.35625000000000001</v>
      </c>
      <c r="J20">
        <f>HLOOKUP(A20,Points_MP!$AJ$67:$CR$76,4,FALSE)</f>
        <v>1.9</v>
      </c>
      <c r="K20" s="168">
        <f>HLOOKUP($A20,Points_MP!$AJ$94:$CR$103,4,FALSE)</f>
        <v>0.15833333333333333</v>
      </c>
      <c r="L20">
        <f>HLOOKUP(A20,Points_MP!$AJ$67:$CR$76,5,FALSE)</f>
        <v>0.5</v>
      </c>
      <c r="M20" s="168">
        <f>HLOOKUP($A20,Points_MP!$AJ$94:$CR$103,5,FALSE)</f>
        <v>0.25</v>
      </c>
      <c r="N20">
        <f>HLOOKUP(A20,Points_MP!$AJ$67:$CR$76,6,FALSE)</f>
        <v>3</v>
      </c>
      <c r="O20" s="168">
        <f>HLOOKUP($A20,Points_MP!$AJ$94:$CR$103,6,FALSE)</f>
        <v>0.25</v>
      </c>
      <c r="P20">
        <f>HLOOKUP(A20,Points_MP!$AJ$67:$CR$76,7,FALSE)</f>
        <v>1.5</v>
      </c>
      <c r="Q20" s="168">
        <f>HLOOKUP($A20,Points_MP!$AJ$94:$CR$103,7,FALSE)</f>
        <v>0.3</v>
      </c>
      <c r="R20">
        <f>HLOOKUP(A20,Points_MP!$AJ$67:$CR$76,8,FALSE)</f>
        <v>1</v>
      </c>
      <c r="S20" s="168">
        <f>HLOOKUP($A20,Points_MP!$AJ$94:$CR$103,8,FALSE)</f>
        <v>0.16666666666666666</v>
      </c>
      <c r="T20">
        <f>HLOOKUP(A20,Points_MP!$AJ$67:$CR$76,9,FALSE)</f>
        <v>0</v>
      </c>
      <c r="U20" s="168">
        <f>HLOOKUP($A20,Points_MP!$AJ$94:$CR$103,9,FALSE)</f>
        <v>0</v>
      </c>
      <c r="V20">
        <f>HLOOKUP(A20,Points_MP!$AJ$67:$CR$76,10,FALSE)</f>
        <v>0</v>
      </c>
      <c r="W20" s="168">
        <f>HLOOKUP($A20,Points_MP!$AJ$94:$CR$103,10,FALSE)</f>
        <v>0</v>
      </c>
      <c r="X20">
        <f>VLOOKUP(A20,Ranking_MP_2018!A:D,2,FALSE)</f>
        <v>34</v>
      </c>
      <c r="Y20">
        <f t="shared" si="1"/>
        <v>15</v>
      </c>
      <c r="Z20" s="107">
        <f>VLOOKUP($A20,Ranking_MP_2018!$A:$D,4,FALSE)</f>
        <v>23.5</v>
      </c>
      <c r="AA20" s="107">
        <f t="shared" si="2"/>
        <v>7.8684210526315788</v>
      </c>
    </row>
    <row r="21" spans="1:27" ht="15.5" x14ac:dyDescent="0.35">
      <c r="A21" s="141" t="s">
        <v>73</v>
      </c>
      <c r="B21">
        <f>HLOOKUP(A21,Points_MP!$AK$1:$CR$61,61,FALSE)</f>
        <v>20</v>
      </c>
      <c r="C21" s="107">
        <f>HLOOKUP(A21,Points_MP!$AK$1:$CR$61,58,FALSE)</f>
        <v>26.7</v>
      </c>
      <c r="D21" s="107">
        <f>HLOOKUP(A21,Points_MP!$AK$1:$CR$61,60,FALSE)</f>
        <v>29.340659340659339</v>
      </c>
      <c r="E21" t="str">
        <f t="shared" si="0"/>
        <v>D-</v>
      </c>
      <c r="F21">
        <f>HLOOKUP(A21,Points_MP!$AJ$67:$CR$76,2,FALSE)</f>
        <v>10</v>
      </c>
      <c r="G21" s="168">
        <f>HLOOKUP($A21,Points_MP!$AJ$94:$CR$103,2,FALSE)</f>
        <v>0.625</v>
      </c>
      <c r="H21">
        <f>HLOOKUP(A21,Points_MP!$AJ$67:$CR$76,3,FALSE)</f>
        <v>11.2</v>
      </c>
      <c r="I21" s="168">
        <f>HLOOKUP($A21,Points_MP!$AJ$94:$CR$103,3,FALSE)</f>
        <v>0.35</v>
      </c>
      <c r="J21">
        <f>HLOOKUP(A21,Points_MP!$AJ$67:$CR$76,4,FALSE)</f>
        <v>0</v>
      </c>
      <c r="K21" s="168">
        <f>HLOOKUP($A21,Points_MP!$AJ$94:$CR$103,4,FALSE)</f>
        <v>0</v>
      </c>
      <c r="L21">
        <f>HLOOKUP(A21,Points_MP!$AJ$67:$CR$76,5,FALSE)</f>
        <v>0</v>
      </c>
      <c r="M21" s="168">
        <f>HLOOKUP($A21,Points_MP!$AJ$94:$CR$103,5,FALSE)</f>
        <v>0</v>
      </c>
      <c r="N21">
        <f>HLOOKUP(A21,Points_MP!$AJ$67:$CR$76,6,FALSE)</f>
        <v>3.5</v>
      </c>
      <c r="O21" s="168">
        <f>HLOOKUP($A21,Points_MP!$AJ$94:$CR$103,6,FALSE)</f>
        <v>0.29166666666666669</v>
      </c>
      <c r="P21">
        <f>HLOOKUP(A21,Points_MP!$AJ$67:$CR$76,7,FALSE)</f>
        <v>0.5</v>
      </c>
      <c r="Q21" s="168">
        <f>HLOOKUP($A21,Points_MP!$AJ$94:$CR$103,7,FALSE)</f>
        <v>0.1</v>
      </c>
      <c r="R21">
        <f>HLOOKUP(A21,Points_MP!$AJ$67:$CR$76,8,FALSE)</f>
        <v>0</v>
      </c>
      <c r="S21" s="168">
        <f>HLOOKUP($A21,Points_MP!$AJ$94:$CR$103,8,FALSE)</f>
        <v>0</v>
      </c>
      <c r="T21">
        <f>HLOOKUP(A21,Points_MP!$AJ$67:$CR$76,9,FALSE)</f>
        <v>1.5</v>
      </c>
      <c r="U21" s="168">
        <f>HLOOKUP($A21,Points_MP!$AJ$94:$CR$103,9,FALSE)</f>
        <v>0.375</v>
      </c>
      <c r="V21">
        <f>HLOOKUP(A21,Points_MP!$AJ$67:$CR$76,10,FALSE)</f>
        <v>0</v>
      </c>
      <c r="W21" s="168">
        <f>HLOOKUP($A21,Points_MP!$AJ$94:$CR$103,10,FALSE)</f>
        <v>0</v>
      </c>
      <c r="X21">
        <f>VLOOKUP(A21,Ranking_MP_2018!A:D,2,FALSE)</f>
        <v>40</v>
      </c>
      <c r="Y21">
        <f t="shared" si="1"/>
        <v>20</v>
      </c>
      <c r="Z21" s="107">
        <f>VLOOKUP($A21,Ranking_MP_2018!$A:$D,4,FALSE)</f>
        <v>18.899999999999999</v>
      </c>
      <c r="AA21" s="107">
        <f t="shared" si="2"/>
        <v>10.440659340659341</v>
      </c>
    </row>
    <row r="22" spans="1:27" ht="15.5" x14ac:dyDescent="0.35">
      <c r="A22" s="141" t="s">
        <v>85</v>
      </c>
      <c r="B22">
        <f>HLOOKUP(A22,Points_MP!$AK$1:$CR$61,61,FALSE)</f>
        <v>21</v>
      </c>
      <c r="C22" s="107">
        <f>HLOOKUP(A22,Points_MP!$AK$1:$CR$61,58,FALSE)</f>
        <v>28.7</v>
      </c>
      <c r="D22" s="107">
        <f>HLOOKUP(A22,Points_MP!$AK$1:$CR$61,60,FALSE)</f>
        <v>28.7</v>
      </c>
      <c r="E22" t="str">
        <f t="shared" si="0"/>
        <v>D-</v>
      </c>
      <c r="F22">
        <f>HLOOKUP(A22,Points_MP!$AJ$67:$CR$76,2,FALSE)</f>
        <v>8.5</v>
      </c>
      <c r="G22" s="168">
        <f>HLOOKUP($A22,Points_MP!$AJ$94:$CR$103,2,FALSE)</f>
        <v>0.53125</v>
      </c>
      <c r="H22">
        <f>HLOOKUP(A22,Points_MP!$AJ$67:$CR$76,3,FALSE)</f>
        <v>10.199999999999999</v>
      </c>
      <c r="I22" s="168">
        <f>HLOOKUP($A22,Points_MP!$AJ$94:$CR$103,3,FALSE)</f>
        <v>0.31874999999999998</v>
      </c>
      <c r="J22">
        <f>HLOOKUP(A22,Points_MP!$AJ$67:$CR$76,4,FALSE)</f>
        <v>0</v>
      </c>
      <c r="K22" s="168">
        <f>HLOOKUP($A22,Points_MP!$AJ$94:$CR$103,4,FALSE)</f>
        <v>0</v>
      </c>
      <c r="L22">
        <f>HLOOKUP(A22,Points_MP!$AJ$67:$CR$76,5,FALSE)</f>
        <v>0</v>
      </c>
      <c r="M22" s="168">
        <f>HLOOKUP($A22,Points_MP!$AJ$94:$CR$103,5,FALSE)</f>
        <v>0</v>
      </c>
      <c r="N22">
        <f>HLOOKUP(A22,Points_MP!$AJ$67:$CR$76,6,FALSE)</f>
        <v>7</v>
      </c>
      <c r="O22" s="168">
        <f>HLOOKUP($A22,Points_MP!$AJ$94:$CR$103,6,FALSE)</f>
        <v>0.58333333333333337</v>
      </c>
      <c r="P22">
        <f>HLOOKUP(A22,Points_MP!$AJ$67:$CR$76,7,FALSE)</f>
        <v>0</v>
      </c>
      <c r="Q22" s="168">
        <f>HLOOKUP($A22,Points_MP!$AJ$94:$CR$103,7,FALSE)</f>
        <v>0</v>
      </c>
      <c r="R22">
        <f>HLOOKUP(A22,Points_MP!$AJ$67:$CR$76,8,FALSE)</f>
        <v>2</v>
      </c>
      <c r="S22" s="168">
        <f>HLOOKUP($A22,Points_MP!$AJ$94:$CR$103,8,FALSE)</f>
        <v>0.33333333333333331</v>
      </c>
      <c r="T22">
        <f>HLOOKUP(A22,Points_MP!$AJ$67:$CR$76,9,FALSE)</f>
        <v>0</v>
      </c>
      <c r="U22" s="168">
        <f>HLOOKUP($A22,Points_MP!$AJ$94:$CR$103,9,FALSE)</f>
        <v>0</v>
      </c>
      <c r="V22">
        <f>HLOOKUP(A22,Points_MP!$AJ$67:$CR$76,10,FALSE)</f>
        <v>1</v>
      </c>
      <c r="W22" s="168">
        <f>HLOOKUP($A22,Points_MP!$AJ$94:$CR$103,10,FALSE)</f>
        <v>0.16666666666666666</v>
      </c>
      <c r="X22">
        <f>VLOOKUP(A22,Ranking_MP_2018!A:D,2,FALSE)</f>
        <v>7</v>
      </c>
      <c r="Y22">
        <f t="shared" si="1"/>
        <v>-14</v>
      </c>
      <c r="Z22" s="107">
        <f>VLOOKUP($A22,Ranking_MP_2018!$A:$D,4,FALSE)</f>
        <v>53.9</v>
      </c>
      <c r="AA22" s="107">
        <f t="shared" si="2"/>
        <v>-25.2</v>
      </c>
    </row>
    <row r="23" spans="1:27" ht="15.5" x14ac:dyDescent="0.35">
      <c r="A23" s="141" t="s">
        <v>125</v>
      </c>
      <c r="B23">
        <f>HLOOKUP(A23,Points_MP!$AK$1:$CR$61,61,FALSE)</f>
        <v>22</v>
      </c>
      <c r="C23" s="107">
        <f>HLOOKUP(A23,Points_MP!$AK$1:$CR$61,58,FALSE)</f>
        <v>27.799999999999997</v>
      </c>
      <c r="D23" s="107">
        <f>HLOOKUP(A23,Points_MP!$AK$1:$CR$61,60,FALSE)</f>
        <v>27.799999999999997</v>
      </c>
      <c r="E23" t="str">
        <f t="shared" si="0"/>
        <v>D-</v>
      </c>
      <c r="F23">
        <f>HLOOKUP(A23,Points_MP!$AJ$67:$CR$76,2,FALSE)</f>
        <v>8.6</v>
      </c>
      <c r="G23" s="168">
        <f>HLOOKUP($A23,Points_MP!$AJ$94:$CR$103,2,FALSE)</f>
        <v>0.53749999999999998</v>
      </c>
      <c r="H23">
        <f>HLOOKUP(A23,Points_MP!$AJ$67:$CR$76,3,FALSE)</f>
        <v>11.2</v>
      </c>
      <c r="I23" s="168">
        <f>HLOOKUP($A23,Points_MP!$AJ$94:$CR$103,3,FALSE)</f>
        <v>0.35</v>
      </c>
      <c r="J23">
        <f>HLOOKUP(A23,Points_MP!$AJ$67:$CR$76,4,FALSE)</f>
        <v>0</v>
      </c>
      <c r="K23" s="168">
        <f>HLOOKUP($A23,Points_MP!$AJ$94:$CR$103,4,FALSE)</f>
        <v>0</v>
      </c>
      <c r="L23">
        <f>HLOOKUP(A23,Points_MP!$AJ$67:$CR$76,5,FALSE)</f>
        <v>1.5</v>
      </c>
      <c r="M23" s="168">
        <f>HLOOKUP($A23,Points_MP!$AJ$94:$CR$103,5,FALSE)</f>
        <v>0.21428571428571427</v>
      </c>
      <c r="N23">
        <f>HLOOKUP(A23,Points_MP!$AJ$67:$CR$76,6,FALSE)</f>
        <v>3</v>
      </c>
      <c r="O23" s="168">
        <f>HLOOKUP($A23,Points_MP!$AJ$94:$CR$103,6,FALSE)</f>
        <v>0.25</v>
      </c>
      <c r="P23">
        <f>HLOOKUP(A23,Points_MP!$AJ$67:$CR$76,7,FALSE)</f>
        <v>2</v>
      </c>
      <c r="Q23" s="168">
        <f>HLOOKUP($A23,Points_MP!$AJ$94:$CR$103,7,FALSE)</f>
        <v>0.4</v>
      </c>
      <c r="R23">
        <f>HLOOKUP(A23,Points_MP!$AJ$67:$CR$76,8,FALSE)</f>
        <v>0</v>
      </c>
      <c r="S23" s="168">
        <f>HLOOKUP($A23,Points_MP!$AJ$94:$CR$103,8,FALSE)</f>
        <v>0</v>
      </c>
      <c r="T23">
        <f>HLOOKUP(A23,Points_MP!$AJ$67:$CR$76,9,FALSE)</f>
        <v>1.5</v>
      </c>
      <c r="U23" s="168">
        <f>HLOOKUP($A23,Points_MP!$AJ$94:$CR$103,9,FALSE)</f>
        <v>0.375</v>
      </c>
      <c r="V23">
        <f>HLOOKUP(A23,Points_MP!$AJ$67:$CR$76,10,FALSE)</f>
        <v>0</v>
      </c>
      <c r="W23" s="168">
        <f>HLOOKUP($A23,Points_MP!$AJ$94:$CR$103,10,FALSE)</f>
        <v>0</v>
      </c>
      <c r="X23">
        <f>VLOOKUP(A23,Ranking_MP_2018!A:D,2,FALSE)</f>
        <v>49</v>
      </c>
      <c r="Y23">
        <f t="shared" si="1"/>
        <v>27</v>
      </c>
      <c r="Z23" s="107">
        <f>VLOOKUP($A23,Ranking_MP_2018!$A:$D,4,FALSE)</f>
        <v>9</v>
      </c>
      <c r="AA23" s="107">
        <f t="shared" si="2"/>
        <v>18.799999999999997</v>
      </c>
    </row>
    <row r="24" spans="1:27" ht="15.5" x14ac:dyDescent="0.35">
      <c r="A24" s="141" t="s">
        <v>93</v>
      </c>
      <c r="B24">
        <f>HLOOKUP(A24,Points_MP!$AK$1:$CR$61,61,FALSE)</f>
        <v>23</v>
      </c>
      <c r="C24" s="107">
        <f>HLOOKUP(A24,Points_MP!$AK$1:$CR$61,58,FALSE)</f>
        <v>27.7</v>
      </c>
      <c r="D24" s="107">
        <f>HLOOKUP(A24,Points_MP!$AK$1:$CR$61,60,FALSE)</f>
        <v>27.7</v>
      </c>
      <c r="E24" t="str">
        <f t="shared" si="0"/>
        <v>D-</v>
      </c>
      <c r="F24">
        <f>HLOOKUP(A24,Points_MP!$AJ$67:$CR$76,2,FALSE)</f>
        <v>9.3000000000000007</v>
      </c>
      <c r="G24" s="168">
        <f>HLOOKUP($A24,Points_MP!$AJ$94:$CR$103,2,FALSE)</f>
        <v>0.58125000000000004</v>
      </c>
      <c r="H24">
        <f>HLOOKUP(A24,Points_MP!$AJ$67:$CR$76,3,FALSE)</f>
        <v>7</v>
      </c>
      <c r="I24" s="168">
        <f>HLOOKUP($A24,Points_MP!$AJ$94:$CR$103,3,FALSE)</f>
        <v>0.21875</v>
      </c>
      <c r="J24">
        <f>HLOOKUP(A24,Points_MP!$AJ$67:$CR$76,4,FALSE)</f>
        <v>3.4</v>
      </c>
      <c r="K24" s="168">
        <f>HLOOKUP($A24,Points_MP!$AJ$94:$CR$103,4,FALSE)</f>
        <v>0.28333333333333333</v>
      </c>
      <c r="L24">
        <f>HLOOKUP(A24,Points_MP!$AJ$67:$CR$76,5,FALSE)</f>
        <v>0</v>
      </c>
      <c r="M24" s="168">
        <f>HLOOKUP($A24,Points_MP!$AJ$94:$CR$103,5,FALSE)</f>
        <v>0</v>
      </c>
      <c r="N24">
        <f>HLOOKUP(A24,Points_MP!$AJ$67:$CR$76,6,FALSE)</f>
        <v>8</v>
      </c>
      <c r="O24" s="168">
        <f>HLOOKUP($A24,Points_MP!$AJ$94:$CR$103,6,FALSE)</f>
        <v>0.66666666666666663</v>
      </c>
      <c r="P24">
        <f>HLOOKUP(A24,Points_MP!$AJ$67:$CR$76,7,FALSE)</f>
        <v>0</v>
      </c>
      <c r="Q24" s="168">
        <f>HLOOKUP($A24,Points_MP!$AJ$94:$CR$103,7,FALSE)</f>
        <v>0</v>
      </c>
      <c r="R24">
        <f>HLOOKUP(A24,Points_MP!$AJ$67:$CR$76,8,FALSE)</f>
        <v>0</v>
      </c>
      <c r="S24" s="168">
        <f>HLOOKUP($A24,Points_MP!$AJ$94:$CR$103,8,FALSE)</f>
        <v>0</v>
      </c>
      <c r="T24">
        <f>HLOOKUP(A24,Points_MP!$AJ$67:$CR$76,9,FALSE)</f>
        <v>0</v>
      </c>
      <c r="U24" s="168">
        <f>HLOOKUP($A24,Points_MP!$AJ$94:$CR$103,9,FALSE)</f>
        <v>0</v>
      </c>
      <c r="V24">
        <f>HLOOKUP(A24,Points_MP!$AJ$67:$CR$76,10,FALSE)</f>
        <v>0</v>
      </c>
      <c r="W24" s="168">
        <f>HLOOKUP($A24,Points_MP!$AJ$94:$CR$103,10,FALSE)</f>
        <v>0</v>
      </c>
      <c r="X24">
        <f>VLOOKUP(A24,Ranking_MP_2018!A:D,2,FALSE)</f>
        <v>20</v>
      </c>
      <c r="Y24">
        <f t="shared" si="1"/>
        <v>-3</v>
      </c>
      <c r="Z24" s="107">
        <f>VLOOKUP($A24,Ranking_MP_2018!$A:$D,4,FALSE)</f>
        <v>36.1</v>
      </c>
      <c r="AA24" s="107">
        <f t="shared" si="2"/>
        <v>-8.4000000000000021</v>
      </c>
    </row>
    <row r="25" spans="1:27" ht="15.5" x14ac:dyDescent="0.35">
      <c r="A25" s="141" t="s">
        <v>149</v>
      </c>
      <c r="B25">
        <f>HLOOKUP(A25,Points_MP!$AK$1:$CR$61,61,FALSE)</f>
        <v>24</v>
      </c>
      <c r="C25" s="107">
        <f>HLOOKUP(A25,Points_MP!$AK$1:$CR$61,58,FALSE)</f>
        <v>25.4</v>
      </c>
      <c r="D25" s="107">
        <f>HLOOKUP(A25,Points_MP!$AK$1:$CR$61,60,FALSE)</f>
        <v>27.60869565217391</v>
      </c>
      <c r="E25" t="str">
        <f t="shared" si="0"/>
        <v>D-</v>
      </c>
      <c r="F25">
        <f>HLOOKUP(A25,Points_MP!$AJ$67:$CR$76,2,FALSE)</f>
        <v>8.4</v>
      </c>
      <c r="G25" s="168">
        <f>HLOOKUP($A25,Points_MP!$AJ$94:$CR$103,2,FALSE)</f>
        <v>0.52500000000000002</v>
      </c>
      <c r="H25">
        <f>HLOOKUP(A25,Points_MP!$AJ$67:$CR$76,3,FALSE)</f>
        <v>9</v>
      </c>
      <c r="I25" s="168">
        <f>HLOOKUP($A25,Points_MP!$AJ$94:$CR$103,3,FALSE)</f>
        <v>0.28125</v>
      </c>
      <c r="J25">
        <f>HLOOKUP(A25,Points_MP!$AJ$67:$CR$76,4,FALSE)</f>
        <v>0</v>
      </c>
      <c r="K25" s="168">
        <f>HLOOKUP($A25,Points_MP!$AJ$94:$CR$103,4,FALSE)</f>
        <v>0</v>
      </c>
      <c r="L25">
        <f>HLOOKUP(A25,Points_MP!$AJ$67:$CR$76,5,FALSE)</f>
        <v>0.5</v>
      </c>
      <c r="M25" s="168">
        <f>HLOOKUP($A25,Points_MP!$AJ$94:$CR$103,5,FALSE)</f>
        <v>7.1428571428571425E-2</v>
      </c>
      <c r="N25">
        <f>HLOOKUP(A25,Points_MP!$AJ$67:$CR$76,6,FALSE)</f>
        <v>5</v>
      </c>
      <c r="O25" s="168">
        <f>HLOOKUP($A25,Points_MP!$AJ$94:$CR$103,6,FALSE)</f>
        <v>0.41666666666666669</v>
      </c>
      <c r="P25">
        <f>HLOOKUP(A25,Points_MP!$AJ$67:$CR$76,7,FALSE)</f>
        <v>0</v>
      </c>
      <c r="Q25" s="168">
        <f>HLOOKUP($A25,Points_MP!$AJ$94:$CR$103,7,FALSE)</f>
        <v>0</v>
      </c>
      <c r="R25">
        <f>HLOOKUP(A25,Points_MP!$AJ$67:$CR$76,8,FALSE)</f>
        <v>1</v>
      </c>
      <c r="S25" s="168">
        <f>HLOOKUP($A25,Points_MP!$AJ$94:$CR$103,8,FALSE)</f>
        <v>0.16666666666666666</v>
      </c>
      <c r="T25">
        <f>HLOOKUP(A25,Points_MP!$AJ$67:$CR$76,9,FALSE)</f>
        <v>1.5</v>
      </c>
      <c r="U25" s="168">
        <f>HLOOKUP($A25,Points_MP!$AJ$94:$CR$103,9,FALSE)</f>
        <v>0.375</v>
      </c>
      <c r="V25">
        <f>HLOOKUP(A25,Points_MP!$AJ$67:$CR$76,10,FALSE)</f>
        <v>0</v>
      </c>
      <c r="W25" s="168">
        <f>HLOOKUP($A25,Points_MP!$AJ$94:$CR$103,10,FALSE)</f>
        <v>0</v>
      </c>
      <c r="X25">
        <f>VLOOKUP(A25,Ranking_MP_2018!A:D,2,FALSE)</f>
        <v>52</v>
      </c>
      <c r="Y25">
        <f t="shared" si="1"/>
        <v>28</v>
      </c>
      <c r="Z25" s="107">
        <f>VLOOKUP($A25,Ranking_MP_2018!$A:$D,4,FALSE)</f>
        <v>5.5</v>
      </c>
      <c r="AA25" s="107">
        <f t="shared" si="2"/>
        <v>22.10869565217391</v>
      </c>
    </row>
    <row r="26" spans="1:27" ht="15.5" x14ac:dyDescent="0.35">
      <c r="A26" s="141" t="s">
        <v>68</v>
      </c>
      <c r="B26">
        <f>HLOOKUP(A26,Points_MP!$AK$1:$CR$61,61,FALSE)</f>
        <v>25</v>
      </c>
      <c r="C26" s="107">
        <f>HLOOKUP(A26,Points_MP!$AK$1:$CR$61,58,FALSE)</f>
        <v>26.4</v>
      </c>
      <c r="D26" s="107">
        <f>HLOOKUP(A26,Points_MP!$AK$1:$CR$61,60,FALSE)</f>
        <v>26.4</v>
      </c>
      <c r="E26" t="str">
        <f t="shared" si="0"/>
        <v>D-</v>
      </c>
      <c r="F26">
        <f>HLOOKUP(A26,Points_MP!$AJ$67:$CR$76,2,FALSE)</f>
        <v>4.5</v>
      </c>
      <c r="G26" s="168">
        <f>HLOOKUP($A26,Points_MP!$AJ$94:$CR$103,2,FALSE)</f>
        <v>0.28125</v>
      </c>
      <c r="H26">
        <f>HLOOKUP(A26,Points_MP!$AJ$67:$CR$76,3,FALSE)</f>
        <v>6</v>
      </c>
      <c r="I26" s="168">
        <f>HLOOKUP($A26,Points_MP!$AJ$94:$CR$103,3,FALSE)</f>
        <v>0.1875</v>
      </c>
      <c r="J26">
        <f>HLOOKUP(A26,Points_MP!$AJ$67:$CR$76,4,FALSE)</f>
        <v>2.4</v>
      </c>
      <c r="K26" s="168">
        <f>HLOOKUP($A26,Points_MP!$AJ$94:$CR$103,4,FALSE)</f>
        <v>0.19999999999999998</v>
      </c>
      <c r="L26">
        <f>HLOOKUP(A26,Points_MP!$AJ$67:$CR$76,5,FALSE)</f>
        <v>2</v>
      </c>
      <c r="M26" s="168">
        <f>HLOOKUP($A26,Points_MP!$AJ$94:$CR$103,5,FALSE)</f>
        <v>0.2857142857142857</v>
      </c>
      <c r="N26">
        <f>HLOOKUP(A26,Points_MP!$AJ$67:$CR$76,6,FALSE)</f>
        <v>7</v>
      </c>
      <c r="O26" s="168">
        <f>HLOOKUP($A26,Points_MP!$AJ$94:$CR$103,6,FALSE)</f>
        <v>0.58333333333333337</v>
      </c>
      <c r="P26">
        <f>HLOOKUP(A26,Points_MP!$AJ$67:$CR$76,7,FALSE)</f>
        <v>1</v>
      </c>
      <c r="Q26" s="168">
        <f>HLOOKUP($A26,Points_MP!$AJ$94:$CR$103,7,FALSE)</f>
        <v>0.2</v>
      </c>
      <c r="R26">
        <f>HLOOKUP(A26,Points_MP!$AJ$67:$CR$76,8,FALSE)</f>
        <v>1</v>
      </c>
      <c r="S26" s="168">
        <f>HLOOKUP($A26,Points_MP!$AJ$94:$CR$103,8,FALSE)</f>
        <v>0.16666666666666666</v>
      </c>
      <c r="T26">
        <f>HLOOKUP(A26,Points_MP!$AJ$67:$CR$76,9,FALSE)</f>
        <v>1.5</v>
      </c>
      <c r="U26" s="168">
        <f>HLOOKUP($A26,Points_MP!$AJ$94:$CR$103,9,FALSE)</f>
        <v>0.375</v>
      </c>
      <c r="V26">
        <f>HLOOKUP(A26,Points_MP!$AJ$67:$CR$76,10,FALSE)</f>
        <v>1</v>
      </c>
      <c r="W26" s="168">
        <f>HLOOKUP($A26,Points_MP!$AJ$94:$CR$103,10,FALSE)</f>
        <v>0.16666666666666666</v>
      </c>
      <c r="X26">
        <f>VLOOKUP(A26,Ranking_MP_2018!A:D,2,FALSE)</f>
        <v>26</v>
      </c>
      <c r="Y26">
        <f t="shared" si="1"/>
        <v>1</v>
      </c>
      <c r="Z26" s="107">
        <f>VLOOKUP($A26,Ranking_MP_2018!$A:$D,4,FALSE)</f>
        <v>32.6</v>
      </c>
      <c r="AA26" s="107">
        <f t="shared" si="2"/>
        <v>-6.2000000000000028</v>
      </c>
    </row>
    <row r="27" spans="1:27" ht="15.5" x14ac:dyDescent="0.35">
      <c r="A27" s="119" t="s">
        <v>153</v>
      </c>
      <c r="B27">
        <f>HLOOKUP(A27,Points_MP!$AK$1:$CR$61,61,FALSE)</f>
        <v>26</v>
      </c>
      <c r="C27" s="107">
        <f>HLOOKUP(A27,Points_MP!$AK$1:$CR$61,58,FALSE)</f>
        <v>24.8</v>
      </c>
      <c r="D27" s="107">
        <f>HLOOKUP(A27,Points_MP!$AK$1:$CR$61,60,FALSE)</f>
        <v>26.10526315789474</v>
      </c>
      <c r="E27" t="str">
        <f t="shared" si="0"/>
        <v>D-</v>
      </c>
      <c r="F27">
        <f>HLOOKUP(A27,Points_MP!$AJ$67:$CR$76,2,FALSE)</f>
        <v>11.2</v>
      </c>
      <c r="G27" s="168">
        <f>HLOOKUP($A27,Points_MP!$AJ$94:$CR$103,2,FALSE)</f>
        <v>0.7</v>
      </c>
      <c r="H27">
        <f>HLOOKUP(A27,Points_MP!$AJ$67:$CR$76,3,FALSE)</f>
        <v>9.6</v>
      </c>
      <c r="I27" s="168">
        <f>HLOOKUP($A27,Points_MP!$AJ$94:$CR$103,3,FALSE)</f>
        <v>0.3</v>
      </c>
      <c r="J27">
        <f>HLOOKUP(A27,Points_MP!$AJ$67:$CR$76,4,FALSE)</f>
        <v>0</v>
      </c>
      <c r="K27" s="168">
        <f>HLOOKUP($A27,Points_MP!$AJ$94:$CR$103,4,FALSE)</f>
        <v>0</v>
      </c>
      <c r="L27">
        <f>HLOOKUP(A27,Points_MP!$AJ$67:$CR$76,5,FALSE)</f>
        <v>0</v>
      </c>
      <c r="M27" s="168">
        <f>HLOOKUP($A27,Points_MP!$AJ$94:$CR$103,5,FALSE)</f>
        <v>0</v>
      </c>
      <c r="N27">
        <f>HLOOKUP(A27,Points_MP!$AJ$67:$CR$76,6,FALSE)</f>
        <v>1.5</v>
      </c>
      <c r="O27" s="168">
        <f>HLOOKUP($A27,Points_MP!$AJ$94:$CR$103,6,FALSE)</f>
        <v>0.125</v>
      </c>
      <c r="P27">
        <f>HLOOKUP(A27,Points_MP!$AJ$67:$CR$76,7,FALSE)</f>
        <v>0</v>
      </c>
      <c r="Q27" s="168">
        <f>HLOOKUP($A27,Points_MP!$AJ$94:$CR$103,7,FALSE)</f>
        <v>0</v>
      </c>
      <c r="R27">
        <f>HLOOKUP(A27,Points_MP!$AJ$67:$CR$76,8,FALSE)</f>
        <v>0</v>
      </c>
      <c r="S27" s="168">
        <f>HLOOKUP($A27,Points_MP!$AJ$94:$CR$103,8,FALSE)</f>
        <v>0</v>
      </c>
      <c r="T27">
        <f>HLOOKUP(A27,Points_MP!$AJ$67:$CR$76,9,FALSE)</f>
        <v>2.5</v>
      </c>
      <c r="U27" s="168">
        <f>HLOOKUP($A27,Points_MP!$AJ$94:$CR$103,9,FALSE)</f>
        <v>0.625</v>
      </c>
      <c r="V27">
        <f>HLOOKUP(A27,Points_MP!$AJ$67:$CR$76,10,FALSE)</f>
        <v>0</v>
      </c>
      <c r="W27" s="168">
        <f>HLOOKUP($A27,Points_MP!$AJ$94:$CR$103,10,FALSE)</f>
        <v>0</v>
      </c>
      <c r="X27">
        <f>VLOOKUP(A27,Ranking_MP_2018!A:D,2,FALSE)</f>
        <v>39</v>
      </c>
      <c r="Y27">
        <f t="shared" si="1"/>
        <v>13</v>
      </c>
      <c r="Z27" s="107">
        <f>VLOOKUP($A27,Ranking_MP_2018!$A:$D,4,FALSE)</f>
        <v>19.684210526315791</v>
      </c>
      <c r="AA27" s="107">
        <f t="shared" si="2"/>
        <v>6.4210526315789487</v>
      </c>
    </row>
    <row r="28" spans="1:27" ht="15.5" x14ac:dyDescent="0.35">
      <c r="A28" s="141" t="s">
        <v>77</v>
      </c>
      <c r="B28">
        <f>HLOOKUP(A28,Points_MP!$AK$1:$CR$61,61,FALSE)</f>
        <v>27</v>
      </c>
      <c r="C28" s="107">
        <f>HLOOKUP(A28,Points_MP!$AK$1:$CR$61,58,FALSE)</f>
        <v>25.5</v>
      </c>
      <c r="D28" s="107">
        <f>HLOOKUP(A28,Points_MP!$AK$1:$CR$61,60,FALSE)</f>
        <v>25.5</v>
      </c>
      <c r="E28" t="str">
        <f t="shared" si="0"/>
        <v>D-</v>
      </c>
      <c r="F28">
        <f>HLOOKUP(A28,Points_MP!$AJ$67:$CR$76,2,FALSE)</f>
        <v>8</v>
      </c>
      <c r="G28" s="168">
        <f>HLOOKUP($A28,Points_MP!$AJ$94:$CR$103,2,FALSE)</f>
        <v>0.5</v>
      </c>
      <c r="H28">
        <f>HLOOKUP(A28,Points_MP!$AJ$67:$CR$76,3,FALSE)</f>
        <v>7</v>
      </c>
      <c r="I28" s="168">
        <f>HLOOKUP($A28,Points_MP!$AJ$94:$CR$103,3,FALSE)</f>
        <v>0.21875</v>
      </c>
      <c r="J28">
        <f>HLOOKUP(A28,Points_MP!$AJ$67:$CR$76,4,FALSE)</f>
        <v>0</v>
      </c>
      <c r="K28" s="168">
        <f>HLOOKUP($A28,Points_MP!$AJ$94:$CR$103,4,FALSE)</f>
        <v>0</v>
      </c>
      <c r="L28">
        <f>HLOOKUP(A28,Points_MP!$AJ$67:$CR$76,5,FALSE)</f>
        <v>0</v>
      </c>
      <c r="M28" s="168">
        <f>HLOOKUP($A28,Points_MP!$AJ$94:$CR$103,5,FALSE)</f>
        <v>0</v>
      </c>
      <c r="N28">
        <f>HLOOKUP(A28,Points_MP!$AJ$67:$CR$76,6,FALSE)</f>
        <v>7</v>
      </c>
      <c r="O28" s="168">
        <f>HLOOKUP($A28,Points_MP!$AJ$94:$CR$103,6,FALSE)</f>
        <v>0.58333333333333337</v>
      </c>
      <c r="P28">
        <f>HLOOKUP(A28,Points_MP!$AJ$67:$CR$76,7,FALSE)</f>
        <v>1</v>
      </c>
      <c r="Q28" s="168">
        <f>HLOOKUP($A28,Points_MP!$AJ$94:$CR$103,7,FALSE)</f>
        <v>0.2</v>
      </c>
      <c r="R28">
        <f>HLOOKUP(A28,Points_MP!$AJ$67:$CR$76,8,FALSE)</f>
        <v>1</v>
      </c>
      <c r="S28" s="168">
        <f>HLOOKUP($A28,Points_MP!$AJ$94:$CR$103,8,FALSE)</f>
        <v>0.16666666666666666</v>
      </c>
      <c r="T28">
        <f>HLOOKUP(A28,Points_MP!$AJ$67:$CR$76,9,FALSE)</f>
        <v>1.5</v>
      </c>
      <c r="U28" s="168">
        <f>HLOOKUP($A28,Points_MP!$AJ$94:$CR$103,9,FALSE)</f>
        <v>0.375</v>
      </c>
      <c r="V28">
        <f>HLOOKUP(A28,Points_MP!$AJ$67:$CR$76,10,FALSE)</f>
        <v>0</v>
      </c>
      <c r="W28" s="168">
        <f>HLOOKUP($A28,Points_MP!$AJ$94:$CR$103,10,FALSE)</f>
        <v>0</v>
      </c>
      <c r="X28">
        <f>VLOOKUP(A28,Ranking_MP_2018!A:D,2,FALSE)</f>
        <v>31</v>
      </c>
      <c r="Y28">
        <f t="shared" si="1"/>
        <v>4</v>
      </c>
      <c r="Z28" s="107">
        <f>VLOOKUP($A28,Ranking_MP_2018!$A:$D,4,FALSE)</f>
        <v>27.9</v>
      </c>
      <c r="AA28" s="107">
        <f t="shared" si="2"/>
        <v>-2.3999999999999986</v>
      </c>
    </row>
    <row r="29" spans="1:27" ht="15.5" x14ac:dyDescent="0.35">
      <c r="A29" s="141" t="s">
        <v>397</v>
      </c>
      <c r="B29">
        <f>HLOOKUP(A29,Points_MP!$AK$1:$CR$61,61,FALSE)</f>
        <v>28</v>
      </c>
      <c r="C29" s="107">
        <f>HLOOKUP(A29,Points_MP!$AK$1:$CR$61,58,FALSE)</f>
        <v>24.2</v>
      </c>
      <c r="D29" s="107">
        <f>HLOOKUP(A29,Points_MP!$AK$1:$CR$61,60,FALSE)</f>
        <v>24.2</v>
      </c>
      <c r="E29" t="str">
        <f t="shared" si="0"/>
        <v>E+</v>
      </c>
      <c r="F29">
        <f>HLOOKUP(A29,Points_MP!$AJ$67:$CR$76,2,FALSE)</f>
        <v>7</v>
      </c>
      <c r="G29" s="168">
        <f>HLOOKUP($A29,Points_MP!$AJ$94:$CR$103,2,FALSE)</f>
        <v>0.4375</v>
      </c>
      <c r="H29">
        <f>HLOOKUP(A29,Points_MP!$AJ$67:$CR$76,3,FALSE)</f>
        <v>11.2</v>
      </c>
      <c r="I29" s="168">
        <f>HLOOKUP($A29,Points_MP!$AJ$94:$CR$103,3,FALSE)</f>
        <v>0.35</v>
      </c>
      <c r="J29">
        <f>HLOOKUP(A29,Points_MP!$AJ$67:$CR$76,4,FALSE)</f>
        <v>0</v>
      </c>
      <c r="K29" s="168">
        <f>HLOOKUP($A29,Points_MP!$AJ$94:$CR$103,4,FALSE)</f>
        <v>0</v>
      </c>
      <c r="L29">
        <f>HLOOKUP(A29,Points_MP!$AJ$67:$CR$76,5,FALSE)</f>
        <v>0</v>
      </c>
      <c r="M29" s="168">
        <f>HLOOKUP($A29,Points_MP!$AJ$94:$CR$103,5,FALSE)</f>
        <v>0</v>
      </c>
      <c r="N29">
        <f>HLOOKUP(A29,Points_MP!$AJ$67:$CR$76,6,FALSE)</f>
        <v>4.5</v>
      </c>
      <c r="O29" s="168">
        <f>HLOOKUP($A29,Points_MP!$AJ$94:$CR$103,6,FALSE)</f>
        <v>0.375</v>
      </c>
      <c r="P29">
        <f>HLOOKUP(A29,Points_MP!$AJ$67:$CR$76,7,FALSE)</f>
        <v>1</v>
      </c>
      <c r="Q29" s="168">
        <f>HLOOKUP($A29,Points_MP!$AJ$94:$CR$103,7,FALSE)</f>
        <v>0.2</v>
      </c>
      <c r="R29">
        <f>HLOOKUP(A29,Points_MP!$AJ$67:$CR$76,8,FALSE)</f>
        <v>0</v>
      </c>
      <c r="S29" s="168">
        <f>HLOOKUP($A29,Points_MP!$AJ$94:$CR$103,8,FALSE)</f>
        <v>0</v>
      </c>
      <c r="T29">
        <f>HLOOKUP(A29,Points_MP!$AJ$67:$CR$76,9,FALSE)</f>
        <v>0.5</v>
      </c>
      <c r="U29" s="168">
        <f>HLOOKUP($A29,Points_MP!$AJ$94:$CR$103,9,FALSE)</f>
        <v>0.125</v>
      </c>
      <c r="V29">
        <f>HLOOKUP(A29,Points_MP!$AJ$67:$CR$76,10,FALSE)</f>
        <v>0</v>
      </c>
      <c r="W29" s="168">
        <f>HLOOKUP($A29,Points_MP!$AJ$94:$CR$103,10,FALSE)</f>
        <v>0</v>
      </c>
      <c r="X29">
        <f>VLOOKUP(A29,Ranking_MP_2018!A:D,2,FALSE)</f>
        <v>24</v>
      </c>
      <c r="Y29">
        <f t="shared" si="1"/>
        <v>-4</v>
      </c>
      <c r="Z29" s="107">
        <f>VLOOKUP($A29,Ranking_MP_2018!$A:$D,4,FALSE)</f>
        <v>33.6</v>
      </c>
      <c r="AA29" s="107">
        <f t="shared" si="2"/>
        <v>-9.4000000000000021</v>
      </c>
    </row>
    <row r="30" spans="1:27" ht="15.5" x14ac:dyDescent="0.35">
      <c r="A30" s="119" t="s">
        <v>379</v>
      </c>
      <c r="B30">
        <f>HLOOKUP(A30,Points_MP!$AK$1:$CR$61,61,FALSE)</f>
        <v>29</v>
      </c>
      <c r="C30" s="107">
        <f>HLOOKUP(A30,Points_MP!$AK$1:$CR$61,58,FALSE)</f>
        <v>22.5</v>
      </c>
      <c r="D30" s="107">
        <f>HLOOKUP(A30,Points_MP!$AK$1:$CR$61,60,FALSE)</f>
        <v>22.5</v>
      </c>
      <c r="E30" t="str">
        <f t="shared" si="0"/>
        <v>E+</v>
      </c>
      <c r="F30">
        <f>HLOOKUP(A30,Points_MP!$AJ$67:$CR$76,2,FALSE)</f>
        <v>2.6999999999999997</v>
      </c>
      <c r="G30" s="168">
        <f>HLOOKUP($A30,Points_MP!$AJ$94:$CR$103,2,FALSE)</f>
        <v>0.16874999999999998</v>
      </c>
      <c r="H30">
        <f>HLOOKUP(A30,Points_MP!$AJ$67:$CR$76,3,FALSE)</f>
        <v>7.3999999999999995</v>
      </c>
      <c r="I30" s="168">
        <f>HLOOKUP($A30,Points_MP!$AJ$94:$CR$103,3,FALSE)</f>
        <v>0.23124999999999998</v>
      </c>
      <c r="J30">
        <f>HLOOKUP(A30,Points_MP!$AJ$67:$CR$76,4,FALSE)</f>
        <v>2.4</v>
      </c>
      <c r="K30" s="168">
        <f>HLOOKUP($A30,Points_MP!$AJ$94:$CR$103,4,FALSE)</f>
        <v>0.19999999999999998</v>
      </c>
      <c r="L30">
        <f>HLOOKUP(A30,Points_MP!$AJ$67:$CR$76,5,FALSE)</f>
        <v>2</v>
      </c>
      <c r="M30" s="168">
        <f>HLOOKUP($A30,Points_MP!$AJ$94:$CR$103,5,FALSE)</f>
        <v>0.2857142857142857</v>
      </c>
      <c r="N30">
        <f>HLOOKUP(A30,Points_MP!$AJ$67:$CR$76,6,FALSE)</f>
        <v>4.5</v>
      </c>
      <c r="O30" s="168">
        <f>HLOOKUP($A30,Points_MP!$AJ$94:$CR$103,6,FALSE)</f>
        <v>0.375</v>
      </c>
      <c r="P30">
        <f>HLOOKUP(A30,Points_MP!$AJ$67:$CR$76,7,FALSE)</f>
        <v>1</v>
      </c>
      <c r="Q30" s="168">
        <f>HLOOKUP($A30,Points_MP!$AJ$94:$CR$103,7,FALSE)</f>
        <v>0.2</v>
      </c>
      <c r="R30">
        <f>HLOOKUP(A30,Points_MP!$AJ$67:$CR$76,8,FALSE)</f>
        <v>1</v>
      </c>
      <c r="S30" s="168">
        <f>HLOOKUP($A30,Points_MP!$AJ$94:$CR$103,8,FALSE)</f>
        <v>0.16666666666666666</v>
      </c>
      <c r="T30">
        <f>HLOOKUP(A30,Points_MP!$AJ$67:$CR$76,9,FALSE)</f>
        <v>0.5</v>
      </c>
      <c r="U30" s="168">
        <f>HLOOKUP($A30,Points_MP!$AJ$94:$CR$103,9,FALSE)</f>
        <v>0.125</v>
      </c>
      <c r="V30">
        <f>HLOOKUP(A30,Points_MP!$AJ$67:$CR$76,10,FALSE)</f>
        <v>1</v>
      </c>
      <c r="W30" s="168">
        <f>HLOOKUP($A30,Points_MP!$AJ$94:$CR$103,10,FALSE)</f>
        <v>0.16666666666666666</v>
      </c>
      <c r="X30">
        <f>VLOOKUP(A30,Ranking_MP_2018!A:D,2,FALSE)</f>
        <v>14</v>
      </c>
      <c r="Y30">
        <f t="shared" si="1"/>
        <v>-15</v>
      </c>
      <c r="Z30" s="107">
        <f>VLOOKUP($A30,Ranking_MP_2018!$A:$D,4,FALSE)</f>
        <v>40.612244897959179</v>
      </c>
      <c r="AA30" s="107">
        <f t="shared" si="2"/>
        <v>-18.112244897959179</v>
      </c>
    </row>
    <row r="31" spans="1:27" ht="15.5" x14ac:dyDescent="0.35">
      <c r="A31" s="141" t="s">
        <v>111</v>
      </c>
      <c r="B31">
        <f>HLOOKUP(A31,Points_MP!$AK$1:$CR$61,61,FALSE)</f>
        <v>30</v>
      </c>
      <c r="C31" s="107">
        <f>HLOOKUP(A31,Points_MP!$AK$1:$CR$61,58,FALSE)</f>
        <v>21.8</v>
      </c>
      <c r="D31" s="107">
        <f>HLOOKUP(A31,Points_MP!$AK$1:$CR$61,60,FALSE)</f>
        <v>21.8</v>
      </c>
      <c r="E31" t="str">
        <f t="shared" si="0"/>
        <v>E+</v>
      </c>
      <c r="F31">
        <f>HLOOKUP(A31,Points_MP!$AJ$67:$CR$76,2,FALSE)</f>
        <v>6.2</v>
      </c>
      <c r="G31" s="168">
        <f>HLOOKUP($A31,Points_MP!$AJ$94:$CR$103,2,FALSE)</f>
        <v>0.38750000000000001</v>
      </c>
      <c r="H31">
        <f>HLOOKUP(A31,Points_MP!$AJ$67:$CR$76,3,FALSE)</f>
        <v>4.5999999999999996</v>
      </c>
      <c r="I31" s="168">
        <f>HLOOKUP($A31,Points_MP!$AJ$94:$CR$103,3,FALSE)</f>
        <v>0.14374999999999999</v>
      </c>
      <c r="J31">
        <f>HLOOKUP(A31,Points_MP!$AJ$67:$CR$76,4,FALSE)</f>
        <v>0</v>
      </c>
      <c r="K31" s="168">
        <f>HLOOKUP($A31,Points_MP!$AJ$94:$CR$103,4,FALSE)</f>
        <v>0</v>
      </c>
      <c r="L31">
        <f>HLOOKUP(A31,Points_MP!$AJ$67:$CR$76,5,FALSE)</f>
        <v>2</v>
      </c>
      <c r="M31" s="168">
        <f>HLOOKUP($A31,Points_MP!$AJ$94:$CR$103,5,FALSE)</f>
        <v>0.2857142857142857</v>
      </c>
      <c r="N31">
        <f>HLOOKUP(A31,Points_MP!$AJ$67:$CR$76,6,FALSE)</f>
        <v>5</v>
      </c>
      <c r="O31" s="168">
        <f>HLOOKUP($A31,Points_MP!$AJ$94:$CR$103,6,FALSE)</f>
        <v>0.41666666666666669</v>
      </c>
      <c r="P31">
        <f>HLOOKUP(A31,Points_MP!$AJ$67:$CR$76,7,FALSE)</f>
        <v>0</v>
      </c>
      <c r="Q31" s="168">
        <f>HLOOKUP($A31,Points_MP!$AJ$94:$CR$103,7,FALSE)</f>
        <v>0</v>
      </c>
      <c r="R31">
        <f>HLOOKUP(A31,Points_MP!$AJ$67:$CR$76,8,FALSE)</f>
        <v>1</v>
      </c>
      <c r="S31" s="168">
        <f>HLOOKUP($A31,Points_MP!$AJ$94:$CR$103,8,FALSE)</f>
        <v>0.16666666666666666</v>
      </c>
      <c r="T31">
        <f>HLOOKUP(A31,Points_MP!$AJ$67:$CR$76,9,FALSE)</f>
        <v>1</v>
      </c>
      <c r="U31" s="168">
        <f>HLOOKUP($A31,Points_MP!$AJ$94:$CR$103,9,FALSE)</f>
        <v>0.25</v>
      </c>
      <c r="V31">
        <f>HLOOKUP(A31,Points_MP!$AJ$67:$CR$76,10,FALSE)</f>
        <v>2</v>
      </c>
      <c r="W31" s="168">
        <f>HLOOKUP($A31,Points_MP!$AJ$94:$CR$103,10,FALSE)</f>
        <v>0.33333333333333331</v>
      </c>
      <c r="X31">
        <f>VLOOKUP(A31,Ranking_MP_2018!A:D,2,FALSE)</f>
        <v>8</v>
      </c>
      <c r="Y31">
        <f t="shared" si="1"/>
        <v>-22</v>
      </c>
      <c r="Z31" s="107">
        <f>VLOOKUP($A31,Ranking_MP_2018!$A:$D,4,FALSE)</f>
        <v>53.75</v>
      </c>
      <c r="AA31" s="107">
        <f t="shared" si="2"/>
        <v>-31.95</v>
      </c>
    </row>
    <row r="32" spans="1:27" ht="15.5" x14ac:dyDescent="0.35">
      <c r="A32" s="141" t="s">
        <v>75</v>
      </c>
      <c r="B32">
        <f>HLOOKUP(A32,Points_MP!$AK$1:$CR$61,61,FALSE)</f>
        <v>31</v>
      </c>
      <c r="C32" s="107">
        <f>HLOOKUP(A32,Points_MP!$AK$1:$CR$61,58,FALSE)</f>
        <v>20.2</v>
      </c>
      <c r="D32" s="107">
        <f>HLOOKUP(A32,Points_MP!$AK$1:$CR$61,60,FALSE)</f>
        <v>20.2</v>
      </c>
      <c r="E32" t="str">
        <f t="shared" si="0"/>
        <v>E+</v>
      </c>
      <c r="F32">
        <f>HLOOKUP(A32,Points_MP!$AJ$67:$CR$76,2,FALSE)</f>
        <v>4.2</v>
      </c>
      <c r="G32" s="168">
        <f>HLOOKUP($A32,Points_MP!$AJ$94:$CR$103,2,FALSE)</f>
        <v>0.26250000000000001</v>
      </c>
      <c r="H32">
        <f>HLOOKUP(A32,Points_MP!$AJ$67:$CR$76,3,FALSE)</f>
        <v>6.5</v>
      </c>
      <c r="I32" s="168">
        <f>HLOOKUP($A32,Points_MP!$AJ$94:$CR$103,3,FALSE)</f>
        <v>0.203125</v>
      </c>
      <c r="J32">
        <f>HLOOKUP(A32,Points_MP!$AJ$67:$CR$76,4,FALSE)</f>
        <v>0</v>
      </c>
      <c r="K32" s="168">
        <f>HLOOKUP($A32,Points_MP!$AJ$94:$CR$103,4,FALSE)</f>
        <v>0</v>
      </c>
      <c r="L32">
        <f>HLOOKUP(A32,Points_MP!$AJ$67:$CR$76,5,FALSE)</f>
        <v>0</v>
      </c>
      <c r="M32" s="168">
        <f>HLOOKUP($A32,Points_MP!$AJ$94:$CR$103,5,FALSE)</f>
        <v>0</v>
      </c>
      <c r="N32">
        <f>HLOOKUP(A32,Points_MP!$AJ$67:$CR$76,6,FALSE)</f>
        <v>6</v>
      </c>
      <c r="O32" s="168">
        <f>HLOOKUP($A32,Points_MP!$AJ$94:$CR$103,6,FALSE)</f>
        <v>0.5</v>
      </c>
      <c r="P32">
        <f>HLOOKUP(A32,Points_MP!$AJ$67:$CR$76,7,FALSE)</f>
        <v>1</v>
      </c>
      <c r="Q32" s="168">
        <f>HLOOKUP($A32,Points_MP!$AJ$94:$CR$103,7,FALSE)</f>
        <v>0.2</v>
      </c>
      <c r="R32">
        <f>HLOOKUP(A32,Points_MP!$AJ$67:$CR$76,8,FALSE)</f>
        <v>1</v>
      </c>
      <c r="S32" s="168">
        <f>HLOOKUP($A32,Points_MP!$AJ$94:$CR$103,8,FALSE)</f>
        <v>0.16666666666666666</v>
      </c>
      <c r="T32">
        <f>HLOOKUP(A32,Points_MP!$AJ$67:$CR$76,9,FALSE)</f>
        <v>1.5</v>
      </c>
      <c r="U32" s="168">
        <f>HLOOKUP($A32,Points_MP!$AJ$94:$CR$103,9,FALSE)</f>
        <v>0.375</v>
      </c>
      <c r="V32">
        <f>HLOOKUP(A32,Points_MP!$AJ$67:$CR$76,10,FALSE)</f>
        <v>0</v>
      </c>
      <c r="W32" s="168">
        <f>HLOOKUP($A32,Points_MP!$AJ$94:$CR$103,10,FALSE)</f>
        <v>0</v>
      </c>
      <c r="X32">
        <f>VLOOKUP(A32,Ranking_MP_2018!A:D,2,FALSE)</f>
        <v>25</v>
      </c>
      <c r="Y32">
        <f t="shared" si="1"/>
        <v>-6</v>
      </c>
      <c r="Z32" s="107">
        <f>VLOOKUP($A32,Ranking_MP_2018!$A:$D,4,FALSE)</f>
        <v>33.1</v>
      </c>
      <c r="AA32" s="107">
        <f t="shared" si="2"/>
        <v>-12.900000000000002</v>
      </c>
    </row>
    <row r="33" spans="1:27" ht="15.5" x14ac:dyDescent="0.35">
      <c r="A33" s="141" t="s">
        <v>121</v>
      </c>
      <c r="B33">
        <f>HLOOKUP(A33,Points_MP!$AK$1:$CR$61,61,FALSE)</f>
        <v>32</v>
      </c>
      <c r="C33" s="107">
        <f>HLOOKUP(A33,Points_MP!$AK$1:$CR$61,58,FALSE)</f>
        <v>19.2</v>
      </c>
      <c r="D33" s="107">
        <f>HLOOKUP(A33,Points_MP!$AK$1:$CR$61,60,FALSE)</f>
        <v>19.2</v>
      </c>
      <c r="E33" t="str">
        <f t="shared" si="0"/>
        <v>E</v>
      </c>
      <c r="F33">
        <f>HLOOKUP(A33,Points_MP!$AJ$67:$CR$76,2,FALSE)</f>
        <v>7.2</v>
      </c>
      <c r="G33" s="168">
        <f>HLOOKUP($A33,Points_MP!$AJ$94:$CR$103,2,FALSE)</f>
        <v>0.45</v>
      </c>
      <c r="H33">
        <f>HLOOKUP(A33,Points_MP!$AJ$67:$CR$76,3,FALSE)</f>
        <v>9</v>
      </c>
      <c r="I33" s="168">
        <f>HLOOKUP($A33,Points_MP!$AJ$94:$CR$103,3,FALSE)</f>
        <v>0.28125</v>
      </c>
      <c r="J33">
        <f>HLOOKUP(A33,Points_MP!$AJ$67:$CR$76,4,FALSE)</f>
        <v>0</v>
      </c>
      <c r="K33" s="168">
        <f>HLOOKUP($A33,Points_MP!$AJ$94:$CR$103,4,FALSE)</f>
        <v>0</v>
      </c>
      <c r="L33">
        <f>HLOOKUP(A33,Points_MP!$AJ$67:$CR$76,5,FALSE)</f>
        <v>0</v>
      </c>
      <c r="M33" s="168">
        <f>HLOOKUP($A33,Points_MP!$AJ$94:$CR$103,5,FALSE)</f>
        <v>0</v>
      </c>
      <c r="N33">
        <f>HLOOKUP(A33,Points_MP!$AJ$67:$CR$76,6,FALSE)</f>
        <v>1</v>
      </c>
      <c r="O33" s="168">
        <f>HLOOKUP($A33,Points_MP!$AJ$94:$CR$103,6,FALSE)</f>
        <v>8.3333333333333329E-2</v>
      </c>
      <c r="P33">
        <f>HLOOKUP(A33,Points_MP!$AJ$67:$CR$76,7,FALSE)</f>
        <v>1</v>
      </c>
      <c r="Q33" s="168">
        <f>HLOOKUP($A33,Points_MP!$AJ$94:$CR$103,7,FALSE)</f>
        <v>0.2</v>
      </c>
      <c r="R33">
        <f>HLOOKUP(A33,Points_MP!$AJ$67:$CR$76,8,FALSE)</f>
        <v>1</v>
      </c>
      <c r="S33" s="168">
        <f>HLOOKUP($A33,Points_MP!$AJ$94:$CR$103,8,FALSE)</f>
        <v>0.16666666666666666</v>
      </c>
      <c r="T33">
        <f>HLOOKUP(A33,Points_MP!$AJ$67:$CR$76,9,FALSE)</f>
        <v>0</v>
      </c>
      <c r="U33" s="168">
        <f>HLOOKUP($A33,Points_MP!$AJ$94:$CR$103,9,FALSE)</f>
        <v>0</v>
      </c>
      <c r="V33">
        <f>HLOOKUP(A33,Points_MP!$AJ$67:$CR$76,10,FALSE)</f>
        <v>0</v>
      </c>
      <c r="W33" s="168">
        <f>HLOOKUP($A33,Points_MP!$AJ$94:$CR$103,10,FALSE)</f>
        <v>0</v>
      </c>
      <c r="X33">
        <f>VLOOKUP(A33,Ranking_MP_2018!A:D,2,FALSE)</f>
        <v>48</v>
      </c>
      <c r="Y33">
        <f t="shared" si="1"/>
        <v>16</v>
      </c>
      <c r="Z33" s="107">
        <f>VLOOKUP($A33,Ranking_MP_2018!$A:$D,4,FALSE)</f>
        <v>10.8</v>
      </c>
      <c r="AA33" s="107">
        <f t="shared" si="2"/>
        <v>8.3999999999999986</v>
      </c>
    </row>
    <row r="34" spans="1:27" ht="15.5" x14ac:dyDescent="0.35">
      <c r="A34" s="141" t="s">
        <v>99</v>
      </c>
      <c r="B34">
        <f>HLOOKUP(A34,Points_MP!$AK$1:$CR$61,61,FALSE)</f>
        <v>33</v>
      </c>
      <c r="C34" s="107">
        <f>HLOOKUP(A34,Points_MP!$AK$1:$CR$61,58,FALSE)</f>
        <v>18.8</v>
      </c>
      <c r="D34" s="107">
        <f>HLOOKUP(A34,Points_MP!$AK$1:$CR$61,60,FALSE)</f>
        <v>18.8</v>
      </c>
      <c r="E34" t="str">
        <f t="shared" ref="E34:E61" si="3">IF(D34&gt;80,"A+",IF(D34&gt;75,"A",IF(D34&gt;70,"A-",IF(D34&gt;65,"B+",IF(D34&gt;60,"B",IF(D34&gt;55,"B-",IF(D34&gt;50,"C+",IF(D34&gt;45,"C",IF(D34&gt;40,"C-",IF(D34&gt;35,"D+",IF(D34&gt;30,"D",IF(D34&gt;25,"D-",IF(D34&gt;20,"E+",IF(D34&gt;15,"E",IF(D34&gt;10,"E-",IF(D34&lt;9.9,"F"))))))))))))))))</f>
        <v>E</v>
      </c>
      <c r="F34">
        <f>HLOOKUP(A34,Points_MP!$AJ$67:$CR$76,2,FALSE)</f>
        <v>4</v>
      </c>
      <c r="G34" s="168">
        <f>HLOOKUP($A34,Points_MP!$AJ$94:$CR$103,2,FALSE)</f>
        <v>0.25</v>
      </c>
      <c r="H34">
        <f>HLOOKUP(A34,Points_MP!$AJ$67:$CR$76,3,FALSE)</f>
        <v>3.8</v>
      </c>
      <c r="I34" s="168">
        <f>HLOOKUP($A34,Points_MP!$AJ$94:$CR$103,3,FALSE)</f>
        <v>0.11874999999999999</v>
      </c>
      <c r="J34">
        <f>HLOOKUP(A34,Points_MP!$AJ$67:$CR$76,4,FALSE)</f>
        <v>2</v>
      </c>
      <c r="K34" s="168">
        <f>HLOOKUP($A34,Points_MP!$AJ$94:$CR$103,4,FALSE)</f>
        <v>0.16666666666666666</v>
      </c>
      <c r="L34">
        <f>HLOOKUP(A34,Points_MP!$AJ$67:$CR$76,5,FALSE)</f>
        <v>1</v>
      </c>
      <c r="M34" s="168">
        <f>HLOOKUP($A34,Points_MP!$AJ$94:$CR$103,5,FALSE)</f>
        <v>0.14285714285714285</v>
      </c>
      <c r="N34">
        <f>HLOOKUP(A34,Points_MP!$AJ$67:$CR$76,6,FALSE)</f>
        <v>5.5</v>
      </c>
      <c r="O34" s="168">
        <f>HLOOKUP($A34,Points_MP!$AJ$94:$CR$103,6,FALSE)</f>
        <v>0.45833333333333331</v>
      </c>
      <c r="P34">
        <f>HLOOKUP(A34,Points_MP!$AJ$67:$CR$76,7,FALSE)</f>
        <v>0</v>
      </c>
      <c r="Q34" s="168">
        <f>HLOOKUP($A34,Points_MP!$AJ$94:$CR$103,7,FALSE)</f>
        <v>0</v>
      </c>
      <c r="R34">
        <f>HLOOKUP(A34,Points_MP!$AJ$67:$CR$76,8,FALSE)</f>
        <v>1</v>
      </c>
      <c r="S34" s="168">
        <f>HLOOKUP($A34,Points_MP!$AJ$94:$CR$103,8,FALSE)</f>
        <v>0.16666666666666666</v>
      </c>
      <c r="T34">
        <f>HLOOKUP(A34,Points_MP!$AJ$67:$CR$76,9,FALSE)</f>
        <v>1.5</v>
      </c>
      <c r="U34" s="168">
        <f>HLOOKUP($A34,Points_MP!$AJ$94:$CR$103,9,FALSE)</f>
        <v>0.375</v>
      </c>
      <c r="V34">
        <f>HLOOKUP(A34,Points_MP!$AJ$67:$CR$76,10,FALSE)</f>
        <v>0</v>
      </c>
      <c r="W34" s="168">
        <f>HLOOKUP($A34,Points_MP!$AJ$94:$CR$103,10,FALSE)</f>
        <v>0</v>
      </c>
      <c r="X34">
        <f>VLOOKUP(A34,Ranking_MP_2018!A:D,2,FALSE)</f>
        <v>53</v>
      </c>
      <c r="Y34">
        <f t="shared" ref="Y34:Y61" si="4">X34-B34</f>
        <v>20</v>
      </c>
      <c r="Z34" s="107">
        <f>VLOOKUP($A34,Ranking_MP_2018!$A:$D,4,FALSE)</f>
        <v>5</v>
      </c>
      <c r="AA34" s="107">
        <f t="shared" ref="AA34:AA61" si="5">D34-Z34</f>
        <v>13.8</v>
      </c>
    </row>
    <row r="35" spans="1:27" ht="15.5" x14ac:dyDescent="0.35">
      <c r="A35" s="141" t="s">
        <v>133</v>
      </c>
      <c r="B35">
        <f>HLOOKUP(A35,Points_MP!$AK$1:$CR$61,61,FALSE)</f>
        <v>34</v>
      </c>
      <c r="C35" s="107">
        <f>HLOOKUP(A35,Points_MP!$AK$1:$CR$61,58,FALSE)</f>
        <v>17.8</v>
      </c>
      <c r="D35" s="107">
        <f>HLOOKUP(A35,Points_MP!$AK$1:$CR$61,60,FALSE)</f>
        <v>17.8</v>
      </c>
      <c r="E35" t="str">
        <f t="shared" si="3"/>
        <v>E</v>
      </c>
      <c r="F35">
        <f>HLOOKUP(A35,Points_MP!$AJ$67:$CR$76,2,FALSE)</f>
        <v>2.2999999999999998</v>
      </c>
      <c r="G35" s="168">
        <f>HLOOKUP($A35,Points_MP!$AJ$94:$CR$103,2,FALSE)</f>
        <v>0.14374999999999999</v>
      </c>
      <c r="H35">
        <f>HLOOKUP(A35,Points_MP!$AJ$67:$CR$76,3,FALSE)</f>
        <v>8</v>
      </c>
      <c r="I35" s="168">
        <f>HLOOKUP($A35,Points_MP!$AJ$94:$CR$103,3,FALSE)</f>
        <v>0.25</v>
      </c>
      <c r="J35">
        <f>HLOOKUP(A35,Points_MP!$AJ$67:$CR$76,4,FALSE)</f>
        <v>2</v>
      </c>
      <c r="K35" s="168">
        <f>HLOOKUP($A35,Points_MP!$AJ$94:$CR$103,4,FALSE)</f>
        <v>0.16666666666666666</v>
      </c>
      <c r="L35">
        <f>HLOOKUP(A35,Points_MP!$AJ$67:$CR$76,5,FALSE)</f>
        <v>1</v>
      </c>
      <c r="M35" s="168">
        <f>HLOOKUP($A35,Points_MP!$AJ$94:$CR$103,5,FALSE)</f>
        <v>0.14285714285714285</v>
      </c>
      <c r="N35">
        <f>HLOOKUP(A35,Points_MP!$AJ$67:$CR$76,6,FALSE)</f>
        <v>4</v>
      </c>
      <c r="O35" s="168">
        <f>HLOOKUP($A35,Points_MP!$AJ$94:$CR$103,6,FALSE)</f>
        <v>0.33333333333333331</v>
      </c>
      <c r="P35">
        <f>HLOOKUP(A35,Points_MP!$AJ$67:$CR$76,7,FALSE)</f>
        <v>0.5</v>
      </c>
      <c r="Q35" s="168">
        <f>HLOOKUP($A35,Points_MP!$AJ$94:$CR$103,7,FALSE)</f>
        <v>0.1</v>
      </c>
      <c r="R35">
        <f>HLOOKUP(A35,Points_MP!$AJ$67:$CR$76,8,FALSE)</f>
        <v>0</v>
      </c>
      <c r="S35" s="168">
        <f>HLOOKUP($A35,Points_MP!$AJ$94:$CR$103,8,FALSE)</f>
        <v>0</v>
      </c>
      <c r="T35">
        <f>HLOOKUP(A35,Points_MP!$AJ$67:$CR$76,9,FALSE)</f>
        <v>0</v>
      </c>
      <c r="U35" s="168">
        <f>HLOOKUP($A35,Points_MP!$AJ$94:$CR$103,9,FALSE)</f>
        <v>0</v>
      </c>
      <c r="V35">
        <f>HLOOKUP(A35,Points_MP!$AJ$67:$CR$76,10,FALSE)</f>
        <v>0</v>
      </c>
      <c r="W35" s="168">
        <f>HLOOKUP($A35,Points_MP!$AJ$94:$CR$103,10,FALSE)</f>
        <v>0</v>
      </c>
      <c r="X35">
        <f>VLOOKUP(A35,Ranking_MP_2018!A:D,2,FALSE)</f>
        <v>18</v>
      </c>
      <c r="Y35">
        <f t="shared" si="4"/>
        <v>-16</v>
      </c>
      <c r="Z35" s="107">
        <f>VLOOKUP($A35,Ranking_MP_2018!$A:$D,4,FALSE)</f>
        <v>36.6</v>
      </c>
      <c r="AA35" s="107">
        <f t="shared" si="5"/>
        <v>-18.8</v>
      </c>
    </row>
    <row r="36" spans="1:27" ht="15.5" x14ac:dyDescent="0.35">
      <c r="A36" s="141" t="s">
        <v>95</v>
      </c>
      <c r="B36">
        <f>HLOOKUP(A36,Points_MP!$AK$1:$CR$61,61,FALSE)</f>
        <v>35</v>
      </c>
      <c r="C36" s="107">
        <f>HLOOKUP(A36,Points_MP!$AK$1:$CR$61,58,FALSE)</f>
        <v>15.9</v>
      </c>
      <c r="D36" s="107">
        <f>HLOOKUP(A36,Points_MP!$AK$1:$CR$61,60,FALSE)</f>
        <v>15.9</v>
      </c>
      <c r="E36" t="str">
        <f t="shared" si="3"/>
        <v>E</v>
      </c>
      <c r="F36">
        <f>HLOOKUP(A36,Points_MP!$AJ$67:$CR$76,2,FALSE)</f>
        <v>5.5</v>
      </c>
      <c r="G36" s="168">
        <f>HLOOKUP($A36,Points_MP!$AJ$94:$CR$103,2,FALSE)</f>
        <v>0.34375</v>
      </c>
      <c r="H36">
        <f>HLOOKUP(A36,Points_MP!$AJ$67:$CR$76,3,FALSE)</f>
        <v>5.4</v>
      </c>
      <c r="I36" s="168">
        <f>HLOOKUP($A36,Points_MP!$AJ$94:$CR$103,3,FALSE)</f>
        <v>0.16875000000000001</v>
      </c>
      <c r="J36">
        <f>HLOOKUP(A36,Points_MP!$AJ$67:$CR$76,4,FALSE)</f>
        <v>0</v>
      </c>
      <c r="K36" s="168">
        <f>HLOOKUP($A36,Points_MP!$AJ$94:$CR$103,4,FALSE)</f>
        <v>0</v>
      </c>
      <c r="L36">
        <f>HLOOKUP(A36,Points_MP!$AJ$67:$CR$76,5,FALSE)</f>
        <v>0</v>
      </c>
      <c r="M36" s="168">
        <f>HLOOKUP($A36,Points_MP!$AJ$94:$CR$103,5,FALSE)</f>
        <v>0</v>
      </c>
      <c r="N36">
        <f>HLOOKUP(A36,Points_MP!$AJ$67:$CR$76,6,FALSE)</f>
        <v>5</v>
      </c>
      <c r="O36" s="168">
        <f>HLOOKUP($A36,Points_MP!$AJ$94:$CR$103,6,FALSE)</f>
        <v>0.41666666666666669</v>
      </c>
      <c r="P36">
        <f>HLOOKUP(A36,Points_MP!$AJ$67:$CR$76,7,FALSE)</f>
        <v>0</v>
      </c>
      <c r="Q36" s="168">
        <f>HLOOKUP($A36,Points_MP!$AJ$94:$CR$103,7,FALSE)</f>
        <v>0</v>
      </c>
      <c r="R36">
        <f>HLOOKUP(A36,Points_MP!$AJ$67:$CR$76,8,FALSE)</f>
        <v>0</v>
      </c>
      <c r="S36" s="168">
        <f>HLOOKUP($A36,Points_MP!$AJ$94:$CR$103,8,FALSE)</f>
        <v>0</v>
      </c>
      <c r="T36">
        <f>HLOOKUP(A36,Points_MP!$AJ$67:$CR$76,9,FALSE)</f>
        <v>0</v>
      </c>
      <c r="U36" s="168">
        <f>HLOOKUP($A36,Points_MP!$AJ$94:$CR$103,9,FALSE)</f>
        <v>0</v>
      </c>
      <c r="V36">
        <f>HLOOKUP(A36,Points_MP!$AJ$67:$CR$76,10,FALSE)</f>
        <v>0</v>
      </c>
      <c r="W36" s="168">
        <f>HLOOKUP($A36,Points_MP!$AJ$94:$CR$103,10,FALSE)</f>
        <v>0</v>
      </c>
      <c r="X36">
        <f>VLOOKUP(A36,Ranking_MP_2018!A:D,2,FALSE)</f>
        <v>33</v>
      </c>
      <c r="Y36">
        <f t="shared" si="4"/>
        <v>-2</v>
      </c>
      <c r="Z36" s="107">
        <f>VLOOKUP($A36,Ranking_MP_2018!$A:$D,4,FALSE)</f>
        <v>24.1</v>
      </c>
      <c r="AA36" s="107">
        <f t="shared" si="5"/>
        <v>-8.2000000000000011</v>
      </c>
    </row>
    <row r="37" spans="1:27" ht="15.5" x14ac:dyDescent="0.35">
      <c r="A37" s="141" t="s">
        <v>115</v>
      </c>
      <c r="B37">
        <f>HLOOKUP(A37,Points_MP!$AK$1:$CR$61,61,FALSE)</f>
        <v>36</v>
      </c>
      <c r="C37" s="107">
        <f>HLOOKUP(A37,Points_MP!$AK$1:$CR$61,58,FALSE)</f>
        <v>15.5</v>
      </c>
      <c r="D37" s="107">
        <f>HLOOKUP(A37,Points_MP!$AK$1:$CR$61,60,FALSE)</f>
        <v>15.5</v>
      </c>
      <c r="E37" t="str">
        <f t="shared" si="3"/>
        <v>E</v>
      </c>
      <c r="F37">
        <f>HLOOKUP(A37,Points_MP!$AJ$67:$CR$76,2,FALSE)</f>
        <v>4.5</v>
      </c>
      <c r="G37" s="168">
        <f>HLOOKUP($A37,Points_MP!$AJ$94:$CR$103,2,FALSE)</f>
        <v>0.28125</v>
      </c>
      <c r="H37">
        <f>HLOOKUP(A37,Points_MP!$AJ$67:$CR$76,3,FALSE)</f>
        <v>8</v>
      </c>
      <c r="I37" s="168">
        <f>HLOOKUP($A37,Points_MP!$AJ$94:$CR$103,3,FALSE)</f>
        <v>0.25</v>
      </c>
      <c r="J37">
        <f>HLOOKUP(A37,Points_MP!$AJ$67:$CR$76,4,FALSE)</f>
        <v>0</v>
      </c>
      <c r="K37" s="168">
        <f>HLOOKUP($A37,Points_MP!$AJ$94:$CR$103,4,FALSE)</f>
        <v>0</v>
      </c>
      <c r="L37">
        <f>HLOOKUP(A37,Points_MP!$AJ$67:$CR$76,5,FALSE)</f>
        <v>1.5</v>
      </c>
      <c r="M37" s="168">
        <f>HLOOKUP($A37,Points_MP!$AJ$94:$CR$103,5,FALSE)</f>
        <v>0.21428571428571427</v>
      </c>
      <c r="N37">
        <f>HLOOKUP(A37,Points_MP!$AJ$67:$CR$76,6,FALSE)</f>
        <v>0</v>
      </c>
      <c r="O37" s="168">
        <f>HLOOKUP($A37,Points_MP!$AJ$94:$CR$103,6,FALSE)</f>
        <v>0</v>
      </c>
      <c r="P37">
        <f>HLOOKUP(A37,Points_MP!$AJ$67:$CR$76,7,FALSE)</f>
        <v>1.5</v>
      </c>
      <c r="Q37" s="168">
        <f>HLOOKUP($A37,Points_MP!$AJ$94:$CR$103,7,FALSE)</f>
        <v>0.3</v>
      </c>
      <c r="R37">
        <f>HLOOKUP(A37,Points_MP!$AJ$67:$CR$76,8,FALSE)</f>
        <v>0</v>
      </c>
      <c r="S37" s="168">
        <f>HLOOKUP($A37,Points_MP!$AJ$94:$CR$103,8,FALSE)</f>
        <v>0</v>
      </c>
      <c r="T37">
        <f>HLOOKUP(A37,Points_MP!$AJ$67:$CR$76,9,FALSE)</f>
        <v>0</v>
      </c>
      <c r="U37" s="168">
        <f>HLOOKUP($A37,Points_MP!$AJ$94:$CR$103,9,FALSE)</f>
        <v>0</v>
      </c>
      <c r="V37">
        <f>HLOOKUP(A37,Points_MP!$AJ$67:$CR$76,10,FALSE)</f>
        <v>0</v>
      </c>
      <c r="W37" s="168">
        <f>HLOOKUP($A37,Points_MP!$AJ$94:$CR$103,10,FALSE)</f>
        <v>0</v>
      </c>
      <c r="X37">
        <f>VLOOKUP(A37,Ranking_MP_2018!A:D,2,FALSE)</f>
        <v>38</v>
      </c>
      <c r="Y37">
        <f t="shared" si="4"/>
        <v>2</v>
      </c>
      <c r="Z37" s="107">
        <f>VLOOKUP($A37,Ranking_MP_2018!$A:$D,4,FALSE)</f>
        <v>21.5</v>
      </c>
      <c r="AA37" s="107">
        <f t="shared" si="5"/>
        <v>-6</v>
      </c>
    </row>
    <row r="38" spans="1:27" ht="15.5" x14ac:dyDescent="0.35">
      <c r="A38" s="119" t="s">
        <v>395</v>
      </c>
      <c r="B38">
        <f>HLOOKUP(A38,Points_MP!$AK$1:$CR$61,61,FALSE)</f>
        <v>37</v>
      </c>
      <c r="C38" s="107">
        <f>HLOOKUP(A38,Points_MP!$AK$1:$CR$61,58,FALSE)</f>
        <v>14.7</v>
      </c>
      <c r="D38" s="107">
        <f>HLOOKUP(A38,Points_MP!$AK$1:$CR$61,60,FALSE)</f>
        <v>14.7</v>
      </c>
      <c r="E38" t="str">
        <f t="shared" si="3"/>
        <v>E-</v>
      </c>
      <c r="F38">
        <f>HLOOKUP(A38,Points_MP!$AJ$67:$CR$76,2,FALSE)</f>
        <v>3.3000000000000003</v>
      </c>
      <c r="G38" s="168">
        <f>HLOOKUP($A38,Points_MP!$AJ$94:$CR$103,2,FALSE)</f>
        <v>0.20625000000000002</v>
      </c>
      <c r="H38">
        <f>HLOOKUP(A38,Points_MP!$AJ$67:$CR$76,3,FALSE)</f>
        <v>4.4000000000000004</v>
      </c>
      <c r="I38" s="168">
        <f>HLOOKUP($A38,Points_MP!$AJ$94:$CR$103,3,FALSE)</f>
        <v>0.13750000000000001</v>
      </c>
      <c r="J38">
        <f>HLOOKUP(A38,Points_MP!$AJ$67:$CR$76,4,FALSE)</f>
        <v>0</v>
      </c>
      <c r="K38" s="168">
        <f>HLOOKUP($A38,Points_MP!$AJ$94:$CR$103,4,FALSE)</f>
        <v>0</v>
      </c>
      <c r="L38">
        <f>HLOOKUP(A38,Points_MP!$AJ$67:$CR$76,5,FALSE)</f>
        <v>0</v>
      </c>
      <c r="M38" s="168">
        <f>HLOOKUP($A38,Points_MP!$AJ$94:$CR$103,5,FALSE)</f>
        <v>0</v>
      </c>
      <c r="N38">
        <f>HLOOKUP(A38,Points_MP!$AJ$67:$CR$76,6,FALSE)</f>
        <v>2.5</v>
      </c>
      <c r="O38" s="168">
        <f>HLOOKUP($A38,Points_MP!$AJ$94:$CR$103,6,FALSE)</f>
        <v>0.20833333333333334</v>
      </c>
      <c r="P38">
        <f>HLOOKUP(A38,Points_MP!$AJ$67:$CR$76,7,FALSE)</f>
        <v>0</v>
      </c>
      <c r="Q38" s="168">
        <f>HLOOKUP($A38,Points_MP!$AJ$94:$CR$103,7,FALSE)</f>
        <v>0</v>
      </c>
      <c r="R38">
        <f>HLOOKUP(A38,Points_MP!$AJ$67:$CR$76,8,FALSE)</f>
        <v>0.5</v>
      </c>
      <c r="S38" s="168">
        <f>HLOOKUP($A38,Points_MP!$AJ$94:$CR$103,8,FALSE)</f>
        <v>8.3333333333333329E-2</v>
      </c>
      <c r="T38">
        <f>HLOOKUP(A38,Points_MP!$AJ$67:$CR$76,9,FALSE)</f>
        <v>3</v>
      </c>
      <c r="U38" s="168">
        <f>HLOOKUP($A38,Points_MP!$AJ$94:$CR$103,9,FALSE)</f>
        <v>0.75</v>
      </c>
      <c r="V38">
        <f>HLOOKUP(A38,Points_MP!$AJ$67:$CR$76,10,FALSE)</f>
        <v>1</v>
      </c>
      <c r="W38" s="168">
        <f>HLOOKUP($A38,Points_MP!$AJ$94:$CR$103,10,FALSE)</f>
        <v>0.16666666666666666</v>
      </c>
      <c r="X38">
        <f>VLOOKUP(A38,Ranking_MP_2018!A:D,2,FALSE)</f>
        <v>11</v>
      </c>
      <c r="Y38">
        <f t="shared" si="4"/>
        <v>-26</v>
      </c>
      <c r="Z38" s="107">
        <f>VLOOKUP($A38,Ranking_MP_2018!$A:$D,4,FALSE)</f>
        <v>46.81318681318681</v>
      </c>
      <c r="AA38" s="107">
        <f t="shared" si="5"/>
        <v>-32.113186813186815</v>
      </c>
    </row>
    <row r="39" spans="1:27" ht="15.5" x14ac:dyDescent="0.35">
      <c r="A39" s="141" t="s">
        <v>105</v>
      </c>
      <c r="B39">
        <f>HLOOKUP(A39,Points_MP!$AK$1:$CR$61,61,FALSE)</f>
        <v>37</v>
      </c>
      <c r="C39" s="107">
        <f>HLOOKUP(A39,Points_MP!$AK$1:$CR$61,58,FALSE)</f>
        <v>14.7</v>
      </c>
      <c r="D39" s="107">
        <f>HLOOKUP(A39,Points_MP!$AK$1:$CR$61,60,FALSE)</f>
        <v>14.7</v>
      </c>
      <c r="E39" t="str">
        <f t="shared" si="3"/>
        <v>E-</v>
      </c>
      <c r="F39">
        <f>HLOOKUP(A39,Points_MP!$AJ$67:$CR$76,2,FALSE)</f>
        <v>2.7</v>
      </c>
      <c r="G39" s="168">
        <f>HLOOKUP($A39,Points_MP!$AJ$94:$CR$103,2,FALSE)</f>
        <v>0.16875000000000001</v>
      </c>
      <c r="H39">
        <f>HLOOKUP(A39,Points_MP!$AJ$67:$CR$76,3,FALSE)</f>
        <v>6</v>
      </c>
      <c r="I39" s="168">
        <f>HLOOKUP($A39,Points_MP!$AJ$94:$CR$103,3,FALSE)</f>
        <v>0.1875</v>
      </c>
      <c r="J39">
        <f>HLOOKUP(A39,Points_MP!$AJ$67:$CR$76,4,FALSE)</f>
        <v>0</v>
      </c>
      <c r="K39" s="168">
        <f>HLOOKUP($A39,Points_MP!$AJ$94:$CR$103,4,FALSE)</f>
        <v>0</v>
      </c>
      <c r="L39">
        <f>HLOOKUP(A39,Points_MP!$AJ$67:$CR$76,5,FALSE)</f>
        <v>0</v>
      </c>
      <c r="M39" s="168">
        <f>HLOOKUP($A39,Points_MP!$AJ$94:$CR$103,5,FALSE)</f>
        <v>0</v>
      </c>
      <c r="N39">
        <f>HLOOKUP(A39,Points_MP!$AJ$67:$CR$76,6,FALSE)</f>
        <v>6</v>
      </c>
      <c r="O39" s="168">
        <f>HLOOKUP($A39,Points_MP!$AJ$94:$CR$103,6,FALSE)</f>
        <v>0.5</v>
      </c>
      <c r="P39">
        <f>HLOOKUP(A39,Points_MP!$AJ$67:$CR$76,7,FALSE)</f>
        <v>0</v>
      </c>
      <c r="Q39" s="168">
        <f>HLOOKUP($A39,Points_MP!$AJ$94:$CR$103,7,FALSE)</f>
        <v>0</v>
      </c>
      <c r="R39">
        <f>HLOOKUP(A39,Points_MP!$AJ$67:$CR$76,8,FALSE)</f>
        <v>0</v>
      </c>
      <c r="S39" s="168">
        <f>HLOOKUP($A39,Points_MP!$AJ$94:$CR$103,8,FALSE)</f>
        <v>0</v>
      </c>
      <c r="T39">
        <f>HLOOKUP(A39,Points_MP!$AJ$67:$CR$76,9,FALSE)</f>
        <v>0</v>
      </c>
      <c r="U39" s="168">
        <f>HLOOKUP($A39,Points_MP!$AJ$94:$CR$103,9,FALSE)</f>
        <v>0</v>
      </c>
      <c r="V39">
        <f>HLOOKUP(A39,Points_MP!$AJ$67:$CR$76,10,FALSE)</f>
        <v>0</v>
      </c>
      <c r="W39" s="168">
        <f>HLOOKUP($A39,Points_MP!$AJ$94:$CR$103,10,FALSE)</f>
        <v>0</v>
      </c>
      <c r="X39">
        <f>VLOOKUP(A39,Ranking_MP_2018!A:D,2,FALSE)</f>
        <v>58</v>
      </c>
      <c r="Y39">
        <f t="shared" si="4"/>
        <v>21</v>
      </c>
      <c r="Z39" s="107">
        <f>VLOOKUP($A39,Ranking_MP_2018!$A:$D,4,FALSE)</f>
        <v>2</v>
      </c>
      <c r="AA39" s="107">
        <f t="shared" si="5"/>
        <v>12.7</v>
      </c>
    </row>
    <row r="40" spans="1:27" ht="15.5" x14ac:dyDescent="0.35">
      <c r="A40" s="141" t="s">
        <v>81</v>
      </c>
      <c r="B40">
        <f>HLOOKUP(A40,Points_MP!$AK$1:$CR$61,61,FALSE)</f>
        <v>39</v>
      </c>
      <c r="C40" s="107">
        <f>HLOOKUP(A40,Points_MP!$AK$1:$CR$61,58,FALSE)</f>
        <v>14</v>
      </c>
      <c r="D40" s="107">
        <f>HLOOKUP(A40,Points_MP!$AK$1:$CR$61,60,FALSE)</f>
        <v>14</v>
      </c>
      <c r="E40" t="str">
        <f t="shared" si="3"/>
        <v>E-</v>
      </c>
      <c r="F40">
        <f>HLOOKUP(A40,Points_MP!$AJ$67:$CR$76,2,FALSE)</f>
        <v>2</v>
      </c>
      <c r="G40" s="168">
        <f>HLOOKUP($A40,Points_MP!$AJ$94:$CR$103,2,FALSE)</f>
        <v>0.125</v>
      </c>
      <c r="H40">
        <f>HLOOKUP(A40,Points_MP!$AJ$67:$CR$76,3,FALSE)</f>
        <v>8</v>
      </c>
      <c r="I40" s="168">
        <f>HLOOKUP($A40,Points_MP!$AJ$94:$CR$103,3,FALSE)</f>
        <v>0.25</v>
      </c>
      <c r="J40">
        <f>HLOOKUP(A40,Points_MP!$AJ$67:$CR$76,4,FALSE)</f>
        <v>0</v>
      </c>
      <c r="K40" s="168">
        <f>HLOOKUP($A40,Points_MP!$AJ$94:$CR$103,4,FALSE)</f>
        <v>0</v>
      </c>
      <c r="L40">
        <f>HLOOKUP(A40,Points_MP!$AJ$67:$CR$76,5,FALSE)</f>
        <v>0</v>
      </c>
      <c r="M40" s="168">
        <f>HLOOKUP($A40,Points_MP!$AJ$94:$CR$103,5,FALSE)</f>
        <v>0</v>
      </c>
      <c r="N40">
        <f>HLOOKUP(A40,Points_MP!$AJ$67:$CR$76,6,FALSE)</f>
        <v>4</v>
      </c>
      <c r="O40" s="168">
        <f>HLOOKUP($A40,Points_MP!$AJ$94:$CR$103,6,FALSE)</f>
        <v>0.33333333333333331</v>
      </c>
      <c r="P40">
        <f>HLOOKUP(A40,Points_MP!$AJ$67:$CR$76,7,FALSE)</f>
        <v>0</v>
      </c>
      <c r="Q40" s="168">
        <f>HLOOKUP($A40,Points_MP!$AJ$94:$CR$103,7,FALSE)</f>
        <v>0</v>
      </c>
      <c r="R40">
        <f>HLOOKUP(A40,Points_MP!$AJ$67:$CR$76,8,FALSE)</f>
        <v>0</v>
      </c>
      <c r="S40" s="168">
        <f>HLOOKUP($A40,Points_MP!$AJ$94:$CR$103,8,FALSE)</f>
        <v>0</v>
      </c>
      <c r="T40">
        <f>HLOOKUP(A40,Points_MP!$AJ$67:$CR$76,9,FALSE)</f>
        <v>0</v>
      </c>
      <c r="U40" s="168">
        <f>HLOOKUP($A40,Points_MP!$AJ$94:$CR$103,9,FALSE)</f>
        <v>0</v>
      </c>
      <c r="V40">
        <f>HLOOKUP(A40,Points_MP!$AJ$67:$CR$76,10,FALSE)</f>
        <v>0</v>
      </c>
      <c r="W40" s="168">
        <f>HLOOKUP($A40,Points_MP!$AJ$94:$CR$103,10,FALSE)</f>
        <v>0</v>
      </c>
      <c r="X40">
        <f>VLOOKUP(A40,Ranking_MP_2018!A:D,2,FALSE)</f>
        <v>43</v>
      </c>
      <c r="Y40">
        <f t="shared" si="4"/>
        <v>4</v>
      </c>
      <c r="Z40" s="107">
        <f>VLOOKUP($A40,Ranking_MP_2018!$A:$D,4,FALSE)</f>
        <v>15.5</v>
      </c>
      <c r="AA40" s="107">
        <f t="shared" si="5"/>
        <v>-1.5</v>
      </c>
    </row>
    <row r="41" spans="1:27" ht="15.5" x14ac:dyDescent="0.35">
      <c r="A41" s="141" t="s">
        <v>147</v>
      </c>
      <c r="B41">
        <f>HLOOKUP(A41,Points_MP!$AK$1:$CR$61,61,FALSE)</f>
        <v>39</v>
      </c>
      <c r="C41" s="107">
        <f>HLOOKUP(A41,Points_MP!$AK$1:$CR$61,58,FALSE)</f>
        <v>14</v>
      </c>
      <c r="D41" s="107">
        <f>HLOOKUP(A41,Points_MP!$AK$1:$CR$61,60,FALSE)</f>
        <v>14</v>
      </c>
      <c r="E41" t="str">
        <f t="shared" si="3"/>
        <v>E-</v>
      </c>
      <c r="F41">
        <f>HLOOKUP(A41,Points_MP!$AJ$67:$CR$76,2,FALSE)</f>
        <v>1</v>
      </c>
      <c r="G41" s="168">
        <f>HLOOKUP($A41,Points_MP!$AJ$94:$CR$103,2,FALSE)</f>
        <v>6.25E-2</v>
      </c>
      <c r="H41">
        <f>HLOOKUP(A41,Points_MP!$AJ$67:$CR$76,3,FALSE)</f>
        <v>9</v>
      </c>
      <c r="I41" s="168">
        <f>HLOOKUP($A41,Points_MP!$AJ$94:$CR$103,3,FALSE)</f>
        <v>0.28125</v>
      </c>
      <c r="J41">
        <f>HLOOKUP(A41,Points_MP!$AJ$67:$CR$76,4,FALSE)</f>
        <v>0</v>
      </c>
      <c r="K41" s="168">
        <f>HLOOKUP($A41,Points_MP!$AJ$94:$CR$103,4,FALSE)</f>
        <v>0</v>
      </c>
      <c r="L41">
        <f>HLOOKUP(A41,Points_MP!$AJ$67:$CR$76,5,FALSE)</f>
        <v>0</v>
      </c>
      <c r="M41" s="168">
        <f>HLOOKUP($A41,Points_MP!$AJ$94:$CR$103,5,FALSE)</f>
        <v>0</v>
      </c>
      <c r="N41">
        <f>HLOOKUP(A41,Points_MP!$AJ$67:$CR$76,6,FALSE)</f>
        <v>0</v>
      </c>
      <c r="O41" s="168">
        <f>HLOOKUP($A41,Points_MP!$AJ$94:$CR$103,6,FALSE)</f>
        <v>0</v>
      </c>
      <c r="P41">
        <f>HLOOKUP(A41,Points_MP!$AJ$67:$CR$76,7,FALSE)</f>
        <v>0</v>
      </c>
      <c r="Q41" s="168">
        <f>HLOOKUP($A41,Points_MP!$AJ$94:$CR$103,7,FALSE)</f>
        <v>0</v>
      </c>
      <c r="R41">
        <f>HLOOKUP(A41,Points_MP!$AJ$67:$CR$76,8,FALSE)</f>
        <v>0</v>
      </c>
      <c r="S41" s="168">
        <f>HLOOKUP($A41,Points_MP!$AJ$94:$CR$103,8,FALSE)</f>
        <v>0</v>
      </c>
      <c r="T41">
        <f>HLOOKUP(A41,Points_MP!$AJ$67:$CR$76,9,FALSE)</f>
        <v>4</v>
      </c>
      <c r="U41" s="168">
        <f>HLOOKUP($A41,Points_MP!$AJ$94:$CR$103,9,FALSE)</f>
        <v>1</v>
      </c>
      <c r="V41">
        <f>HLOOKUP(A41,Points_MP!$AJ$67:$CR$76,10,FALSE)</f>
        <v>0</v>
      </c>
      <c r="W41" s="168">
        <f>HLOOKUP($A41,Points_MP!$AJ$94:$CR$103,10,FALSE)</f>
        <v>0</v>
      </c>
      <c r="X41">
        <f>VLOOKUP(A41,Ranking_MP_2018!A:D,2,FALSE)</f>
        <v>45</v>
      </c>
      <c r="Y41">
        <f t="shared" si="4"/>
        <v>6</v>
      </c>
      <c r="Z41" s="107">
        <f>VLOOKUP($A41,Ranking_MP_2018!$A:$D,4,FALSE)</f>
        <v>12.7</v>
      </c>
      <c r="AA41" s="107">
        <f t="shared" si="5"/>
        <v>1.3000000000000007</v>
      </c>
    </row>
    <row r="42" spans="1:27" ht="15.5" x14ac:dyDescent="0.35">
      <c r="A42" s="141" t="s">
        <v>131</v>
      </c>
      <c r="B42">
        <f>HLOOKUP(A42,Points_MP!$AK$1:$CR$61,61,FALSE)</f>
        <v>41</v>
      </c>
      <c r="C42" s="107">
        <f>HLOOKUP(A42,Points_MP!$AK$1:$CR$61,58,FALSE)</f>
        <v>12.3</v>
      </c>
      <c r="D42" s="107">
        <f>HLOOKUP(A42,Points_MP!$AK$1:$CR$61,60,FALSE)</f>
        <v>12.3</v>
      </c>
      <c r="E42" t="str">
        <f t="shared" si="3"/>
        <v>E-</v>
      </c>
      <c r="F42">
        <f>HLOOKUP(A42,Points_MP!$AJ$67:$CR$76,2,FALSE)</f>
        <v>5.5</v>
      </c>
      <c r="G42" s="168">
        <f>HLOOKUP($A42,Points_MP!$AJ$94:$CR$103,2,FALSE)</f>
        <v>0.34375</v>
      </c>
      <c r="H42">
        <f>HLOOKUP(A42,Points_MP!$AJ$67:$CR$76,3,FALSE)</f>
        <v>3.8</v>
      </c>
      <c r="I42" s="168">
        <f>HLOOKUP($A42,Points_MP!$AJ$94:$CR$103,3,FALSE)</f>
        <v>0.11874999999999999</v>
      </c>
      <c r="J42">
        <f>HLOOKUP(A42,Points_MP!$AJ$67:$CR$76,4,FALSE)</f>
        <v>0</v>
      </c>
      <c r="K42" s="168">
        <f>HLOOKUP($A42,Points_MP!$AJ$94:$CR$103,4,FALSE)</f>
        <v>0</v>
      </c>
      <c r="L42">
        <f>HLOOKUP(A42,Points_MP!$AJ$67:$CR$76,5,FALSE)</f>
        <v>0</v>
      </c>
      <c r="M42" s="168">
        <f>HLOOKUP($A42,Points_MP!$AJ$94:$CR$103,5,FALSE)</f>
        <v>0</v>
      </c>
      <c r="N42">
        <f>HLOOKUP(A42,Points_MP!$AJ$67:$CR$76,6,FALSE)</f>
        <v>2</v>
      </c>
      <c r="O42" s="168">
        <f>HLOOKUP($A42,Points_MP!$AJ$94:$CR$103,6,FALSE)</f>
        <v>0.16666666666666666</v>
      </c>
      <c r="P42">
        <f>HLOOKUP(A42,Points_MP!$AJ$67:$CR$76,7,FALSE)</f>
        <v>0</v>
      </c>
      <c r="Q42" s="168">
        <f>HLOOKUP($A42,Points_MP!$AJ$94:$CR$103,7,FALSE)</f>
        <v>0</v>
      </c>
      <c r="R42">
        <f>HLOOKUP(A42,Points_MP!$AJ$67:$CR$76,8,FALSE)</f>
        <v>1</v>
      </c>
      <c r="S42" s="168">
        <f>HLOOKUP($A42,Points_MP!$AJ$94:$CR$103,8,FALSE)</f>
        <v>0.16666666666666666</v>
      </c>
      <c r="T42">
        <f>HLOOKUP(A42,Points_MP!$AJ$67:$CR$76,9,FALSE)</f>
        <v>0</v>
      </c>
      <c r="U42" s="168">
        <f>HLOOKUP($A42,Points_MP!$AJ$94:$CR$103,9,FALSE)</f>
        <v>0</v>
      </c>
      <c r="V42">
        <f>HLOOKUP(A42,Points_MP!$AJ$67:$CR$76,10,FALSE)</f>
        <v>0</v>
      </c>
      <c r="W42" s="168">
        <f>HLOOKUP($A42,Points_MP!$AJ$94:$CR$103,10,FALSE)</f>
        <v>0</v>
      </c>
      <c r="X42">
        <f>VLOOKUP(A42,Ranking_MP_2018!A:D,2,FALSE)</f>
        <v>46</v>
      </c>
      <c r="Y42">
        <f t="shared" si="4"/>
        <v>5</v>
      </c>
      <c r="Z42" s="107">
        <f>VLOOKUP($A42,Ranking_MP_2018!$A:$D,4,FALSE)</f>
        <v>11</v>
      </c>
      <c r="AA42" s="107">
        <f t="shared" si="5"/>
        <v>1.3000000000000007</v>
      </c>
    </row>
    <row r="43" spans="1:27" ht="15.5" x14ac:dyDescent="0.35">
      <c r="A43" s="141" t="s">
        <v>135</v>
      </c>
      <c r="B43">
        <f>HLOOKUP(A43,Points_MP!$AK$1:$CR$61,61,FALSE)</f>
        <v>42</v>
      </c>
      <c r="C43" s="107">
        <f>HLOOKUP(A43,Points_MP!$AK$1:$CR$61,58,FALSE)</f>
        <v>12</v>
      </c>
      <c r="D43" s="107">
        <f>HLOOKUP(A43,Points_MP!$AK$1:$CR$61,60,FALSE)</f>
        <v>12</v>
      </c>
      <c r="E43" t="str">
        <f t="shared" si="3"/>
        <v>E-</v>
      </c>
      <c r="F43">
        <f>HLOOKUP(A43,Points_MP!$AJ$67:$CR$76,2,FALSE)</f>
        <v>1</v>
      </c>
      <c r="G43" s="168">
        <f>HLOOKUP($A43,Points_MP!$AJ$94:$CR$103,2,FALSE)</f>
        <v>6.25E-2</v>
      </c>
      <c r="H43">
        <f>HLOOKUP(A43,Points_MP!$AJ$67:$CR$76,3,FALSE)</f>
        <v>5</v>
      </c>
      <c r="I43" s="168">
        <f>HLOOKUP($A43,Points_MP!$AJ$94:$CR$103,3,FALSE)</f>
        <v>0.15625</v>
      </c>
      <c r="J43">
        <f>HLOOKUP(A43,Points_MP!$AJ$67:$CR$76,4,FALSE)</f>
        <v>0</v>
      </c>
      <c r="K43" s="168">
        <f>HLOOKUP($A43,Points_MP!$AJ$94:$CR$103,4,FALSE)</f>
        <v>0</v>
      </c>
      <c r="L43">
        <f>HLOOKUP(A43,Points_MP!$AJ$67:$CR$76,5,FALSE)</f>
        <v>1.5</v>
      </c>
      <c r="M43" s="168">
        <f>HLOOKUP($A43,Points_MP!$AJ$94:$CR$103,5,FALSE)</f>
        <v>0.21428571428571427</v>
      </c>
      <c r="N43">
        <f>HLOOKUP(A43,Points_MP!$AJ$67:$CR$76,6,FALSE)</f>
        <v>3.5</v>
      </c>
      <c r="O43" s="168">
        <f>HLOOKUP($A43,Points_MP!$AJ$94:$CR$103,6,FALSE)</f>
        <v>0.29166666666666669</v>
      </c>
      <c r="P43">
        <f>HLOOKUP(A43,Points_MP!$AJ$67:$CR$76,7,FALSE)</f>
        <v>0</v>
      </c>
      <c r="Q43" s="168">
        <f>HLOOKUP($A43,Points_MP!$AJ$94:$CR$103,7,FALSE)</f>
        <v>0</v>
      </c>
      <c r="R43">
        <f>HLOOKUP(A43,Points_MP!$AJ$67:$CR$76,8,FALSE)</f>
        <v>1</v>
      </c>
      <c r="S43" s="168">
        <f>HLOOKUP($A43,Points_MP!$AJ$94:$CR$103,8,FALSE)</f>
        <v>0.16666666666666666</v>
      </c>
      <c r="T43">
        <f>HLOOKUP(A43,Points_MP!$AJ$67:$CR$76,9,FALSE)</f>
        <v>0</v>
      </c>
      <c r="U43" s="168">
        <f>HLOOKUP($A43,Points_MP!$AJ$94:$CR$103,9,FALSE)</f>
        <v>0</v>
      </c>
      <c r="V43">
        <f>HLOOKUP(A43,Points_MP!$AJ$67:$CR$76,10,FALSE)</f>
        <v>0</v>
      </c>
      <c r="W43" s="168">
        <f>HLOOKUP($A43,Points_MP!$AJ$94:$CR$103,10,FALSE)</f>
        <v>0</v>
      </c>
      <c r="X43">
        <f>VLOOKUP(A43,Ranking_MP_2018!A:D,2,FALSE)</f>
        <v>36</v>
      </c>
      <c r="Y43">
        <f t="shared" si="4"/>
        <v>-6</v>
      </c>
      <c r="Z43" s="107">
        <f>VLOOKUP($A43,Ranking_MP_2018!$A:$D,4,FALSE)</f>
        <v>22.7</v>
      </c>
      <c r="AA43" s="107">
        <f t="shared" si="5"/>
        <v>-10.7</v>
      </c>
    </row>
    <row r="44" spans="1:27" ht="15.5" x14ac:dyDescent="0.35">
      <c r="A44" s="141" t="s">
        <v>107</v>
      </c>
      <c r="B44">
        <f>HLOOKUP(A44,Points_MP!$AK$1:$CR$61,61,FALSE)</f>
        <v>43</v>
      </c>
      <c r="C44" s="107">
        <f>HLOOKUP(A44,Points_MP!$AK$1:$CR$61,58,FALSE)</f>
        <v>11.5</v>
      </c>
      <c r="D44" s="107">
        <f>HLOOKUP(A44,Points_MP!$AK$1:$CR$61,60,FALSE)</f>
        <v>11.5</v>
      </c>
      <c r="E44" t="str">
        <f t="shared" si="3"/>
        <v>E-</v>
      </c>
      <c r="F44">
        <f>HLOOKUP(A44,Points_MP!$AJ$67:$CR$76,2,FALSE)</f>
        <v>5.5</v>
      </c>
      <c r="G44" s="168">
        <f>HLOOKUP($A44,Points_MP!$AJ$94:$CR$103,2,FALSE)</f>
        <v>0.34375</v>
      </c>
      <c r="H44">
        <f>HLOOKUP(A44,Points_MP!$AJ$67:$CR$76,3,FALSE)</f>
        <v>3</v>
      </c>
      <c r="I44" s="168">
        <f>HLOOKUP($A44,Points_MP!$AJ$94:$CR$103,3,FALSE)</f>
        <v>9.375E-2</v>
      </c>
      <c r="J44">
        <f>HLOOKUP(A44,Points_MP!$AJ$67:$CR$76,4,FALSE)</f>
        <v>0</v>
      </c>
      <c r="K44" s="168">
        <f>HLOOKUP($A44,Points_MP!$AJ$94:$CR$103,4,FALSE)</f>
        <v>0</v>
      </c>
      <c r="L44">
        <f>HLOOKUP(A44,Points_MP!$AJ$67:$CR$76,5,FALSE)</f>
        <v>0</v>
      </c>
      <c r="M44" s="168">
        <f>HLOOKUP($A44,Points_MP!$AJ$94:$CR$103,5,FALSE)</f>
        <v>0</v>
      </c>
      <c r="N44">
        <f>HLOOKUP(A44,Points_MP!$AJ$67:$CR$76,6,FALSE)</f>
        <v>2</v>
      </c>
      <c r="O44" s="168">
        <f>HLOOKUP($A44,Points_MP!$AJ$94:$CR$103,6,FALSE)</f>
        <v>0.16666666666666666</v>
      </c>
      <c r="P44">
        <f>HLOOKUP(A44,Points_MP!$AJ$67:$CR$76,7,FALSE)</f>
        <v>0</v>
      </c>
      <c r="Q44" s="168">
        <f>HLOOKUP($A44,Points_MP!$AJ$94:$CR$103,7,FALSE)</f>
        <v>0</v>
      </c>
      <c r="R44">
        <f>HLOOKUP(A44,Points_MP!$AJ$67:$CR$76,8,FALSE)</f>
        <v>1</v>
      </c>
      <c r="S44" s="168">
        <f>HLOOKUP($A44,Points_MP!$AJ$94:$CR$103,8,FALSE)</f>
        <v>0.16666666666666666</v>
      </c>
      <c r="T44">
        <f>HLOOKUP(A44,Points_MP!$AJ$67:$CR$76,9,FALSE)</f>
        <v>0</v>
      </c>
      <c r="U44" s="168">
        <f>HLOOKUP($A44,Points_MP!$AJ$94:$CR$103,9,FALSE)</f>
        <v>0</v>
      </c>
      <c r="V44">
        <f>HLOOKUP(A44,Points_MP!$AJ$67:$CR$76,10,FALSE)</f>
        <v>0</v>
      </c>
      <c r="W44" s="168">
        <f>HLOOKUP($A44,Points_MP!$AJ$94:$CR$103,10,FALSE)</f>
        <v>0</v>
      </c>
      <c r="X44">
        <f>VLOOKUP(A44,Ranking_MP_2018!A:D,2,FALSE)</f>
        <v>42</v>
      </c>
      <c r="Y44">
        <f t="shared" si="4"/>
        <v>-1</v>
      </c>
      <c r="Z44" s="107">
        <f>VLOOKUP($A44,Ranking_MP_2018!$A:$D,4,FALSE)</f>
        <v>17</v>
      </c>
      <c r="AA44" s="107">
        <f t="shared" si="5"/>
        <v>-5.5</v>
      </c>
    </row>
    <row r="45" spans="1:27" ht="15.5" x14ac:dyDescent="0.35">
      <c r="A45" s="141" t="s">
        <v>87</v>
      </c>
      <c r="B45">
        <f>HLOOKUP(A45,Points_MP!$AK$1:$CR$61,61,FALSE)</f>
        <v>44</v>
      </c>
      <c r="C45" s="107">
        <f>HLOOKUP(A45,Points_MP!$AK$1:$CR$61,58,FALSE)</f>
        <v>11</v>
      </c>
      <c r="D45" s="107">
        <f>HLOOKUP(A45,Points_MP!$AK$1:$CR$61,60,FALSE)</f>
        <v>11</v>
      </c>
      <c r="E45" t="str">
        <f t="shared" si="3"/>
        <v>E-</v>
      </c>
      <c r="F45">
        <f>HLOOKUP(A45,Points_MP!$AJ$67:$CR$76,2,FALSE)</f>
        <v>3.1999999999999997</v>
      </c>
      <c r="G45" s="168">
        <f>HLOOKUP($A45,Points_MP!$AJ$94:$CR$103,2,FALSE)</f>
        <v>0.19999999999999998</v>
      </c>
      <c r="H45">
        <f>HLOOKUP(A45,Points_MP!$AJ$67:$CR$76,3,FALSE)</f>
        <v>2.8</v>
      </c>
      <c r="I45" s="168">
        <f>HLOOKUP($A45,Points_MP!$AJ$94:$CR$103,3,FALSE)</f>
        <v>8.7499999999999994E-2</v>
      </c>
      <c r="J45">
        <f>HLOOKUP(A45,Points_MP!$AJ$67:$CR$76,4,FALSE)</f>
        <v>2</v>
      </c>
      <c r="K45" s="168">
        <f>HLOOKUP($A45,Points_MP!$AJ$94:$CR$103,4,FALSE)</f>
        <v>0.16666666666666666</v>
      </c>
      <c r="L45">
        <f>HLOOKUP(A45,Points_MP!$AJ$67:$CR$76,5,FALSE)</f>
        <v>0</v>
      </c>
      <c r="M45" s="168">
        <f>HLOOKUP($A45,Points_MP!$AJ$94:$CR$103,5,FALSE)</f>
        <v>0</v>
      </c>
      <c r="N45">
        <f>HLOOKUP(A45,Points_MP!$AJ$67:$CR$76,6,FALSE)</f>
        <v>2</v>
      </c>
      <c r="O45" s="168">
        <f>HLOOKUP($A45,Points_MP!$AJ$94:$CR$103,6,FALSE)</f>
        <v>0.16666666666666666</v>
      </c>
      <c r="P45">
        <f>HLOOKUP(A45,Points_MP!$AJ$67:$CR$76,7,FALSE)</f>
        <v>1</v>
      </c>
      <c r="Q45" s="168">
        <f>HLOOKUP($A45,Points_MP!$AJ$94:$CR$103,7,FALSE)</f>
        <v>0.2</v>
      </c>
      <c r="R45">
        <f>HLOOKUP(A45,Points_MP!$AJ$67:$CR$76,8,FALSE)</f>
        <v>0</v>
      </c>
      <c r="S45" s="168">
        <f>HLOOKUP($A45,Points_MP!$AJ$94:$CR$103,8,FALSE)</f>
        <v>0</v>
      </c>
      <c r="T45">
        <f>HLOOKUP(A45,Points_MP!$AJ$67:$CR$76,9,FALSE)</f>
        <v>0</v>
      </c>
      <c r="U45" s="168">
        <f>HLOOKUP($A45,Points_MP!$AJ$94:$CR$103,9,FALSE)</f>
        <v>0</v>
      </c>
      <c r="V45">
        <f>HLOOKUP(A45,Points_MP!$AJ$67:$CR$76,10,FALSE)</f>
        <v>0</v>
      </c>
      <c r="W45" s="168">
        <f>HLOOKUP($A45,Points_MP!$AJ$94:$CR$103,10,FALSE)</f>
        <v>0</v>
      </c>
      <c r="X45">
        <f>VLOOKUP(A45,Ranking_MP_2018!A:D,2,FALSE)</f>
        <v>46</v>
      </c>
      <c r="Y45">
        <f t="shared" si="4"/>
        <v>2</v>
      </c>
      <c r="Z45" s="107">
        <f>VLOOKUP($A45,Ranking_MP_2018!$A:$D,4,FALSE)</f>
        <v>11</v>
      </c>
      <c r="AA45" s="107">
        <f t="shared" si="5"/>
        <v>0</v>
      </c>
    </row>
    <row r="46" spans="1:27" ht="15.5" x14ac:dyDescent="0.35">
      <c r="A46" s="141" t="s">
        <v>89</v>
      </c>
      <c r="B46">
        <f>HLOOKUP(A46,Points_MP!$AK$1:$CR$61,61,FALSE)</f>
        <v>45</v>
      </c>
      <c r="C46" s="107">
        <f>HLOOKUP(A46,Points_MP!$AK$1:$CR$61,58,FALSE)</f>
        <v>10.4</v>
      </c>
      <c r="D46" s="107">
        <f>HLOOKUP(A46,Points_MP!$AK$1:$CR$61,60,FALSE)</f>
        <v>10.4</v>
      </c>
      <c r="E46" t="str">
        <f t="shared" si="3"/>
        <v>E-</v>
      </c>
      <c r="F46">
        <f>HLOOKUP(A46,Points_MP!$AJ$67:$CR$76,2,FALSE)</f>
        <v>2.9000000000000004</v>
      </c>
      <c r="G46" s="168">
        <f>HLOOKUP($A46,Points_MP!$AJ$94:$CR$103,2,FALSE)</f>
        <v>0.18125000000000002</v>
      </c>
      <c r="H46">
        <f>HLOOKUP(A46,Points_MP!$AJ$67:$CR$76,3,FALSE)</f>
        <v>4</v>
      </c>
      <c r="I46" s="168">
        <f>HLOOKUP($A46,Points_MP!$AJ$94:$CR$103,3,FALSE)</f>
        <v>0.125</v>
      </c>
      <c r="J46">
        <f>HLOOKUP(A46,Points_MP!$AJ$67:$CR$76,4,FALSE)</f>
        <v>0</v>
      </c>
      <c r="K46" s="168">
        <f>HLOOKUP($A46,Points_MP!$AJ$94:$CR$103,4,FALSE)</f>
        <v>0</v>
      </c>
      <c r="L46">
        <f>HLOOKUP(A46,Points_MP!$AJ$67:$CR$76,5,FALSE)</f>
        <v>0</v>
      </c>
      <c r="M46" s="168">
        <f>HLOOKUP($A46,Points_MP!$AJ$94:$CR$103,5,FALSE)</f>
        <v>0</v>
      </c>
      <c r="N46">
        <f>HLOOKUP(A46,Points_MP!$AJ$67:$CR$76,6,FALSE)</f>
        <v>2</v>
      </c>
      <c r="O46" s="168">
        <f>HLOOKUP($A46,Points_MP!$AJ$94:$CR$103,6,FALSE)</f>
        <v>0.16666666666666666</v>
      </c>
      <c r="P46">
        <f>HLOOKUP(A46,Points_MP!$AJ$67:$CR$76,7,FALSE)</f>
        <v>0</v>
      </c>
      <c r="Q46" s="168">
        <f>HLOOKUP($A46,Points_MP!$AJ$94:$CR$103,7,FALSE)</f>
        <v>0</v>
      </c>
      <c r="R46">
        <f>HLOOKUP(A46,Points_MP!$AJ$67:$CR$76,8,FALSE)</f>
        <v>0</v>
      </c>
      <c r="S46" s="168">
        <f>HLOOKUP($A46,Points_MP!$AJ$94:$CR$103,8,FALSE)</f>
        <v>0</v>
      </c>
      <c r="T46">
        <f>HLOOKUP(A46,Points_MP!$AJ$67:$CR$76,9,FALSE)</f>
        <v>1.5</v>
      </c>
      <c r="U46" s="168">
        <f>HLOOKUP($A46,Points_MP!$AJ$94:$CR$103,9,FALSE)</f>
        <v>0.375</v>
      </c>
      <c r="V46">
        <f>HLOOKUP(A46,Points_MP!$AJ$67:$CR$76,10,FALSE)</f>
        <v>0</v>
      </c>
      <c r="W46" s="168">
        <f>HLOOKUP($A46,Points_MP!$AJ$94:$CR$103,10,FALSE)</f>
        <v>0</v>
      </c>
      <c r="X46">
        <f>VLOOKUP(A46,Ranking_MP_2018!A:D,2,FALSE)</f>
        <v>30</v>
      </c>
      <c r="Y46">
        <f t="shared" si="4"/>
        <v>-15</v>
      </c>
      <c r="Z46" s="107">
        <f>VLOOKUP($A46,Ranking_MP_2018!$A:$D,4,FALSE)</f>
        <v>28</v>
      </c>
      <c r="AA46" s="107">
        <f t="shared" si="5"/>
        <v>-17.600000000000001</v>
      </c>
    </row>
    <row r="47" spans="1:27" ht="15.5" x14ac:dyDescent="0.35">
      <c r="A47" s="141" t="s">
        <v>79</v>
      </c>
      <c r="B47">
        <f>HLOOKUP(A47,Points_MP!$AK$1:$CR$61,61,FALSE)</f>
        <v>46</v>
      </c>
      <c r="C47" s="107">
        <f>HLOOKUP(A47,Points_MP!$AK$1:$CR$61,58,FALSE)</f>
        <v>9.5</v>
      </c>
      <c r="D47" s="107">
        <f>HLOOKUP(A47,Points_MP!$AK$1:$CR$61,60,FALSE)</f>
        <v>9.5</v>
      </c>
      <c r="E47" t="str">
        <f t="shared" si="3"/>
        <v>F</v>
      </c>
      <c r="F47">
        <f>HLOOKUP(A47,Points_MP!$AJ$67:$CR$76,2,FALSE)</f>
        <v>5.5</v>
      </c>
      <c r="G47" s="168">
        <f>HLOOKUP($A47,Points_MP!$AJ$94:$CR$103,2,FALSE)</f>
        <v>0.34375</v>
      </c>
      <c r="H47">
        <f>HLOOKUP(A47,Points_MP!$AJ$67:$CR$76,3,FALSE)</f>
        <v>3</v>
      </c>
      <c r="I47" s="168">
        <f>HLOOKUP($A47,Points_MP!$AJ$94:$CR$103,3,FALSE)</f>
        <v>9.375E-2</v>
      </c>
      <c r="J47">
        <f>HLOOKUP(A47,Points_MP!$AJ$67:$CR$76,4,FALSE)</f>
        <v>0</v>
      </c>
      <c r="K47" s="168">
        <f>HLOOKUP($A47,Points_MP!$AJ$94:$CR$103,4,FALSE)</f>
        <v>0</v>
      </c>
      <c r="L47">
        <f>HLOOKUP(A47,Points_MP!$AJ$67:$CR$76,5,FALSE)</f>
        <v>0</v>
      </c>
      <c r="M47" s="168">
        <f>HLOOKUP($A47,Points_MP!$AJ$94:$CR$103,5,FALSE)</f>
        <v>0</v>
      </c>
      <c r="N47">
        <f>HLOOKUP(A47,Points_MP!$AJ$67:$CR$76,6,FALSE)</f>
        <v>0</v>
      </c>
      <c r="O47" s="168">
        <f>HLOOKUP($A47,Points_MP!$AJ$94:$CR$103,6,FALSE)</f>
        <v>0</v>
      </c>
      <c r="P47">
        <f>HLOOKUP(A47,Points_MP!$AJ$67:$CR$76,7,FALSE)</f>
        <v>0</v>
      </c>
      <c r="Q47" s="168">
        <f>HLOOKUP($A47,Points_MP!$AJ$94:$CR$103,7,FALSE)</f>
        <v>0</v>
      </c>
      <c r="R47">
        <f>HLOOKUP(A47,Points_MP!$AJ$67:$CR$76,8,FALSE)</f>
        <v>1</v>
      </c>
      <c r="S47" s="168">
        <f>HLOOKUP($A47,Points_MP!$AJ$94:$CR$103,8,FALSE)</f>
        <v>0.16666666666666666</v>
      </c>
      <c r="T47">
        <f>HLOOKUP(A47,Points_MP!$AJ$67:$CR$76,9,FALSE)</f>
        <v>0</v>
      </c>
      <c r="U47" s="168">
        <f>HLOOKUP($A47,Points_MP!$AJ$94:$CR$103,9,FALSE)</f>
        <v>0</v>
      </c>
      <c r="V47">
        <f>HLOOKUP(A47,Points_MP!$AJ$67:$CR$76,10,FALSE)</f>
        <v>0</v>
      </c>
      <c r="W47" s="168">
        <f>HLOOKUP($A47,Points_MP!$AJ$94:$CR$103,10,FALSE)</f>
        <v>0</v>
      </c>
      <c r="X47">
        <f>VLOOKUP(A47,Ranking_MP_2018!A:D,2,FALSE)</f>
        <v>57</v>
      </c>
      <c r="Y47">
        <f t="shared" si="4"/>
        <v>11</v>
      </c>
      <c r="Z47" s="107">
        <f>VLOOKUP($A47,Ranking_MP_2018!$A:$D,4,FALSE)</f>
        <v>4.5</v>
      </c>
      <c r="AA47" s="107">
        <f t="shared" si="5"/>
        <v>5</v>
      </c>
    </row>
    <row r="48" spans="1:27" ht="15.5" x14ac:dyDescent="0.35">
      <c r="A48" s="141" t="s">
        <v>103</v>
      </c>
      <c r="B48">
        <f>HLOOKUP(A48,Points_MP!$AK$1:$CR$61,61,FALSE)</f>
        <v>47</v>
      </c>
      <c r="C48" s="107">
        <f>HLOOKUP(A48,Points_MP!$AK$1:$CR$61,58,FALSE)</f>
        <v>9</v>
      </c>
      <c r="D48" s="107">
        <f>HLOOKUP(A48,Points_MP!$AK$1:$CR$61,60,FALSE)</f>
        <v>9</v>
      </c>
      <c r="E48" t="str">
        <f t="shared" si="3"/>
        <v>F</v>
      </c>
      <c r="F48">
        <f>HLOOKUP(A48,Points_MP!$AJ$67:$CR$76,2,FALSE)</f>
        <v>1.5</v>
      </c>
      <c r="G48" s="168">
        <f>HLOOKUP($A48,Points_MP!$AJ$94:$CR$103,2,FALSE)</f>
        <v>9.375E-2</v>
      </c>
      <c r="H48">
        <f>HLOOKUP(A48,Points_MP!$AJ$67:$CR$76,3,FALSE)</f>
        <v>5</v>
      </c>
      <c r="I48" s="168">
        <f>HLOOKUP($A48,Points_MP!$AJ$94:$CR$103,3,FALSE)</f>
        <v>0.15625</v>
      </c>
      <c r="J48">
        <f>HLOOKUP(A48,Points_MP!$AJ$67:$CR$76,4,FALSE)</f>
        <v>0</v>
      </c>
      <c r="K48" s="168">
        <f>HLOOKUP($A48,Points_MP!$AJ$94:$CR$103,4,FALSE)</f>
        <v>0</v>
      </c>
      <c r="L48">
        <f>HLOOKUP(A48,Points_MP!$AJ$67:$CR$76,5,FALSE)</f>
        <v>0</v>
      </c>
      <c r="M48" s="168">
        <f>HLOOKUP($A48,Points_MP!$AJ$94:$CR$103,5,FALSE)</f>
        <v>0</v>
      </c>
      <c r="N48">
        <f>HLOOKUP(A48,Points_MP!$AJ$67:$CR$76,6,FALSE)</f>
        <v>0</v>
      </c>
      <c r="O48" s="168">
        <f>HLOOKUP($A48,Points_MP!$AJ$94:$CR$103,6,FALSE)</f>
        <v>0</v>
      </c>
      <c r="P48">
        <f>HLOOKUP(A48,Points_MP!$AJ$67:$CR$76,7,FALSE)</f>
        <v>0</v>
      </c>
      <c r="Q48" s="168">
        <f>HLOOKUP($A48,Points_MP!$AJ$94:$CR$103,7,FALSE)</f>
        <v>0</v>
      </c>
      <c r="R48">
        <f>HLOOKUP(A48,Points_MP!$AJ$67:$CR$76,8,FALSE)</f>
        <v>0.5</v>
      </c>
      <c r="S48" s="168">
        <f>HLOOKUP($A48,Points_MP!$AJ$94:$CR$103,8,FALSE)</f>
        <v>8.3333333333333329E-2</v>
      </c>
      <c r="T48">
        <f>HLOOKUP(A48,Points_MP!$AJ$67:$CR$76,9,FALSE)</f>
        <v>2</v>
      </c>
      <c r="U48" s="168">
        <f>HLOOKUP($A48,Points_MP!$AJ$94:$CR$103,9,FALSE)</f>
        <v>0.5</v>
      </c>
      <c r="V48">
        <f>HLOOKUP(A48,Points_MP!$AJ$67:$CR$76,10,FALSE)</f>
        <v>0</v>
      </c>
      <c r="W48" s="168">
        <f>HLOOKUP($A48,Points_MP!$AJ$94:$CR$103,10,FALSE)</f>
        <v>0</v>
      </c>
      <c r="X48">
        <f>VLOOKUP(A48,Ranking_MP_2018!A:D,2,FALSE)</f>
        <v>51</v>
      </c>
      <c r="Y48">
        <f t="shared" si="4"/>
        <v>4</v>
      </c>
      <c r="Z48" s="107">
        <f>VLOOKUP($A48,Ranking_MP_2018!$A:$D,4,FALSE)</f>
        <v>6</v>
      </c>
      <c r="AA48" s="107">
        <f t="shared" si="5"/>
        <v>3</v>
      </c>
    </row>
    <row r="49" spans="1:27" ht="15.5" x14ac:dyDescent="0.35">
      <c r="A49" s="141" t="s">
        <v>143</v>
      </c>
      <c r="B49">
        <f>HLOOKUP(A49,Points_MP!$AK$1:$CR$61,61,FALSE)</f>
        <v>47</v>
      </c>
      <c r="C49" s="107">
        <f>HLOOKUP(A49,Points_MP!$AK$1:$CR$61,58,FALSE)</f>
        <v>9</v>
      </c>
      <c r="D49" s="107">
        <f>HLOOKUP(A49,Points_MP!$AK$1:$CR$61,60,FALSE)</f>
        <v>9</v>
      </c>
      <c r="E49" t="str">
        <f t="shared" si="3"/>
        <v>F</v>
      </c>
      <c r="F49">
        <f>HLOOKUP(A49,Points_MP!$AJ$67:$CR$76,2,FALSE)</f>
        <v>8</v>
      </c>
      <c r="G49" s="168">
        <f>HLOOKUP($A49,Points_MP!$AJ$94:$CR$103,2,FALSE)</f>
        <v>0.5</v>
      </c>
      <c r="H49">
        <f>HLOOKUP(A49,Points_MP!$AJ$67:$CR$76,3,FALSE)</f>
        <v>1</v>
      </c>
      <c r="I49" s="168">
        <f>HLOOKUP($A49,Points_MP!$AJ$94:$CR$103,3,FALSE)</f>
        <v>3.125E-2</v>
      </c>
      <c r="J49">
        <f>HLOOKUP(A49,Points_MP!$AJ$67:$CR$76,4,FALSE)</f>
        <v>0</v>
      </c>
      <c r="K49" s="168">
        <f>HLOOKUP($A49,Points_MP!$AJ$94:$CR$103,4,FALSE)</f>
        <v>0</v>
      </c>
      <c r="L49">
        <f>HLOOKUP(A49,Points_MP!$AJ$67:$CR$76,5,FALSE)</f>
        <v>0</v>
      </c>
      <c r="M49" s="168">
        <f>HLOOKUP($A49,Points_MP!$AJ$94:$CR$103,5,FALSE)</f>
        <v>0</v>
      </c>
      <c r="N49">
        <f>HLOOKUP(A49,Points_MP!$AJ$67:$CR$76,6,FALSE)</f>
        <v>0</v>
      </c>
      <c r="O49" s="168">
        <f>HLOOKUP($A49,Points_MP!$AJ$94:$CR$103,6,FALSE)</f>
        <v>0</v>
      </c>
      <c r="P49">
        <f>HLOOKUP(A49,Points_MP!$AJ$67:$CR$76,7,FALSE)</f>
        <v>0</v>
      </c>
      <c r="Q49" s="168">
        <f>HLOOKUP($A49,Points_MP!$AJ$94:$CR$103,7,FALSE)</f>
        <v>0</v>
      </c>
      <c r="R49">
        <f>HLOOKUP(A49,Points_MP!$AJ$67:$CR$76,8,FALSE)</f>
        <v>0</v>
      </c>
      <c r="S49" s="168">
        <f>HLOOKUP($A49,Points_MP!$AJ$94:$CR$103,8,FALSE)</f>
        <v>0</v>
      </c>
      <c r="T49">
        <f>HLOOKUP(A49,Points_MP!$AJ$67:$CR$76,9,FALSE)</f>
        <v>0</v>
      </c>
      <c r="U49" s="168">
        <f>HLOOKUP($A49,Points_MP!$AJ$94:$CR$103,9,FALSE)</f>
        <v>0</v>
      </c>
      <c r="V49">
        <f>HLOOKUP(A49,Points_MP!$AJ$67:$CR$76,10,FALSE)</f>
        <v>0</v>
      </c>
      <c r="W49" s="168">
        <f>HLOOKUP($A49,Points_MP!$AJ$94:$CR$103,10,FALSE)</f>
        <v>0</v>
      </c>
      <c r="X49">
        <f>VLOOKUP(A49,Ranking_MP_2018!A:D,2,FALSE)</f>
        <v>41</v>
      </c>
      <c r="Y49">
        <f t="shared" si="4"/>
        <v>-6</v>
      </c>
      <c r="Z49" s="107">
        <f>VLOOKUP($A49,Ranking_MP_2018!$A:$D,4,FALSE)</f>
        <v>18.842105263157894</v>
      </c>
      <c r="AA49" s="107">
        <f t="shared" si="5"/>
        <v>-9.8421052631578938</v>
      </c>
    </row>
    <row r="50" spans="1:27" ht="15.5" x14ac:dyDescent="0.35">
      <c r="A50" s="119" t="s">
        <v>383</v>
      </c>
      <c r="B50">
        <f>HLOOKUP(A50,Points_MP!$AK$1:$CR$61,61,FALSE)</f>
        <v>49</v>
      </c>
      <c r="C50" s="107">
        <f>HLOOKUP(A50,Points_MP!$AK$1:$CR$61,58,FALSE)</f>
        <v>8.4</v>
      </c>
      <c r="D50" s="107">
        <f>HLOOKUP(A50,Points_MP!$AK$1:$CR$61,60,FALSE)</f>
        <v>8.4</v>
      </c>
      <c r="E50" t="str">
        <f t="shared" si="3"/>
        <v>F</v>
      </c>
      <c r="F50">
        <f>HLOOKUP(A50,Points_MP!$AJ$67:$CR$76,2,FALSE)</f>
        <v>1.9</v>
      </c>
      <c r="G50" s="168">
        <f>HLOOKUP($A50,Points_MP!$AJ$94:$CR$103,2,FALSE)</f>
        <v>0.11874999999999999</v>
      </c>
      <c r="H50">
        <f>HLOOKUP(A50,Points_MP!$AJ$67:$CR$76,3,FALSE)</f>
        <v>3</v>
      </c>
      <c r="I50" s="168">
        <f>HLOOKUP($A50,Points_MP!$AJ$94:$CR$103,3,FALSE)</f>
        <v>9.375E-2</v>
      </c>
      <c r="J50">
        <f>HLOOKUP(A50,Points_MP!$AJ$67:$CR$76,4,FALSE)</f>
        <v>0</v>
      </c>
      <c r="K50" s="168">
        <f>HLOOKUP($A50,Points_MP!$AJ$94:$CR$103,4,FALSE)</f>
        <v>0</v>
      </c>
      <c r="L50">
        <f>HLOOKUP(A50,Points_MP!$AJ$67:$CR$76,5,FALSE)</f>
        <v>0</v>
      </c>
      <c r="M50" s="168">
        <f>HLOOKUP($A50,Points_MP!$AJ$94:$CR$103,5,FALSE)</f>
        <v>0</v>
      </c>
      <c r="N50">
        <f>HLOOKUP(A50,Points_MP!$AJ$67:$CR$76,6,FALSE)</f>
        <v>0</v>
      </c>
      <c r="O50" s="168">
        <f>HLOOKUP($A50,Points_MP!$AJ$94:$CR$103,6,FALSE)</f>
        <v>0</v>
      </c>
      <c r="P50">
        <f>HLOOKUP(A50,Points_MP!$AJ$67:$CR$76,7,FALSE)</f>
        <v>0</v>
      </c>
      <c r="Q50" s="168">
        <f>HLOOKUP($A50,Points_MP!$AJ$94:$CR$103,7,FALSE)</f>
        <v>0</v>
      </c>
      <c r="R50">
        <f>HLOOKUP(A50,Points_MP!$AJ$67:$CR$76,8,FALSE)</f>
        <v>2</v>
      </c>
      <c r="S50" s="168">
        <f>HLOOKUP($A50,Points_MP!$AJ$94:$CR$103,8,FALSE)</f>
        <v>0.33333333333333331</v>
      </c>
      <c r="T50">
        <f>HLOOKUP(A50,Points_MP!$AJ$67:$CR$76,9,FALSE)</f>
        <v>1.5</v>
      </c>
      <c r="U50" s="168">
        <f>HLOOKUP($A50,Points_MP!$AJ$94:$CR$103,9,FALSE)</f>
        <v>0.375</v>
      </c>
      <c r="V50">
        <f>HLOOKUP(A50,Points_MP!$AJ$67:$CR$76,10,FALSE)</f>
        <v>0</v>
      </c>
      <c r="W50" s="168">
        <f>HLOOKUP($A50,Points_MP!$AJ$94:$CR$103,10,FALSE)</f>
        <v>0</v>
      </c>
      <c r="X50">
        <f>VLOOKUP(A50,Ranking_MP_2018!A:D,2,FALSE)</f>
        <v>44</v>
      </c>
      <c r="Y50">
        <f t="shared" si="4"/>
        <v>-5</v>
      </c>
      <c r="Z50" s="107">
        <f>VLOOKUP($A50,Ranking_MP_2018!$A:$D,4,FALSE)</f>
        <v>13.5</v>
      </c>
      <c r="AA50" s="107">
        <f t="shared" si="5"/>
        <v>-5.0999999999999996</v>
      </c>
    </row>
    <row r="51" spans="1:27" ht="15.5" x14ac:dyDescent="0.35">
      <c r="A51" s="141" t="s">
        <v>335</v>
      </c>
      <c r="B51">
        <f>HLOOKUP(A51,Points_MP!$AK$1:$CR$61,61,FALSE)</f>
        <v>50</v>
      </c>
      <c r="C51" s="107">
        <f>HLOOKUP(A51,Points_MP!$AK$1:$CR$61,58,FALSE)</f>
        <v>7.8000000000000007</v>
      </c>
      <c r="D51" s="107">
        <f>HLOOKUP(A51,Points_MP!$AK$1:$CR$61,60,FALSE)</f>
        <v>7.8000000000000007</v>
      </c>
      <c r="E51" t="str">
        <f t="shared" si="3"/>
        <v>F</v>
      </c>
      <c r="F51">
        <f>HLOOKUP(A51,Points_MP!$AJ$67:$CR$76,2,FALSE)</f>
        <v>2.4</v>
      </c>
      <c r="G51" s="168">
        <f>HLOOKUP($A51,Points_MP!$AJ$94:$CR$103,2,FALSE)</f>
        <v>0.15</v>
      </c>
      <c r="H51">
        <f>HLOOKUP(A51,Points_MP!$AJ$67:$CR$76,3,FALSE)</f>
        <v>4</v>
      </c>
      <c r="I51" s="168">
        <f>HLOOKUP($A51,Points_MP!$AJ$94:$CR$103,3,FALSE)</f>
        <v>0.125</v>
      </c>
      <c r="J51">
        <f>HLOOKUP(A51,Points_MP!$AJ$67:$CR$76,4,FALSE)</f>
        <v>0.4</v>
      </c>
      <c r="K51" s="168">
        <f>HLOOKUP($A51,Points_MP!$AJ$94:$CR$103,4,FALSE)</f>
        <v>3.3333333333333333E-2</v>
      </c>
      <c r="L51">
        <f>HLOOKUP(A51,Points_MP!$AJ$67:$CR$76,5,FALSE)</f>
        <v>0</v>
      </c>
      <c r="M51" s="168">
        <f>HLOOKUP($A51,Points_MP!$AJ$94:$CR$103,5,FALSE)</f>
        <v>0</v>
      </c>
      <c r="N51">
        <f>HLOOKUP(A51,Points_MP!$AJ$67:$CR$76,6,FALSE)</f>
        <v>0</v>
      </c>
      <c r="O51" s="168">
        <f>HLOOKUP($A51,Points_MP!$AJ$94:$CR$103,6,FALSE)</f>
        <v>0</v>
      </c>
      <c r="P51">
        <f>HLOOKUP(A51,Points_MP!$AJ$67:$CR$76,7,FALSE)</f>
        <v>0</v>
      </c>
      <c r="Q51" s="168">
        <f>HLOOKUP($A51,Points_MP!$AJ$94:$CR$103,7,FALSE)</f>
        <v>0</v>
      </c>
      <c r="R51">
        <f>HLOOKUP(A51,Points_MP!$AJ$67:$CR$76,8,FALSE)</f>
        <v>1</v>
      </c>
      <c r="S51" s="168">
        <f>HLOOKUP($A51,Points_MP!$AJ$94:$CR$103,8,FALSE)</f>
        <v>0.16666666666666666</v>
      </c>
      <c r="T51">
        <f>HLOOKUP(A51,Points_MP!$AJ$67:$CR$76,9,FALSE)</f>
        <v>0</v>
      </c>
      <c r="U51" s="168">
        <f>HLOOKUP($A51,Points_MP!$AJ$94:$CR$103,9,FALSE)</f>
        <v>0</v>
      </c>
      <c r="V51">
        <f>HLOOKUP(A51,Points_MP!$AJ$67:$CR$76,10,FALSE)</f>
        <v>0</v>
      </c>
      <c r="W51" s="168">
        <f>HLOOKUP($A51,Points_MP!$AJ$94:$CR$103,10,FALSE)</f>
        <v>0</v>
      </c>
      <c r="X51">
        <f>VLOOKUP(A51,Ranking_MP_2018!A:D,2,FALSE)</f>
        <v>16</v>
      </c>
      <c r="Y51">
        <f t="shared" si="4"/>
        <v>-34</v>
      </c>
      <c r="Z51" s="107">
        <f>VLOOKUP($A51,Ranking_MP_2018!$A:$D,4,FALSE)</f>
        <v>38.200000000000003</v>
      </c>
      <c r="AA51" s="107">
        <f t="shared" si="5"/>
        <v>-30.400000000000002</v>
      </c>
    </row>
    <row r="52" spans="1:27" ht="15.5" x14ac:dyDescent="0.35">
      <c r="A52" s="141" t="s">
        <v>62</v>
      </c>
      <c r="B52">
        <f>HLOOKUP(A52,Points_MP!$AK$1:$CR$61,61,FALSE)</f>
        <v>51</v>
      </c>
      <c r="C52" s="107">
        <f>HLOOKUP(A52,Points_MP!$AK$1:$CR$61,58,FALSE)</f>
        <v>7.5</v>
      </c>
      <c r="D52" s="107">
        <f>HLOOKUP(A52,Points_MP!$AK$1:$CR$61,60,FALSE)</f>
        <v>7.5</v>
      </c>
      <c r="E52" t="str">
        <f t="shared" si="3"/>
        <v>F</v>
      </c>
      <c r="F52">
        <f>HLOOKUP(A52,Points_MP!$AJ$67:$CR$76,2,FALSE)</f>
        <v>2.5</v>
      </c>
      <c r="G52" s="168">
        <f>HLOOKUP($A52,Points_MP!$AJ$94:$CR$103,2,FALSE)</f>
        <v>0.15625</v>
      </c>
      <c r="H52">
        <f>HLOOKUP(A52,Points_MP!$AJ$67:$CR$76,3,FALSE)</f>
        <v>4</v>
      </c>
      <c r="I52" s="168">
        <f>HLOOKUP($A52,Points_MP!$AJ$94:$CR$103,3,FALSE)</f>
        <v>0.125</v>
      </c>
      <c r="J52">
        <f>HLOOKUP(A52,Points_MP!$AJ$67:$CR$76,4,FALSE)</f>
        <v>0</v>
      </c>
      <c r="K52" s="168">
        <f>HLOOKUP($A52,Points_MP!$AJ$94:$CR$103,4,FALSE)</f>
        <v>0</v>
      </c>
      <c r="L52">
        <f>HLOOKUP(A52,Points_MP!$AJ$67:$CR$76,5,FALSE)</f>
        <v>0</v>
      </c>
      <c r="M52" s="168">
        <f>HLOOKUP($A52,Points_MP!$AJ$94:$CR$103,5,FALSE)</f>
        <v>0</v>
      </c>
      <c r="N52">
        <f>HLOOKUP(A52,Points_MP!$AJ$67:$CR$76,6,FALSE)</f>
        <v>0</v>
      </c>
      <c r="O52" s="168">
        <f>HLOOKUP($A52,Points_MP!$AJ$94:$CR$103,6,FALSE)</f>
        <v>0</v>
      </c>
      <c r="P52">
        <f>HLOOKUP(A52,Points_MP!$AJ$67:$CR$76,7,FALSE)</f>
        <v>0</v>
      </c>
      <c r="Q52" s="168">
        <f>HLOOKUP($A52,Points_MP!$AJ$94:$CR$103,7,FALSE)</f>
        <v>0</v>
      </c>
      <c r="R52">
        <f>HLOOKUP(A52,Points_MP!$AJ$67:$CR$76,8,FALSE)</f>
        <v>0</v>
      </c>
      <c r="S52" s="168">
        <f>HLOOKUP($A52,Points_MP!$AJ$94:$CR$103,8,FALSE)</f>
        <v>0</v>
      </c>
      <c r="T52">
        <f>HLOOKUP(A52,Points_MP!$AJ$67:$CR$76,9,FALSE)</f>
        <v>0</v>
      </c>
      <c r="U52" s="168">
        <f>HLOOKUP($A52,Points_MP!$AJ$94:$CR$103,9,FALSE)</f>
        <v>0</v>
      </c>
      <c r="V52">
        <f>HLOOKUP(A52,Points_MP!$AJ$67:$CR$76,10,FALSE)</f>
        <v>1</v>
      </c>
      <c r="W52" s="168">
        <f>HLOOKUP($A52,Points_MP!$AJ$94:$CR$103,10,FALSE)</f>
        <v>0.16666666666666666</v>
      </c>
      <c r="X52">
        <f>VLOOKUP(A52,Ranking_MP_2018!A:D,2,FALSE)</f>
        <v>10</v>
      </c>
      <c r="Y52">
        <f t="shared" si="4"/>
        <v>-41</v>
      </c>
      <c r="Z52" s="107">
        <f>VLOOKUP($A52,Ranking_MP_2018!$A:$D,4,FALSE)</f>
        <v>47.676767676767682</v>
      </c>
      <c r="AA52" s="107">
        <f t="shared" si="5"/>
        <v>-40.176767676767682</v>
      </c>
    </row>
    <row r="53" spans="1:27" ht="15.5" x14ac:dyDescent="0.35">
      <c r="A53" s="141" t="s">
        <v>141</v>
      </c>
      <c r="B53">
        <f>HLOOKUP(A53,Points_MP!$AK$1:$CR$61,61,FALSE)</f>
        <v>52</v>
      </c>
      <c r="C53" s="107">
        <f>HLOOKUP(A53,Points_MP!$AK$1:$CR$61,58,FALSE)</f>
        <v>7</v>
      </c>
      <c r="D53" s="107">
        <f>HLOOKUP(A53,Points_MP!$AK$1:$CR$61,60,FALSE)</f>
        <v>7</v>
      </c>
      <c r="E53" t="str">
        <f t="shared" si="3"/>
        <v>F</v>
      </c>
      <c r="F53">
        <f>HLOOKUP(A53,Points_MP!$AJ$67:$CR$76,2,FALSE)</f>
        <v>1</v>
      </c>
      <c r="G53" s="168">
        <f>HLOOKUP($A53,Points_MP!$AJ$94:$CR$103,2,FALSE)</f>
        <v>6.25E-2</v>
      </c>
      <c r="H53">
        <f>HLOOKUP(A53,Points_MP!$AJ$67:$CR$76,3,FALSE)</f>
        <v>3</v>
      </c>
      <c r="I53" s="168">
        <f>HLOOKUP($A53,Points_MP!$AJ$94:$CR$103,3,FALSE)</f>
        <v>9.375E-2</v>
      </c>
      <c r="J53">
        <f>HLOOKUP(A53,Points_MP!$AJ$67:$CR$76,4,FALSE)</f>
        <v>0</v>
      </c>
      <c r="K53" s="168">
        <f>HLOOKUP($A53,Points_MP!$AJ$94:$CR$103,4,FALSE)</f>
        <v>0</v>
      </c>
      <c r="L53">
        <f>HLOOKUP(A53,Points_MP!$AJ$67:$CR$76,5,FALSE)</f>
        <v>0</v>
      </c>
      <c r="M53" s="168">
        <f>HLOOKUP($A53,Points_MP!$AJ$94:$CR$103,5,FALSE)</f>
        <v>0</v>
      </c>
      <c r="N53">
        <f>HLOOKUP(A53,Points_MP!$AJ$67:$CR$76,6,FALSE)</f>
        <v>2</v>
      </c>
      <c r="O53" s="168">
        <f>HLOOKUP($A53,Points_MP!$AJ$94:$CR$103,6,FALSE)</f>
        <v>0.16666666666666666</v>
      </c>
      <c r="P53">
        <f>HLOOKUP(A53,Points_MP!$AJ$67:$CR$76,7,FALSE)</f>
        <v>0</v>
      </c>
      <c r="Q53" s="168">
        <f>HLOOKUP($A53,Points_MP!$AJ$94:$CR$103,7,FALSE)</f>
        <v>0</v>
      </c>
      <c r="R53">
        <f>HLOOKUP(A53,Points_MP!$AJ$67:$CR$76,8,FALSE)</f>
        <v>1</v>
      </c>
      <c r="S53" s="168">
        <f>HLOOKUP($A53,Points_MP!$AJ$94:$CR$103,8,FALSE)</f>
        <v>0.16666666666666666</v>
      </c>
      <c r="T53">
        <f>HLOOKUP(A53,Points_MP!$AJ$67:$CR$76,9,FALSE)</f>
        <v>0</v>
      </c>
      <c r="U53" s="168">
        <f>HLOOKUP($A53,Points_MP!$AJ$94:$CR$103,9,FALSE)</f>
        <v>0</v>
      </c>
      <c r="V53">
        <f>HLOOKUP(A53,Points_MP!$AJ$67:$CR$76,10,FALSE)</f>
        <v>0</v>
      </c>
      <c r="W53" s="168">
        <f>HLOOKUP($A53,Points_MP!$AJ$94:$CR$103,10,FALSE)</f>
        <v>0</v>
      </c>
      <c r="X53">
        <f>VLOOKUP(A53,Ranking_MP_2018!A:D,2,FALSE)</f>
        <v>59</v>
      </c>
      <c r="Y53">
        <f t="shared" si="4"/>
        <v>7</v>
      </c>
      <c r="Z53" s="107">
        <f>VLOOKUP($A53,Ranking_MP_2018!$A:$D,4,FALSE)</f>
        <v>1</v>
      </c>
      <c r="AA53" s="107">
        <f t="shared" si="5"/>
        <v>6</v>
      </c>
    </row>
    <row r="54" spans="1:27" ht="15.5" x14ac:dyDescent="0.35">
      <c r="A54" s="141" t="s">
        <v>127</v>
      </c>
      <c r="B54">
        <f>HLOOKUP(A54,Points_MP!$AK$1:$CR$61,61,FALSE)</f>
        <v>52</v>
      </c>
      <c r="C54" s="107">
        <f>HLOOKUP(A54,Points_MP!$AK$1:$CR$61,58,FALSE)</f>
        <v>7</v>
      </c>
      <c r="D54" s="107">
        <f>HLOOKUP(A54,Points_MP!$AK$1:$CR$61,60,FALSE)</f>
        <v>7</v>
      </c>
      <c r="E54" t="str">
        <f t="shared" si="3"/>
        <v>F</v>
      </c>
      <c r="F54">
        <f>HLOOKUP(A54,Points_MP!$AJ$67:$CR$76,2,FALSE)</f>
        <v>4</v>
      </c>
      <c r="G54" s="168">
        <f>HLOOKUP($A54,Points_MP!$AJ$94:$CR$103,2,FALSE)</f>
        <v>0.25</v>
      </c>
      <c r="H54">
        <f>HLOOKUP(A54,Points_MP!$AJ$67:$CR$76,3,FALSE)</f>
        <v>3</v>
      </c>
      <c r="I54" s="168">
        <f>HLOOKUP($A54,Points_MP!$AJ$94:$CR$103,3,FALSE)</f>
        <v>9.375E-2</v>
      </c>
      <c r="J54">
        <f>HLOOKUP(A54,Points_MP!$AJ$67:$CR$76,4,FALSE)</f>
        <v>0</v>
      </c>
      <c r="K54" s="168">
        <f>HLOOKUP($A54,Points_MP!$AJ$94:$CR$103,4,FALSE)</f>
        <v>0</v>
      </c>
      <c r="L54">
        <f>HLOOKUP(A54,Points_MP!$AJ$67:$CR$76,5,FALSE)</f>
        <v>0</v>
      </c>
      <c r="M54" s="168">
        <f>HLOOKUP($A54,Points_MP!$AJ$94:$CR$103,5,FALSE)</f>
        <v>0</v>
      </c>
      <c r="N54">
        <f>HLOOKUP(A54,Points_MP!$AJ$67:$CR$76,6,FALSE)</f>
        <v>0</v>
      </c>
      <c r="O54" s="168">
        <f>HLOOKUP($A54,Points_MP!$AJ$94:$CR$103,6,FALSE)</f>
        <v>0</v>
      </c>
      <c r="P54">
        <f>HLOOKUP(A54,Points_MP!$AJ$67:$CR$76,7,FALSE)</f>
        <v>0</v>
      </c>
      <c r="Q54" s="168">
        <f>HLOOKUP($A54,Points_MP!$AJ$94:$CR$103,7,FALSE)</f>
        <v>0</v>
      </c>
      <c r="R54">
        <f>HLOOKUP(A54,Points_MP!$AJ$67:$CR$76,8,FALSE)</f>
        <v>0</v>
      </c>
      <c r="S54" s="168">
        <f>HLOOKUP($A54,Points_MP!$AJ$94:$CR$103,8,FALSE)</f>
        <v>0</v>
      </c>
      <c r="T54">
        <f>HLOOKUP(A54,Points_MP!$AJ$67:$CR$76,9,FALSE)</f>
        <v>0</v>
      </c>
      <c r="U54" s="168">
        <f>HLOOKUP($A54,Points_MP!$AJ$94:$CR$103,9,FALSE)</f>
        <v>0</v>
      </c>
      <c r="V54">
        <f>HLOOKUP(A54,Points_MP!$AJ$67:$CR$76,10,FALSE)</f>
        <v>0</v>
      </c>
      <c r="W54" s="168">
        <f>HLOOKUP($A54,Points_MP!$AJ$94:$CR$103,10,FALSE)</f>
        <v>0</v>
      </c>
      <c r="X54">
        <f>VLOOKUP(A54,Ranking_MP_2018!A:D,2,FALSE)</f>
        <v>60</v>
      </c>
      <c r="Y54">
        <f t="shared" si="4"/>
        <v>8</v>
      </c>
      <c r="Z54" s="107">
        <f>VLOOKUP($A54,Ranking_MP_2018!$A:$D,4,FALSE)</f>
        <v>0</v>
      </c>
      <c r="AA54" s="107">
        <f t="shared" si="5"/>
        <v>7</v>
      </c>
    </row>
    <row r="55" spans="1:27" ht="15.5" x14ac:dyDescent="0.35">
      <c r="A55" s="141" t="s">
        <v>119</v>
      </c>
      <c r="B55">
        <f>HLOOKUP(A55,Points_MP!$AK$1:$CR$61,61,FALSE)</f>
        <v>54</v>
      </c>
      <c r="C55" s="107">
        <f>HLOOKUP(A55,Points_MP!$AK$1:$CR$61,58,FALSE)</f>
        <v>6.5</v>
      </c>
      <c r="D55" s="107">
        <f>HLOOKUP(A55,Points_MP!$AK$1:$CR$61,60,FALSE)</f>
        <v>6.5</v>
      </c>
      <c r="E55" t="str">
        <f t="shared" si="3"/>
        <v>F</v>
      </c>
      <c r="F55">
        <f>HLOOKUP(A55,Points_MP!$AJ$67:$CR$76,2,FALSE)</f>
        <v>1.5</v>
      </c>
      <c r="G55" s="168">
        <f>HLOOKUP($A55,Points_MP!$AJ$94:$CR$103,2,FALSE)</f>
        <v>9.375E-2</v>
      </c>
      <c r="H55">
        <f>HLOOKUP(A55,Points_MP!$AJ$67:$CR$76,3,FALSE)</f>
        <v>1</v>
      </c>
      <c r="I55" s="168">
        <f>HLOOKUP($A55,Points_MP!$AJ$94:$CR$103,3,FALSE)</f>
        <v>3.125E-2</v>
      </c>
      <c r="J55">
        <f>HLOOKUP(A55,Points_MP!$AJ$67:$CR$76,4,FALSE)</f>
        <v>0</v>
      </c>
      <c r="K55" s="168">
        <f>HLOOKUP($A55,Points_MP!$AJ$94:$CR$103,4,FALSE)</f>
        <v>0</v>
      </c>
      <c r="L55">
        <f>HLOOKUP(A55,Points_MP!$AJ$67:$CR$76,5,FALSE)</f>
        <v>0</v>
      </c>
      <c r="M55" s="168">
        <f>HLOOKUP($A55,Points_MP!$AJ$94:$CR$103,5,FALSE)</f>
        <v>0</v>
      </c>
      <c r="N55">
        <f>HLOOKUP(A55,Points_MP!$AJ$67:$CR$76,6,FALSE)</f>
        <v>1</v>
      </c>
      <c r="O55" s="168">
        <f>HLOOKUP($A55,Points_MP!$AJ$94:$CR$103,6,FALSE)</f>
        <v>8.3333333333333329E-2</v>
      </c>
      <c r="P55">
        <f>HLOOKUP(A55,Points_MP!$AJ$67:$CR$76,7,FALSE)</f>
        <v>0.5</v>
      </c>
      <c r="Q55" s="168">
        <f>HLOOKUP($A55,Points_MP!$AJ$94:$CR$103,7,FALSE)</f>
        <v>0.1</v>
      </c>
      <c r="R55">
        <f>HLOOKUP(A55,Points_MP!$AJ$67:$CR$76,8,FALSE)</f>
        <v>0</v>
      </c>
      <c r="S55" s="168">
        <f>HLOOKUP($A55,Points_MP!$AJ$94:$CR$103,8,FALSE)</f>
        <v>0</v>
      </c>
      <c r="T55">
        <f>HLOOKUP(A55,Points_MP!$AJ$67:$CR$76,9,FALSE)</f>
        <v>0.5</v>
      </c>
      <c r="U55" s="168">
        <f>HLOOKUP($A55,Points_MP!$AJ$94:$CR$103,9,FALSE)</f>
        <v>0.125</v>
      </c>
      <c r="V55">
        <f>HLOOKUP(A55,Points_MP!$AJ$67:$CR$76,10,FALSE)</f>
        <v>2</v>
      </c>
      <c r="W55" s="168">
        <f>HLOOKUP($A55,Points_MP!$AJ$94:$CR$103,10,FALSE)</f>
        <v>0.33333333333333331</v>
      </c>
      <c r="X55">
        <f>VLOOKUP(A55,Ranking_MP_2018!A:D,2,FALSE)</f>
        <v>49</v>
      </c>
      <c r="Y55">
        <f t="shared" si="4"/>
        <v>-5</v>
      </c>
      <c r="Z55" s="107">
        <f>VLOOKUP($A55,Ranking_MP_2018!$A:$D,4,FALSE)</f>
        <v>9</v>
      </c>
      <c r="AA55" s="107">
        <f t="shared" si="5"/>
        <v>-2.5</v>
      </c>
    </row>
    <row r="56" spans="1:27" ht="15.5" x14ac:dyDescent="0.35">
      <c r="A56" s="141" t="s">
        <v>139</v>
      </c>
      <c r="B56">
        <f>HLOOKUP(A56,Points_MP!$AK$1:$CR$61,61,FALSE)</f>
        <v>55</v>
      </c>
      <c r="C56" s="107">
        <f>HLOOKUP(A56,Points_MP!$AK$1:$CR$61,58,FALSE)</f>
        <v>5</v>
      </c>
      <c r="D56" s="107">
        <f>HLOOKUP(A56,Points_MP!$AK$1:$CR$61,60,FALSE)</f>
        <v>5</v>
      </c>
      <c r="E56" t="str">
        <f t="shared" si="3"/>
        <v>F</v>
      </c>
      <c r="F56">
        <f>HLOOKUP(A56,Points_MP!$AJ$67:$CR$76,2,FALSE)</f>
        <v>4</v>
      </c>
      <c r="G56" s="168">
        <f>HLOOKUP($A56,Points_MP!$AJ$94:$CR$103,2,FALSE)</f>
        <v>0.25</v>
      </c>
      <c r="H56">
        <f>HLOOKUP(A56,Points_MP!$AJ$67:$CR$76,3,FALSE)</f>
        <v>1</v>
      </c>
      <c r="I56" s="168">
        <f>HLOOKUP($A56,Points_MP!$AJ$94:$CR$103,3,FALSE)</f>
        <v>3.125E-2</v>
      </c>
      <c r="J56">
        <f>HLOOKUP(A56,Points_MP!$AJ$67:$CR$76,4,FALSE)</f>
        <v>0</v>
      </c>
      <c r="K56" s="168">
        <f>HLOOKUP($A56,Points_MP!$AJ$94:$CR$103,4,FALSE)</f>
        <v>0</v>
      </c>
      <c r="L56">
        <f>HLOOKUP(A56,Points_MP!$AJ$67:$CR$76,5,FALSE)</f>
        <v>0</v>
      </c>
      <c r="M56" s="168">
        <f>HLOOKUP($A56,Points_MP!$AJ$94:$CR$103,5,FALSE)</f>
        <v>0</v>
      </c>
      <c r="N56">
        <f>HLOOKUP(A56,Points_MP!$AJ$67:$CR$76,6,FALSE)</f>
        <v>0</v>
      </c>
      <c r="O56" s="168">
        <f>HLOOKUP($A56,Points_MP!$AJ$94:$CR$103,6,FALSE)</f>
        <v>0</v>
      </c>
      <c r="P56">
        <f>HLOOKUP(A56,Points_MP!$AJ$67:$CR$76,7,FALSE)</f>
        <v>0</v>
      </c>
      <c r="Q56" s="168">
        <f>HLOOKUP($A56,Points_MP!$AJ$94:$CR$103,7,FALSE)</f>
        <v>0</v>
      </c>
      <c r="R56">
        <f>HLOOKUP(A56,Points_MP!$AJ$67:$CR$76,8,FALSE)</f>
        <v>0</v>
      </c>
      <c r="S56" s="168">
        <f>HLOOKUP($A56,Points_MP!$AJ$94:$CR$103,8,FALSE)</f>
        <v>0</v>
      </c>
      <c r="T56">
        <f>HLOOKUP(A56,Points_MP!$AJ$67:$CR$76,9,FALSE)</f>
        <v>0</v>
      </c>
      <c r="U56" s="168">
        <f>HLOOKUP($A56,Points_MP!$AJ$94:$CR$103,9,FALSE)</f>
        <v>0</v>
      </c>
      <c r="V56">
        <f>HLOOKUP(A56,Points_MP!$AJ$67:$CR$76,10,FALSE)</f>
        <v>0</v>
      </c>
      <c r="W56" s="168">
        <f>HLOOKUP($A56,Points_MP!$AJ$94:$CR$103,10,FALSE)</f>
        <v>0</v>
      </c>
      <c r="X56">
        <f>VLOOKUP(A56,Ranking_MP_2018!A:D,2,FALSE)</f>
        <v>53</v>
      </c>
      <c r="Y56">
        <f t="shared" si="4"/>
        <v>-2</v>
      </c>
      <c r="Z56" s="107">
        <f>VLOOKUP($A56,Ranking_MP_2018!$A:$D,4,FALSE)</f>
        <v>5</v>
      </c>
      <c r="AA56" s="107">
        <f t="shared" si="5"/>
        <v>0</v>
      </c>
    </row>
    <row r="57" spans="1:27" ht="15.5" x14ac:dyDescent="0.35">
      <c r="A57" s="119" t="s">
        <v>393</v>
      </c>
      <c r="B57">
        <f>HLOOKUP(A57,Points_MP!$AK$1:$CR$61,61,FALSE)</f>
        <v>56</v>
      </c>
      <c r="C57" s="107">
        <f>HLOOKUP(A57,Points_MP!$AK$1:$CR$61,58,FALSE)</f>
        <v>4.5</v>
      </c>
      <c r="D57" s="107">
        <f>HLOOKUP(A57,Points_MP!$AK$1:$CR$61,60,FALSE)</f>
        <v>4.5</v>
      </c>
      <c r="E57" t="str">
        <f t="shared" si="3"/>
        <v>F</v>
      </c>
      <c r="F57">
        <f>HLOOKUP(A57,Points_MP!$AJ$67:$CR$76,2,FALSE)</f>
        <v>0</v>
      </c>
      <c r="G57" s="168">
        <f>HLOOKUP($A57,Points_MP!$AJ$94:$CR$103,2,FALSE)</f>
        <v>0</v>
      </c>
      <c r="H57">
        <f>HLOOKUP(A57,Points_MP!$AJ$67:$CR$76,3,FALSE)</f>
        <v>3</v>
      </c>
      <c r="I57" s="168">
        <f>HLOOKUP($A57,Points_MP!$AJ$94:$CR$103,3,FALSE)</f>
        <v>9.375E-2</v>
      </c>
      <c r="J57">
        <f>HLOOKUP(A57,Points_MP!$AJ$67:$CR$76,4,FALSE)</f>
        <v>0</v>
      </c>
      <c r="K57" s="168">
        <f>HLOOKUP($A57,Points_MP!$AJ$94:$CR$103,4,FALSE)</f>
        <v>0</v>
      </c>
      <c r="L57">
        <f>HLOOKUP(A57,Points_MP!$AJ$67:$CR$76,5,FALSE)</f>
        <v>0</v>
      </c>
      <c r="M57" s="168">
        <f>HLOOKUP($A57,Points_MP!$AJ$94:$CR$103,5,FALSE)</f>
        <v>0</v>
      </c>
      <c r="N57">
        <f>HLOOKUP(A57,Points_MP!$AJ$67:$CR$76,6,FALSE)</f>
        <v>1.5</v>
      </c>
      <c r="O57" s="168">
        <f>HLOOKUP($A57,Points_MP!$AJ$94:$CR$103,6,FALSE)</f>
        <v>0.125</v>
      </c>
      <c r="P57">
        <f>HLOOKUP(A57,Points_MP!$AJ$67:$CR$76,7,FALSE)</f>
        <v>0</v>
      </c>
      <c r="Q57" s="168">
        <f>HLOOKUP($A57,Points_MP!$AJ$94:$CR$103,7,FALSE)</f>
        <v>0</v>
      </c>
      <c r="R57">
        <f>HLOOKUP(A57,Points_MP!$AJ$67:$CR$76,8,FALSE)</f>
        <v>0</v>
      </c>
      <c r="S57" s="168">
        <f>HLOOKUP($A57,Points_MP!$AJ$94:$CR$103,8,FALSE)</f>
        <v>0</v>
      </c>
      <c r="T57">
        <f>HLOOKUP(A57,Points_MP!$AJ$67:$CR$76,9,FALSE)</f>
        <v>0</v>
      </c>
      <c r="U57" s="168">
        <f>HLOOKUP($A57,Points_MP!$AJ$94:$CR$103,9,FALSE)</f>
        <v>0</v>
      </c>
      <c r="V57">
        <f>HLOOKUP(A57,Points_MP!$AJ$67:$CR$76,10,FALSE)</f>
        <v>0</v>
      </c>
      <c r="W57" s="168">
        <f>HLOOKUP($A57,Points_MP!$AJ$94:$CR$103,10,FALSE)</f>
        <v>0</v>
      </c>
      <c r="X57">
        <f>VLOOKUP(A57,Ranking_MP_2018!A:D,2,FALSE)</f>
        <v>27</v>
      </c>
      <c r="Y57">
        <f t="shared" si="4"/>
        <v>-29</v>
      </c>
      <c r="Z57" s="107">
        <f>VLOOKUP($A57,Ranking_MP_2018!$A:$D,4,FALSE)</f>
        <v>31.758241758241756</v>
      </c>
      <c r="AA57" s="107">
        <f t="shared" si="5"/>
        <v>-27.258241758241756</v>
      </c>
    </row>
    <row r="58" spans="1:27" ht="15.5" x14ac:dyDescent="0.35">
      <c r="A58" s="141" t="s">
        <v>137</v>
      </c>
      <c r="B58">
        <f>HLOOKUP(A58,Points_MP!$AK$1:$CR$61,61,FALSE)</f>
        <v>57</v>
      </c>
      <c r="C58" s="107">
        <f>HLOOKUP(A58,Points_MP!$AK$1:$CR$61,58,FALSE)</f>
        <v>3</v>
      </c>
      <c r="D58" s="107">
        <f>HLOOKUP(A58,Points_MP!$AK$1:$CR$61,60,FALSE)</f>
        <v>3</v>
      </c>
      <c r="E58" t="str">
        <f t="shared" si="3"/>
        <v>F</v>
      </c>
      <c r="F58">
        <f>HLOOKUP(A58,Points_MP!$AJ$67:$CR$76,2,FALSE)</f>
        <v>0</v>
      </c>
      <c r="G58" s="168">
        <f>HLOOKUP($A58,Points_MP!$AJ$94:$CR$103,2,FALSE)</f>
        <v>0</v>
      </c>
      <c r="H58">
        <f>HLOOKUP(A58,Points_MP!$AJ$67:$CR$76,3,FALSE)</f>
        <v>3</v>
      </c>
      <c r="I58" s="168">
        <f>HLOOKUP($A58,Points_MP!$AJ$94:$CR$103,3,FALSE)</f>
        <v>9.375E-2</v>
      </c>
      <c r="J58">
        <f>HLOOKUP(A58,Points_MP!$AJ$67:$CR$76,4,FALSE)</f>
        <v>0</v>
      </c>
      <c r="K58" s="168">
        <f>HLOOKUP($A58,Points_MP!$AJ$94:$CR$103,4,FALSE)</f>
        <v>0</v>
      </c>
      <c r="L58">
        <f>HLOOKUP(A58,Points_MP!$AJ$67:$CR$76,5,FALSE)</f>
        <v>0</v>
      </c>
      <c r="M58" s="168">
        <f>HLOOKUP($A58,Points_MP!$AJ$94:$CR$103,5,FALSE)</f>
        <v>0</v>
      </c>
      <c r="N58">
        <f>HLOOKUP(A58,Points_MP!$AJ$67:$CR$76,6,FALSE)</f>
        <v>0</v>
      </c>
      <c r="O58" s="168">
        <f>HLOOKUP($A58,Points_MP!$AJ$94:$CR$103,6,FALSE)</f>
        <v>0</v>
      </c>
      <c r="P58">
        <f>HLOOKUP(A58,Points_MP!$AJ$67:$CR$76,7,FALSE)</f>
        <v>0</v>
      </c>
      <c r="Q58" s="168">
        <f>HLOOKUP($A58,Points_MP!$AJ$94:$CR$103,7,FALSE)</f>
        <v>0</v>
      </c>
      <c r="R58">
        <f>HLOOKUP(A58,Points_MP!$AJ$67:$CR$76,8,FALSE)</f>
        <v>0</v>
      </c>
      <c r="S58" s="168">
        <f>HLOOKUP($A58,Points_MP!$AJ$94:$CR$103,8,FALSE)</f>
        <v>0</v>
      </c>
      <c r="T58">
        <f>HLOOKUP(A58,Points_MP!$AJ$67:$CR$76,9,FALSE)</f>
        <v>0</v>
      </c>
      <c r="U58" s="168">
        <f>HLOOKUP($A58,Points_MP!$AJ$94:$CR$103,9,FALSE)</f>
        <v>0</v>
      </c>
      <c r="V58">
        <f>HLOOKUP(A58,Points_MP!$AJ$67:$CR$76,10,FALSE)</f>
        <v>0</v>
      </c>
      <c r="W58" s="168">
        <f>HLOOKUP($A58,Points_MP!$AJ$94:$CR$103,10,FALSE)</f>
        <v>0</v>
      </c>
      <c r="X58">
        <f>VLOOKUP(A58,Ranking_MP_2018!A:D,2,FALSE)</f>
        <v>32</v>
      </c>
      <c r="Y58">
        <f t="shared" si="4"/>
        <v>-25</v>
      </c>
      <c r="Z58" s="107">
        <f>VLOOKUP($A58,Ranking_MP_2018!$A:$D,4,FALSE)</f>
        <v>26.6</v>
      </c>
      <c r="AA58" s="107">
        <f t="shared" si="5"/>
        <v>-23.6</v>
      </c>
    </row>
    <row r="59" spans="1:27" ht="15.5" x14ac:dyDescent="0.35">
      <c r="A59" s="119" t="s">
        <v>389</v>
      </c>
      <c r="B59">
        <f>HLOOKUP(A59,Points_MP!$AK$1:$CR$61,61,FALSE)</f>
        <v>58</v>
      </c>
      <c r="C59" s="107">
        <f>HLOOKUP(A59,Points_MP!$AK$1:$CR$61,58,FALSE)</f>
        <v>2</v>
      </c>
      <c r="D59" s="107">
        <f>HLOOKUP(A59,Points_MP!$AK$1:$CR$61,60,FALSE)</f>
        <v>2</v>
      </c>
      <c r="E59" t="str">
        <f t="shared" si="3"/>
        <v>F</v>
      </c>
      <c r="F59">
        <f>HLOOKUP(A59,Points_MP!$AJ$67:$CR$76,2,FALSE)</f>
        <v>0</v>
      </c>
      <c r="G59" s="168">
        <f>HLOOKUP($A59,Points_MP!$AJ$94:$CR$103,2,FALSE)</f>
        <v>0</v>
      </c>
      <c r="H59">
        <f>HLOOKUP(A59,Points_MP!$AJ$67:$CR$76,3,FALSE)</f>
        <v>2</v>
      </c>
      <c r="I59" s="168">
        <f>HLOOKUP($A59,Points_MP!$AJ$94:$CR$103,3,FALSE)</f>
        <v>6.25E-2</v>
      </c>
      <c r="J59">
        <f>HLOOKUP(A59,Points_MP!$AJ$67:$CR$76,4,FALSE)</f>
        <v>0</v>
      </c>
      <c r="K59" s="168">
        <f>HLOOKUP($A59,Points_MP!$AJ$94:$CR$103,4,FALSE)</f>
        <v>0</v>
      </c>
      <c r="L59">
        <f>HLOOKUP(A59,Points_MP!$AJ$67:$CR$76,5,FALSE)</f>
        <v>0</v>
      </c>
      <c r="M59" s="168">
        <f>HLOOKUP($A59,Points_MP!$AJ$94:$CR$103,5,FALSE)</f>
        <v>0</v>
      </c>
      <c r="N59">
        <f>HLOOKUP(A59,Points_MP!$AJ$67:$CR$76,6,FALSE)</f>
        <v>0</v>
      </c>
      <c r="O59" s="168">
        <f>HLOOKUP($A59,Points_MP!$AJ$94:$CR$103,6,FALSE)</f>
        <v>0</v>
      </c>
      <c r="P59">
        <f>HLOOKUP(A59,Points_MP!$AJ$67:$CR$76,7,FALSE)</f>
        <v>0</v>
      </c>
      <c r="Q59" s="168">
        <f>HLOOKUP($A59,Points_MP!$AJ$94:$CR$103,7,FALSE)</f>
        <v>0</v>
      </c>
      <c r="R59">
        <f>HLOOKUP(A59,Points_MP!$AJ$67:$CR$76,8,FALSE)</f>
        <v>0</v>
      </c>
      <c r="S59" s="168">
        <f>HLOOKUP($A59,Points_MP!$AJ$94:$CR$103,8,FALSE)</f>
        <v>0</v>
      </c>
      <c r="T59">
        <f>HLOOKUP(A59,Points_MP!$AJ$67:$CR$76,9,FALSE)</f>
        <v>0</v>
      </c>
      <c r="U59" s="168">
        <f>HLOOKUP($A59,Points_MP!$AJ$94:$CR$103,9,FALSE)</f>
        <v>0</v>
      </c>
      <c r="V59">
        <f>HLOOKUP(A59,Points_MP!$AJ$67:$CR$76,10,FALSE)</f>
        <v>0</v>
      </c>
      <c r="W59" s="168">
        <f>HLOOKUP($A59,Points_MP!$AJ$94:$CR$103,10,FALSE)</f>
        <v>0</v>
      </c>
      <c r="X59">
        <f>VLOOKUP(A59,Ranking_MP_2018!A:D,2,FALSE)</f>
        <v>21</v>
      </c>
      <c r="Y59">
        <f t="shared" si="4"/>
        <v>-37</v>
      </c>
      <c r="Z59" s="107">
        <f>VLOOKUP($A59,Ranking_MP_2018!$A:$D,4,FALSE)</f>
        <v>35.299999999999997</v>
      </c>
      <c r="AA59" s="107">
        <f t="shared" si="5"/>
        <v>-33.299999999999997</v>
      </c>
    </row>
    <row r="60" spans="1:27" ht="15.5" x14ac:dyDescent="0.35">
      <c r="A60" s="141" t="s">
        <v>151</v>
      </c>
      <c r="B60">
        <f>HLOOKUP(A60,Points_MP!$AK$1:$CR$61,61,FALSE)</f>
        <v>58</v>
      </c>
      <c r="C60" s="107">
        <f>HLOOKUP(A60,Points_MP!$AK$1:$CR$61,58,FALSE)</f>
        <v>2</v>
      </c>
      <c r="D60" s="107">
        <f>HLOOKUP(A60,Points_MP!$AK$1:$CR$61,60,FALSE)</f>
        <v>2</v>
      </c>
      <c r="E60" t="str">
        <f t="shared" si="3"/>
        <v>F</v>
      </c>
      <c r="F60">
        <f>HLOOKUP(A60,Points_MP!$AJ$67:$CR$76,2,FALSE)</f>
        <v>0</v>
      </c>
      <c r="G60" s="168">
        <f>HLOOKUP($A60,Points_MP!$AJ$94:$CR$103,2,FALSE)</f>
        <v>0</v>
      </c>
      <c r="H60">
        <f>HLOOKUP(A60,Points_MP!$AJ$67:$CR$76,3,FALSE)</f>
        <v>2</v>
      </c>
      <c r="I60" s="168">
        <f>HLOOKUP($A60,Points_MP!$AJ$94:$CR$103,3,FALSE)</f>
        <v>6.25E-2</v>
      </c>
      <c r="J60">
        <f>HLOOKUP(A60,Points_MP!$AJ$67:$CR$76,4,FALSE)</f>
        <v>0</v>
      </c>
      <c r="K60" s="168">
        <f>HLOOKUP($A60,Points_MP!$AJ$94:$CR$103,4,FALSE)</f>
        <v>0</v>
      </c>
      <c r="L60">
        <f>HLOOKUP(A60,Points_MP!$AJ$67:$CR$76,5,FALSE)</f>
        <v>0</v>
      </c>
      <c r="M60" s="168">
        <f>HLOOKUP($A60,Points_MP!$AJ$94:$CR$103,5,FALSE)</f>
        <v>0</v>
      </c>
      <c r="N60">
        <f>HLOOKUP(A60,Points_MP!$AJ$67:$CR$76,6,FALSE)</f>
        <v>0</v>
      </c>
      <c r="O60" s="168">
        <f>HLOOKUP($A60,Points_MP!$AJ$94:$CR$103,6,FALSE)</f>
        <v>0</v>
      </c>
      <c r="P60">
        <f>HLOOKUP(A60,Points_MP!$AJ$67:$CR$76,7,FALSE)</f>
        <v>0</v>
      </c>
      <c r="Q60" s="168">
        <f>HLOOKUP($A60,Points_MP!$AJ$94:$CR$103,7,FALSE)</f>
        <v>0</v>
      </c>
      <c r="R60">
        <f>HLOOKUP(A60,Points_MP!$AJ$67:$CR$76,8,FALSE)</f>
        <v>0</v>
      </c>
      <c r="S60" s="168">
        <f>HLOOKUP($A60,Points_MP!$AJ$94:$CR$103,8,FALSE)</f>
        <v>0</v>
      </c>
      <c r="T60">
        <f>HLOOKUP(A60,Points_MP!$AJ$67:$CR$76,9,FALSE)</f>
        <v>0</v>
      </c>
      <c r="U60" s="168">
        <f>HLOOKUP($A60,Points_MP!$AJ$94:$CR$103,9,FALSE)</f>
        <v>0</v>
      </c>
      <c r="V60">
        <f>HLOOKUP(A60,Points_MP!$AJ$67:$CR$76,10,FALSE)</f>
        <v>0</v>
      </c>
      <c r="W60" s="168">
        <f>HLOOKUP($A60,Points_MP!$AJ$94:$CR$103,10,FALSE)</f>
        <v>0</v>
      </c>
      <c r="X60">
        <f>VLOOKUP(A60,Ranking_MP_2018!A:D,2,FALSE)</f>
        <v>53</v>
      </c>
      <c r="Y60">
        <f t="shared" si="4"/>
        <v>-5</v>
      </c>
      <c r="Z60" s="107">
        <f>VLOOKUP($A60,Ranking_MP_2018!$A:$D,4,FALSE)</f>
        <v>5</v>
      </c>
      <c r="AA60" s="107">
        <f t="shared" si="5"/>
        <v>-3</v>
      </c>
    </row>
    <row r="61" spans="1:27" ht="15.5" x14ac:dyDescent="0.35">
      <c r="A61" s="119" t="s">
        <v>391</v>
      </c>
      <c r="B61">
        <f>HLOOKUP(A61,Points_MP!$AK$1:$CR$61,61,FALSE)</f>
        <v>60</v>
      </c>
      <c r="C61" s="107">
        <f>HLOOKUP(A61,Points_MP!$AK$1:$CR$61,58,FALSE)</f>
        <v>1</v>
      </c>
      <c r="D61" s="107">
        <f>HLOOKUP(A61,Points_MP!$AK$1:$CR$61,60,FALSE)</f>
        <v>1</v>
      </c>
      <c r="E61" t="str">
        <f t="shared" si="3"/>
        <v>F</v>
      </c>
      <c r="F61">
        <f>HLOOKUP(A61,Points_MP!$AJ$67:$CR$76,2,FALSE)</f>
        <v>0</v>
      </c>
      <c r="G61" s="168">
        <f>HLOOKUP($A61,Points_MP!$AJ$94:$CR$103,2,FALSE)</f>
        <v>0</v>
      </c>
      <c r="H61">
        <f>HLOOKUP(A61,Points_MP!$AJ$67:$CR$76,3,FALSE)</f>
        <v>1</v>
      </c>
      <c r="I61" s="168">
        <f>HLOOKUP($A61,Points_MP!$AJ$94:$CR$103,3,FALSE)</f>
        <v>3.125E-2</v>
      </c>
      <c r="J61">
        <f>HLOOKUP(A61,Points_MP!$AJ$67:$CR$76,4,FALSE)</f>
        <v>0</v>
      </c>
      <c r="K61" s="168">
        <f>HLOOKUP($A61,Points_MP!$AJ$94:$CR$103,4,FALSE)</f>
        <v>0</v>
      </c>
      <c r="L61">
        <f>HLOOKUP(A61,Points_MP!$AJ$67:$CR$76,5,FALSE)</f>
        <v>0</v>
      </c>
      <c r="M61" s="168">
        <f>HLOOKUP($A61,Points_MP!$AJ$94:$CR$103,5,FALSE)</f>
        <v>0</v>
      </c>
      <c r="N61">
        <f>HLOOKUP(A61,Points_MP!$AJ$67:$CR$76,6,FALSE)</f>
        <v>0</v>
      </c>
      <c r="O61" s="168">
        <f>HLOOKUP($A61,Points_MP!$AJ$94:$CR$103,6,FALSE)</f>
        <v>0</v>
      </c>
      <c r="P61">
        <f>HLOOKUP(A61,Points_MP!$AJ$67:$CR$76,7,FALSE)</f>
        <v>0</v>
      </c>
      <c r="Q61" s="168">
        <f>HLOOKUP($A61,Points_MP!$AJ$94:$CR$103,7,FALSE)</f>
        <v>0</v>
      </c>
      <c r="R61">
        <f>HLOOKUP(A61,Points_MP!$AJ$67:$CR$76,8,FALSE)</f>
        <v>0</v>
      </c>
      <c r="S61" s="168">
        <f>HLOOKUP($A61,Points_MP!$AJ$94:$CR$103,8,FALSE)</f>
        <v>0</v>
      </c>
      <c r="T61">
        <f>HLOOKUP(A61,Points_MP!$AJ$67:$CR$76,9,FALSE)</f>
        <v>0</v>
      </c>
      <c r="U61" s="168">
        <f>HLOOKUP($A61,Points_MP!$AJ$94:$CR$103,9,FALSE)</f>
        <v>0</v>
      </c>
      <c r="V61">
        <f>HLOOKUP(A61,Points_MP!$AJ$67:$CR$76,10,FALSE)</f>
        <v>0</v>
      </c>
      <c r="W61" s="168">
        <f>HLOOKUP($A61,Points_MP!$AJ$94:$CR$103,10,FALSE)</f>
        <v>0</v>
      </c>
      <c r="X61">
        <f>VLOOKUP(A61,Ranking_MP_2018!A:D,2,FALSE)</f>
        <v>53</v>
      </c>
      <c r="Y61">
        <f t="shared" si="4"/>
        <v>-7</v>
      </c>
      <c r="Z61" s="107">
        <f>VLOOKUP($A61,Ranking_MP_2018!$A:$D,4,FALSE)</f>
        <v>5</v>
      </c>
      <c r="AA61" s="107">
        <f t="shared" si="5"/>
        <v>-4</v>
      </c>
    </row>
    <row r="63" spans="1:27" ht="15.5" x14ac:dyDescent="0.35">
      <c r="A63" s="181" t="s">
        <v>1486</v>
      </c>
      <c r="C63" s="107">
        <f>AVERAGE(C2:C62)</f>
        <v>23.695000000000004</v>
      </c>
      <c r="D63" s="107">
        <f>AVERAGE(D2:D62)</f>
        <v>24.02734320248042</v>
      </c>
      <c r="F63" s="107">
        <f>AVERAGE(F2:F62)</f>
        <v>6.4933333333333305</v>
      </c>
      <c r="G63" s="182">
        <f t="shared" ref="G63:W63" si="6">AVERAGE(G2:G62)</f>
        <v>0.40583333333333316</v>
      </c>
      <c r="H63" s="107">
        <f t="shared" si="6"/>
        <v>8.2816666666666663</v>
      </c>
      <c r="I63" s="182">
        <f t="shared" si="6"/>
        <v>0.25880208333333332</v>
      </c>
      <c r="J63" s="107">
        <f t="shared" si="6"/>
        <v>1.3966666666666669</v>
      </c>
      <c r="K63" s="182">
        <f t="shared" si="6"/>
        <v>0.1163888888888889</v>
      </c>
      <c r="L63" s="107">
        <f t="shared" si="6"/>
        <v>0.56499999999999995</v>
      </c>
      <c r="M63" s="182">
        <f t="shared" si="6"/>
        <v>9.297619047619049E-2</v>
      </c>
      <c r="N63" s="107">
        <f t="shared" si="6"/>
        <v>4.3416666666666668</v>
      </c>
      <c r="O63" s="182">
        <f t="shared" si="6"/>
        <v>0.3618055555555556</v>
      </c>
      <c r="P63" s="107">
        <f t="shared" si="6"/>
        <v>0.6333333333333333</v>
      </c>
      <c r="Q63" s="182">
        <f t="shared" si="6"/>
        <v>0.13166666666666665</v>
      </c>
      <c r="R63" s="107">
        <f t="shared" si="6"/>
        <v>0.6</v>
      </c>
      <c r="S63" s="182">
        <f t="shared" si="6"/>
        <v>0.1</v>
      </c>
      <c r="T63" s="107">
        <f t="shared" si="6"/>
        <v>1.0333333333333334</v>
      </c>
      <c r="U63" s="182">
        <f t="shared" si="6"/>
        <v>0.25833333333333336</v>
      </c>
      <c r="V63" s="107">
        <f t="shared" si="6"/>
        <v>0.35</v>
      </c>
      <c r="W63" s="182">
        <f t="shared" si="6"/>
        <v>5.8333333333333327E-2</v>
      </c>
    </row>
  </sheetData>
  <autoFilter ref="A1:AA1">
    <sortState ref="A2:AA61">
      <sortCondition descending="1" ref="D1"/>
    </sortState>
  </autoFilter>
  <conditionalFormatting sqref="D1 D62 D64:D1048576">
    <cfRule type="colorScale" priority="32">
      <colorScale>
        <cfvo type="min"/>
        <cfvo type="percentile" val="50"/>
        <cfvo type="max"/>
        <color rgb="FFF8696B"/>
        <color rgb="FFFFEB84"/>
        <color rgb="FF63BE7B"/>
      </colorScale>
    </cfRule>
  </conditionalFormatting>
  <conditionalFormatting sqref="G1:G62 I1:I62 K1:K62 M1:M62 O1:O62 Q1:Q62 S1:S62 U1:U62 W1:W62 W64:W1048576 U64:U1048576 S64:S1048576 Q64:Q1048576 O64:O1048576 M64:M1048576 K64:K1048576 I64:I1048576 G64:G1048576">
    <cfRule type="colorScale" priority="31">
      <colorScale>
        <cfvo type="min"/>
        <cfvo type="percentile" val="50"/>
        <cfvo type="max"/>
        <color rgb="FFF8696B"/>
        <color rgb="FFFFEB84"/>
        <color rgb="FF63BE7B"/>
      </colorScale>
    </cfRule>
  </conditionalFormatting>
  <conditionalFormatting sqref="E2:E61">
    <cfRule type="colorScale" priority="22">
      <colorScale>
        <cfvo type="min"/>
        <cfvo type="percentile" val="50"/>
        <cfvo type="max"/>
        <color rgb="FFF8696B"/>
        <color rgb="FFFFEB84"/>
        <color rgb="FF63BE7B"/>
      </colorScale>
    </cfRule>
  </conditionalFormatting>
  <conditionalFormatting sqref="A52:A61">
    <cfRule type="cellIs" dxfId="101" priority="21" operator="equal">
      <formula>"WTF"</formula>
    </cfRule>
  </conditionalFormatting>
  <conditionalFormatting sqref="A5:A61 A2:A3">
    <cfRule type="cellIs" dxfId="100" priority="20" operator="equal">
      <formula>"???"</formula>
    </cfRule>
  </conditionalFormatting>
  <conditionalFormatting sqref="A5:A61 A2:A3">
    <cfRule type="cellIs" dxfId="99" priority="19" operator="equal">
      <formula>"ERR"</formula>
    </cfRule>
  </conditionalFormatting>
  <conditionalFormatting sqref="A4">
    <cfRule type="cellIs" dxfId="98" priority="18" operator="equal">
      <formula>"???"</formula>
    </cfRule>
  </conditionalFormatting>
  <conditionalFormatting sqref="A4">
    <cfRule type="cellIs" dxfId="97" priority="17" operator="equal">
      <formula>"ERR"</formula>
    </cfRule>
  </conditionalFormatting>
  <conditionalFormatting sqref="A4">
    <cfRule type="cellIs" dxfId="96" priority="16" operator="equal">
      <formula>"ERROR"</formula>
    </cfRule>
  </conditionalFormatting>
  <conditionalFormatting sqref="A2:A61">
    <cfRule type="cellIs" dxfId="95" priority="15" operator="equal">
      <formula>"ERROR"</formula>
    </cfRule>
  </conditionalFormatting>
  <conditionalFormatting sqref="D2:D61">
    <cfRule type="colorScale" priority="14">
      <colorScale>
        <cfvo type="min"/>
        <cfvo type="percentile" val="50"/>
        <cfvo type="max"/>
        <color rgb="FFF8696B"/>
        <color rgb="FFFFEB84"/>
        <color rgb="FF63BE7B"/>
      </colorScale>
    </cfRule>
  </conditionalFormatting>
  <conditionalFormatting sqref="G2:G61">
    <cfRule type="colorScale" priority="13">
      <colorScale>
        <cfvo type="min"/>
        <cfvo type="percentile" val="50"/>
        <cfvo type="max"/>
        <color rgb="FFF8696B"/>
        <color rgb="FFFFEB84"/>
        <color rgb="FF63BE7B"/>
      </colorScale>
    </cfRule>
  </conditionalFormatting>
  <conditionalFormatting sqref="I2:I61">
    <cfRule type="colorScale" priority="12">
      <colorScale>
        <cfvo type="min"/>
        <cfvo type="percentile" val="50"/>
        <cfvo type="max"/>
        <color rgb="FFF8696B"/>
        <color rgb="FFFFEB84"/>
        <color rgb="FF63BE7B"/>
      </colorScale>
    </cfRule>
  </conditionalFormatting>
  <conditionalFormatting sqref="I2:I61">
    <cfRule type="colorScale" priority="11">
      <colorScale>
        <cfvo type="min"/>
        <cfvo type="percentile" val="50"/>
        <cfvo type="max"/>
        <color rgb="FFF8696B"/>
        <color rgb="FFFFEB84"/>
        <color rgb="FF63BE7B"/>
      </colorScale>
    </cfRule>
  </conditionalFormatting>
  <conditionalFormatting sqref="K2:K61">
    <cfRule type="colorScale" priority="10">
      <colorScale>
        <cfvo type="min"/>
        <cfvo type="percentile" val="50"/>
        <cfvo type="max"/>
        <color rgb="FFF8696B"/>
        <color rgb="FFFFEB84"/>
        <color rgb="FF63BE7B"/>
      </colorScale>
    </cfRule>
  </conditionalFormatting>
  <conditionalFormatting sqref="M2:M61">
    <cfRule type="colorScale" priority="9">
      <colorScale>
        <cfvo type="min"/>
        <cfvo type="percentile" val="50"/>
        <cfvo type="max"/>
        <color rgb="FFF8696B"/>
        <color rgb="FFFFEB84"/>
        <color rgb="FF63BE7B"/>
      </colorScale>
    </cfRule>
  </conditionalFormatting>
  <conditionalFormatting sqref="O2:O61">
    <cfRule type="colorScale" priority="8">
      <colorScale>
        <cfvo type="min"/>
        <cfvo type="percentile" val="50"/>
        <cfvo type="max"/>
        <color rgb="FFF8696B"/>
        <color rgb="FFFFEB84"/>
        <color rgb="FF63BE7B"/>
      </colorScale>
    </cfRule>
  </conditionalFormatting>
  <conditionalFormatting sqref="Q2:Q61">
    <cfRule type="colorScale" priority="7">
      <colorScale>
        <cfvo type="min"/>
        <cfvo type="percentile" val="50"/>
        <cfvo type="max"/>
        <color rgb="FFF8696B"/>
        <color rgb="FFFFEB84"/>
        <color rgb="FF63BE7B"/>
      </colorScale>
    </cfRule>
  </conditionalFormatting>
  <conditionalFormatting sqref="S2:S61">
    <cfRule type="colorScale" priority="6">
      <colorScale>
        <cfvo type="min"/>
        <cfvo type="percentile" val="50"/>
        <cfvo type="max"/>
        <color rgb="FFF8696B"/>
        <color rgb="FFFFEB84"/>
        <color rgb="FF63BE7B"/>
      </colorScale>
    </cfRule>
  </conditionalFormatting>
  <conditionalFormatting sqref="U2:U61">
    <cfRule type="colorScale" priority="5">
      <colorScale>
        <cfvo type="min"/>
        <cfvo type="percentile" val="50"/>
        <cfvo type="max"/>
        <color rgb="FFF8696B"/>
        <color rgb="FFFFEB84"/>
        <color rgb="FF63BE7B"/>
      </colorScale>
    </cfRule>
  </conditionalFormatting>
  <conditionalFormatting sqref="W2:W61">
    <cfRule type="colorScale" priority="4">
      <colorScale>
        <cfvo type="min"/>
        <cfvo type="percentile" val="50"/>
        <cfvo type="max"/>
        <color rgb="FFF8696B"/>
        <color rgb="FFFFEB84"/>
        <color rgb="FF63BE7B"/>
      </colorScale>
    </cfRule>
  </conditionalFormatting>
  <conditionalFormatting sqref="Y1 AA1">
    <cfRule type="colorScale" priority="3">
      <colorScale>
        <cfvo type="min"/>
        <cfvo type="percentile" val="50"/>
        <cfvo type="max"/>
        <color rgb="FFF8696B"/>
        <color rgb="FFFFEB84"/>
        <color rgb="FF63BE7B"/>
      </colorScale>
    </cfRule>
  </conditionalFormatting>
  <conditionalFormatting sqref="Y2:Y61">
    <cfRule type="colorScale" priority="2">
      <colorScale>
        <cfvo type="min"/>
        <cfvo type="percentile" val="50"/>
        <cfvo type="max"/>
        <color rgb="FFF8696B"/>
        <color rgb="FFFFEB84"/>
        <color rgb="FF63BE7B"/>
      </colorScale>
    </cfRule>
  </conditionalFormatting>
  <conditionalFormatting sqref="AA2:AA61">
    <cfRule type="colorScale" priority="1">
      <colorScale>
        <cfvo type="min"/>
        <cfvo type="percentile" val="50"/>
        <cfvo type="max"/>
        <color rgb="FFF8696B"/>
        <color rgb="FFFFEB84"/>
        <color rgb="FF63BE7B"/>
      </colorScale>
    </cfRule>
  </conditionalFormatting>
  <pageMargins left="0.7" right="0.7" top="0.75" bottom="0.75" header="0.3" footer="0.3"/>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T62"/>
  <sheetViews>
    <sheetView zoomScale="70" zoomScaleNormal="70" workbookViewId="0">
      <pane xSplit="3" ySplit="1" topLeftCell="I8" activePane="bottomRight" state="frozen"/>
      <selection pane="topRight" activeCell="D1" sqref="D1"/>
      <selection pane="bottomLeft" activeCell="A2" sqref="A2"/>
      <selection pane="bottomRight" activeCell="J34" sqref="J34"/>
    </sheetView>
  </sheetViews>
  <sheetFormatPr defaultRowHeight="14.5" x14ac:dyDescent="0.35"/>
  <cols>
    <col min="3" max="3" width="38.6328125" customWidth="1"/>
    <col min="4" max="4" width="30.6328125" customWidth="1"/>
    <col min="7" max="7" width="9.08984375" customWidth="1"/>
    <col min="8" max="8" width="30.54296875" customWidth="1"/>
    <col min="9" max="9" width="30.6328125" customWidth="1"/>
    <col min="10" max="10" width="9.08984375" customWidth="1"/>
    <col min="13" max="13" width="28.6328125" customWidth="1"/>
    <col min="14" max="14" width="30.6328125" customWidth="1"/>
    <col min="18" max="18" width="28.453125" customWidth="1"/>
    <col min="19" max="19" width="30.6328125" customWidth="1"/>
  </cols>
  <sheetData>
    <row r="1" spans="1:20" x14ac:dyDescent="0.35">
      <c r="A1" s="178" t="s">
        <v>1203</v>
      </c>
      <c r="B1" s="179" t="s">
        <v>1203</v>
      </c>
      <c r="C1" s="178" t="s">
        <v>1209</v>
      </c>
      <c r="D1" s="178" t="s">
        <v>1210</v>
      </c>
      <c r="E1" s="178" t="s">
        <v>1211</v>
      </c>
      <c r="F1" s="178" t="s">
        <v>1241</v>
      </c>
      <c r="G1" s="179" t="s">
        <v>1241</v>
      </c>
      <c r="H1" s="178" t="s">
        <v>1242</v>
      </c>
      <c r="I1" s="178" t="s">
        <v>1243</v>
      </c>
      <c r="J1" s="178" t="s">
        <v>1244</v>
      </c>
      <c r="K1" s="178" t="s">
        <v>1386</v>
      </c>
      <c r="L1" s="179" t="s">
        <v>1386</v>
      </c>
      <c r="M1" s="178" t="s">
        <v>1387</v>
      </c>
      <c r="N1" s="178" t="s">
        <v>1388</v>
      </c>
      <c r="O1" s="178" t="s">
        <v>1389</v>
      </c>
      <c r="P1" s="178" t="s">
        <v>1478</v>
      </c>
      <c r="Q1" s="179" t="s">
        <v>1478</v>
      </c>
      <c r="R1" s="178" t="s">
        <v>1479</v>
      </c>
      <c r="S1" s="178" t="s">
        <v>1480</v>
      </c>
      <c r="T1" s="178" t="s">
        <v>1481</v>
      </c>
    </row>
    <row r="2" spans="1:20" x14ac:dyDescent="0.35">
      <c r="A2" t="s">
        <v>23</v>
      </c>
      <c r="B2" t="s">
        <v>1274</v>
      </c>
      <c r="C2" t="s">
        <v>361</v>
      </c>
      <c r="D2" t="s">
        <v>336</v>
      </c>
      <c r="E2" t="s">
        <v>405</v>
      </c>
      <c r="F2" t="s">
        <v>23</v>
      </c>
      <c r="G2" t="s">
        <v>1273</v>
      </c>
      <c r="H2" t="s">
        <v>361</v>
      </c>
      <c r="I2" t="s">
        <v>336</v>
      </c>
      <c r="J2" t="s">
        <v>405</v>
      </c>
      <c r="K2" t="s">
        <v>23</v>
      </c>
      <c r="L2" t="s">
        <v>1272</v>
      </c>
      <c r="M2" t="s">
        <v>361</v>
      </c>
      <c r="N2" t="s">
        <v>336</v>
      </c>
      <c r="O2" t="s">
        <v>405</v>
      </c>
      <c r="P2" t="s">
        <v>23</v>
      </c>
      <c r="Q2" t="s">
        <v>1425</v>
      </c>
      <c r="R2" t="s">
        <v>1390</v>
      </c>
      <c r="S2" t="s">
        <v>336</v>
      </c>
      <c r="T2" t="s">
        <v>405</v>
      </c>
    </row>
    <row r="3" spans="1:20" x14ac:dyDescent="0.35">
      <c r="A3" t="s">
        <v>24</v>
      </c>
      <c r="B3" t="s">
        <v>1275</v>
      </c>
      <c r="C3" t="s">
        <v>417</v>
      </c>
      <c r="D3" t="s">
        <v>418</v>
      </c>
      <c r="E3" t="s">
        <v>405</v>
      </c>
      <c r="F3" t="s">
        <v>24</v>
      </c>
      <c r="G3" t="s">
        <v>1283</v>
      </c>
      <c r="H3" t="s">
        <v>417</v>
      </c>
      <c r="I3" t="s">
        <v>418</v>
      </c>
      <c r="J3" t="s">
        <v>405</v>
      </c>
      <c r="K3" t="s">
        <v>24</v>
      </c>
      <c r="L3" t="s">
        <v>1334</v>
      </c>
      <c r="M3" t="s">
        <v>1245</v>
      </c>
      <c r="N3" t="s">
        <v>1246</v>
      </c>
      <c r="O3" t="s">
        <v>405</v>
      </c>
      <c r="P3" t="s">
        <v>24</v>
      </c>
      <c r="Q3" t="s">
        <v>1426</v>
      </c>
      <c r="R3" t="s">
        <v>1391</v>
      </c>
      <c r="S3" t="s">
        <v>1414</v>
      </c>
      <c r="T3" t="s">
        <v>405</v>
      </c>
    </row>
    <row r="4" spans="1:20" x14ac:dyDescent="0.35">
      <c r="A4" t="s">
        <v>25</v>
      </c>
      <c r="B4" t="s">
        <v>1276</v>
      </c>
      <c r="C4" t="s">
        <v>362</v>
      </c>
      <c r="D4" t="s">
        <v>337</v>
      </c>
      <c r="E4" t="s">
        <v>405</v>
      </c>
      <c r="F4" t="s">
        <v>25</v>
      </c>
      <c r="G4" t="s">
        <v>1284</v>
      </c>
      <c r="H4" t="s">
        <v>362</v>
      </c>
      <c r="I4" t="s">
        <v>337</v>
      </c>
      <c r="J4" t="s">
        <v>405</v>
      </c>
      <c r="K4" t="s">
        <v>25</v>
      </c>
      <c r="L4" t="s">
        <v>1335</v>
      </c>
      <c r="M4" t="s">
        <v>362</v>
      </c>
      <c r="N4" t="s">
        <v>337</v>
      </c>
      <c r="O4" t="s">
        <v>405</v>
      </c>
      <c r="P4" t="s">
        <v>25</v>
      </c>
      <c r="Q4" t="s">
        <v>1427</v>
      </c>
      <c r="R4" t="s">
        <v>1392</v>
      </c>
      <c r="S4" t="s">
        <v>337</v>
      </c>
      <c r="T4" t="s">
        <v>405</v>
      </c>
    </row>
    <row r="5" spans="1:20" x14ac:dyDescent="0.35">
      <c r="A5" t="s">
        <v>26</v>
      </c>
      <c r="B5" t="s">
        <v>1277</v>
      </c>
      <c r="C5" t="s">
        <v>426</v>
      </c>
      <c r="D5" t="s">
        <v>427</v>
      </c>
      <c r="E5" t="s">
        <v>405</v>
      </c>
      <c r="F5" t="s">
        <v>26</v>
      </c>
      <c r="G5" t="s">
        <v>1285</v>
      </c>
      <c r="H5" t="s">
        <v>1212</v>
      </c>
      <c r="I5" t="s">
        <v>1213</v>
      </c>
      <c r="J5" t="s">
        <v>405</v>
      </c>
      <c r="K5" t="s">
        <v>26</v>
      </c>
      <c r="L5" t="s">
        <v>1336</v>
      </c>
      <c r="M5" t="s">
        <v>1212</v>
      </c>
      <c r="N5" t="s">
        <v>1213</v>
      </c>
      <c r="O5" t="s">
        <v>405</v>
      </c>
      <c r="P5" t="s">
        <v>26</v>
      </c>
      <c r="Q5" t="s">
        <v>1428</v>
      </c>
      <c r="R5" t="s">
        <v>1393</v>
      </c>
      <c r="S5" t="s">
        <v>1213</v>
      </c>
      <c r="T5" t="s">
        <v>405</v>
      </c>
    </row>
    <row r="6" spans="1:20" x14ac:dyDescent="0.35">
      <c r="A6" t="s">
        <v>27</v>
      </c>
      <c r="B6" t="s">
        <v>1278</v>
      </c>
      <c r="C6" t="s">
        <v>421</v>
      </c>
      <c r="D6" t="s">
        <v>422</v>
      </c>
      <c r="E6" t="s">
        <v>405</v>
      </c>
      <c r="F6" t="s">
        <v>27</v>
      </c>
      <c r="G6" t="s">
        <v>1286</v>
      </c>
      <c r="H6" t="s">
        <v>421</v>
      </c>
      <c r="I6" t="s">
        <v>422</v>
      </c>
      <c r="J6" t="s">
        <v>405</v>
      </c>
      <c r="K6" t="s">
        <v>27</v>
      </c>
      <c r="L6" t="s">
        <v>1337</v>
      </c>
      <c r="M6" t="s">
        <v>1247</v>
      </c>
      <c r="N6" t="s">
        <v>1248</v>
      </c>
      <c r="O6" t="s">
        <v>405</v>
      </c>
      <c r="P6" t="s">
        <v>27</v>
      </c>
      <c r="Q6" t="s">
        <v>1429</v>
      </c>
      <c r="R6" t="s">
        <v>1247</v>
      </c>
      <c r="S6" t="s">
        <v>1248</v>
      </c>
      <c r="T6" t="s">
        <v>405</v>
      </c>
    </row>
    <row r="7" spans="1:20" x14ac:dyDescent="0.35">
      <c r="A7" t="s">
        <v>28</v>
      </c>
      <c r="B7" t="s">
        <v>1279</v>
      </c>
      <c r="C7" t="s">
        <v>428</v>
      </c>
      <c r="D7" t="s">
        <v>429</v>
      </c>
      <c r="E7" t="s">
        <v>405</v>
      </c>
      <c r="F7" t="s">
        <v>28</v>
      </c>
      <c r="G7" t="s">
        <v>1287</v>
      </c>
      <c r="H7" t="s">
        <v>1214</v>
      </c>
      <c r="I7" t="s">
        <v>1215</v>
      </c>
      <c r="J7" t="s">
        <v>405</v>
      </c>
      <c r="K7" t="s">
        <v>28</v>
      </c>
      <c r="L7" t="s">
        <v>1338</v>
      </c>
      <c r="M7" t="s">
        <v>1249</v>
      </c>
      <c r="N7" t="s">
        <v>1250</v>
      </c>
      <c r="O7" t="s">
        <v>405</v>
      </c>
      <c r="P7" t="s">
        <v>28</v>
      </c>
      <c r="Q7" t="s">
        <v>1430</v>
      </c>
      <c r="R7" t="s">
        <v>1394</v>
      </c>
      <c r="S7" t="s">
        <v>1415</v>
      </c>
      <c r="T7" t="s">
        <v>405</v>
      </c>
    </row>
    <row r="8" spans="1:20" x14ac:dyDescent="0.35">
      <c r="A8" t="s">
        <v>29</v>
      </c>
      <c r="B8" t="s">
        <v>1280</v>
      </c>
      <c r="C8" t="s">
        <v>155</v>
      </c>
      <c r="D8" t="s">
        <v>338</v>
      </c>
      <c r="E8" t="s">
        <v>405</v>
      </c>
      <c r="F8" t="s">
        <v>29</v>
      </c>
      <c r="G8" t="s">
        <v>1288</v>
      </c>
      <c r="H8" t="s">
        <v>155</v>
      </c>
      <c r="I8" t="s">
        <v>338</v>
      </c>
      <c r="J8" t="s">
        <v>405</v>
      </c>
      <c r="K8" t="s">
        <v>29</v>
      </c>
      <c r="L8" t="s">
        <v>1339</v>
      </c>
      <c r="M8" t="s">
        <v>155</v>
      </c>
      <c r="N8" t="s">
        <v>338</v>
      </c>
      <c r="O8" t="s">
        <v>405</v>
      </c>
      <c r="P8" t="s">
        <v>29</v>
      </c>
      <c r="Q8" t="s">
        <v>1431</v>
      </c>
      <c r="R8" t="s">
        <v>155</v>
      </c>
      <c r="S8" t="s">
        <v>338</v>
      </c>
      <c r="T8" t="s">
        <v>405</v>
      </c>
    </row>
    <row r="9" spans="1:20" x14ac:dyDescent="0.35">
      <c r="A9" t="s">
        <v>30</v>
      </c>
      <c r="B9" t="s">
        <v>1281</v>
      </c>
      <c r="C9" s="108" t="s">
        <v>1487</v>
      </c>
      <c r="D9" t="s">
        <v>1204</v>
      </c>
      <c r="E9" t="s">
        <v>405</v>
      </c>
      <c r="F9" t="s">
        <v>30</v>
      </c>
      <c r="G9" s="183" t="s">
        <v>1289</v>
      </c>
      <c r="H9" s="183" t="s">
        <v>1216</v>
      </c>
      <c r="I9" s="183" t="s">
        <v>1217</v>
      </c>
      <c r="J9" s="183" t="s">
        <v>406</v>
      </c>
      <c r="K9" s="183" t="s">
        <v>30</v>
      </c>
      <c r="L9" s="183" t="s">
        <v>1340</v>
      </c>
      <c r="M9" s="183" t="s">
        <v>1251</v>
      </c>
      <c r="N9" s="183" t="s">
        <v>1217</v>
      </c>
      <c r="O9" t="s">
        <v>405</v>
      </c>
      <c r="P9" t="s">
        <v>423</v>
      </c>
      <c r="Q9" t="s">
        <v>423</v>
      </c>
      <c r="R9" t="s">
        <v>423</v>
      </c>
      <c r="S9" t="s">
        <v>423</v>
      </c>
      <c r="T9" t="s">
        <v>423</v>
      </c>
    </row>
    <row r="10" spans="1:20" x14ac:dyDescent="0.35">
      <c r="A10" t="s">
        <v>1157</v>
      </c>
      <c r="B10" t="s">
        <v>1282</v>
      </c>
      <c r="C10" s="108" t="s">
        <v>1488</v>
      </c>
      <c r="D10" t="s">
        <v>1205</v>
      </c>
      <c r="E10" t="s">
        <v>405</v>
      </c>
      <c r="F10" t="s">
        <v>423</v>
      </c>
      <c r="G10" t="s">
        <v>423</v>
      </c>
      <c r="H10" t="s">
        <v>423</v>
      </c>
      <c r="I10" t="s">
        <v>423</v>
      </c>
      <c r="J10" t="s">
        <v>423</v>
      </c>
      <c r="K10" t="s">
        <v>423</v>
      </c>
      <c r="L10" t="s">
        <v>423</v>
      </c>
      <c r="M10" t="s">
        <v>423</v>
      </c>
      <c r="N10" t="s">
        <v>423</v>
      </c>
      <c r="O10" t="s">
        <v>423</v>
      </c>
      <c r="P10" t="s">
        <v>423</v>
      </c>
      <c r="Q10" t="s">
        <v>423</v>
      </c>
      <c r="R10" t="s">
        <v>423</v>
      </c>
      <c r="S10" t="s">
        <v>423</v>
      </c>
      <c r="T10" t="s">
        <v>423</v>
      </c>
    </row>
    <row r="11" spans="1:20" x14ac:dyDescent="0.35">
      <c r="A11" t="s">
        <v>31</v>
      </c>
      <c r="B11" t="s">
        <v>1158</v>
      </c>
      <c r="C11" t="s">
        <v>430</v>
      </c>
      <c r="D11" t="s">
        <v>431</v>
      </c>
      <c r="E11" t="s">
        <v>406</v>
      </c>
      <c r="F11" t="s">
        <v>31</v>
      </c>
      <c r="G11" t="s">
        <v>1290</v>
      </c>
      <c r="H11" t="s">
        <v>1218</v>
      </c>
      <c r="I11" t="s">
        <v>1219</v>
      </c>
      <c r="J11" t="s">
        <v>406</v>
      </c>
      <c r="K11" t="s">
        <v>31</v>
      </c>
      <c r="L11" t="s">
        <v>1341</v>
      </c>
      <c r="M11" t="s">
        <v>1252</v>
      </c>
      <c r="N11" t="s">
        <v>1253</v>
      </c>
      <c r="O11" t="s">
        <v>406</v>
      </c>
      <c r="P11" t="s">
        <v>30</v>
      </c>
      <c r="Q11" t="s">
        <v>1432</v>
      </c>
      <c r="R11" t="s">
        <v>1395</v>
      </c>
      <c r="S11" t="s">
        <v>1416</v>
      </c>
      <c r="T11" t="s">
        <v>406</v>
      </c>
    </row>
    <row r="12" spans="1:20" x14ac:dyDescent="0.35">
      <c r="A12" t="s">
        <v>32</v>
      </c>
      <c r="B12" t="s">
        <v>1159</v>
      </c>
      <c r="C12" t="s">
        <v>156</v>
      </c>
      <c r="D12" t="s">
        <v>339</v>
      </c>
      <c r="E12" t="s">
        <v>406</v>
      </c>
      <c r="F12" t="s">
        <v>32</v>
      </c>
      <c r="G12" t="s">
        <v>1291</v>
      </c>
      <c r="H12" t="s">
        <v>156</v>
      </c>
      <c r="I12" t="s">
        <v>339</v>
      </c>
      <c r="J12" t="s">
        <v>406</v>
      </c>
      <c r="K12" t="s">
        <v>32</v>
      </c>
      <c r="L12" t="s">
        <v>1342</v>
      </c>
      <c r="M12" t="s">
        <v>156</v>
      </c>
      <c r="N12" t="s">
        <v>339</v>
      </c>
      <c r="O12" t="s">
        <v>406</v>
      </c>
      <c r="P12" t="s">
        <v>31</v>
      </c>
      <c r="Q12" t="s">
        <v>1433</v>
      </c>
      <c r="R12" t="s">
        <v>156</v>
      </c>
      <c r="S12" t="s">
        <v>339</v>
      </c>
      <c r="T12" t="s">
        <v>406</v>
      </c>
    </row>
    <row r="13" spans="1:20" x14ac:dyDescent="0.35">
      <c r="A13" t="s">
        <v>33</v>
      </c>
      <c r="B13" t="s">
        <v>1160</v>
      </c>
      <c r="C13" t="s">
        <v>157</v>
      </c>
      <c r="D13" t="s">
        <v>340</v>
      </c>
      <c r="E13" t="s">
        <v>406</v>
      </c>
      <c r="F13" t="s">
        <v>33</v>
      </c>
      <c r="G13" t="s">
        <v>1292</v>
      </c>
      <c r="H13" t="s">
        <v>157</v>
      </c>
      <c r="I13" t="s">
        <v>340</v>
      </c>
      <c r="J13" t="s">
        <v>406</v>
      </c>
      <c r="K13" t="s">
        <v>33</v>
      </c>
      <c r="L13" t="s">
        <v>1343</v>
      </c>
      <c r="M13" t="s">
        <v>157</v>
      </c>
      <c r="N13" t="s">
        <v>340</v>
      </c>
      <c r="O13" t="s">
        <v>406</v>
      </c>
      <c r="P13" t="s">
        <v>32</v>
      </c>
      <c r="Q13" t="s">
        <v>1434</v>
      </c>
      <c r="R13" t="s">
        <v>157</v>
      </c>
      <c r="S13" t="s">
        <v>340</v>
      </c>
      <c r="T13" t="s">
        <v>406</v>
      </c>
    </row>
    <row r="14" spans="1:20" x14ac:dyDescent="0.35">
      <c r="A14" t="s">
        <v>34</v>
      </c>
      <c r="B14" t="s">
        <v>1161</v>
      </c>
      <c r="C14" t="s">
        <v>158</v>
      </c>
      <c r="D14" t="s">
        <v>341</v>
      </c>
      <c r="E14" t="s">
        <v>406</v>
      </c>
      <c r="F14" t="s">
        <v>34</v>
      </c>
      <c r="G14" t="s">
        <v>1293</v>
      </c>
      <c r="H14" t="s">
        <v>158</v>
      </c>
      <c r="I14" t="s">
        <v>341</v>
      </c>
      <c r="J14" t="s">
        <v>406</v>
      </c>
      <c r="K14" t="s">
        <v>34</v>
      </c>
      <c r="L14" t="s">
        <v>1344</v>
      </c>
      <c r="M14" t="s">
        <v>158</v>
      </c>
      <c r="N14" t="s">
        <v>341</v>
      </c>
      <c r="O14" t="s">
        <v>406</v>
      </c>
      <c r="P14" t="s">
        <v>33</v>
      </c>
      <c r="Q14" t="s">
        <v>1435</v>
      </c>
      <c r="R14" t="s">
        <v>158</v>
      </c>
      <c r="S14" t="s">
        <v>341</v>
      </c>
      <c r="T14" t="s">
        <v>406</v>
      </c>
    </row>
    <row r="15" spans="1:20" x14ac:dyDescent="0.35">
      <c r="A15" t="s">
        <v>35</v>
      </c>
      <c r="B15" t="s">
        <v>1162</v>
      </c>
      <c r="C15" t="s">
        <v>159</v>
      </c>
      <c r="D15" t="s">
        <v>160</v>
      </c>
      <c r="E15" t="s">
        <v>406</v>
      </c>
      <c r="F15" t="s">
        <v>35</v>
      </c>
      <c r="G15" t="s">
        <v>1294</v>
      </c>
      <c r="H15" t="s">
        <v>159</v>
      </c>
      <c r="I15" t="s">
        <v>160</v>
      </c>
      <c r="J15" t="s">
        <v>406</v>
      </c>
      <c r="K15" t="s">
        <v>35</v>
      </c>
      <c r="L15" t="s">
        <v>1345</v>
      </c>
      <c r="M15" t="s">
        <v>159</v>
      </c>
      <c r="N15" t="s">
        <v>160</v>
      </c>
      <c r="O15" t="s">
        <v>406</v>
      </c>
      <c r="P15" t="s">
        <v>34</v>
      </c>
      <c r="Q15" t="s">
        <v>1436</v>
      </c>
      <c r="R15" t="s">
        <v>159</v>
      </c>
      <c r="S15" t="s">
        <v>160</v>
      </c>
      <c r="T15" t="s">
        <v>406</v>
      </c>
    </row>
    <row r="16" spans="1:20" x14ac:dyDescent="0.35">
      <c r="A16" t="s">
        <v>36</v>
      </c>
      <c r="B16" t="s">
        <v>1163</v>
      </c>
      <c r="C16" t="s">
        <v>161</v>
      </c>
      <c r="D16" t="s">
        <v>342</v>
      </c>
      <c r="E16" t="s">
        <v>406</v>
      </c>
      <c r="F16" t="s">
        <v>36</v>
      </c>
      <c r="G16" t="s">
        <v>1295</v>
      </c>
      <c r="H16" t="s">
        <v>161</v>
      </c>
      <c r="I16" t="s">
        <v>342</v>
      </c>
      <c r="J16" t="s">
        <v>406</v>
      </c>
      <c r="K16" t="s">
        <v>36</v>
      </c>
      <c r="L16" t="s">
        <v>1346</v>
      </c>
      <c r="M16" t="s">
        <v>161</v>
      </c>
      <c r="N16" t="s">
        <v>342</v>
      </c>
      <c r="O16" t="s">
        <v>406</v>
      </c>
      <c r="P16" t="s">
        <v>35</v>
      </c>
      <c r="Q16" t="s">
        <v>1437</v>
      </c>
      <c r="R16" t="s">
        <v>161</v>
      </c>
      <c r="S16" t="s">
        <v>342</v>
      </c>
      <c r="T16" t="s">
        <v>406</v>
      </c>
    </row>
    <row r="17" spans="1:20" x14ac:dyDescent="0.35">
      <c r="A17" t="s">
        <v>37</v>
      </c>
      <c r="B17" t="s">
        <v>1164</v>
      </c>
      <c r="C17" t="s">
        <v>165</v>
      </c>
      <c r="D17" t="s">
        <v>343</v>
      </c>
      <c r="E17" t="s">
        <v>406</v>
      </c>
      <c r="F17" t="s">
        <v>37</v>
      </c>
      <c r="G17" t="s">
        <v>1296</v>
      </c>
      <c r="H17" t="s">
        <v>165</v>
      </c>
      <c r="I17" t="s">
        <v>343</v>
      </c>
      <c r="J17" t="s">
        <v>406</v>
      </c>
      <c r="K17" t="s">
        <v>37</v>
      </c>
      <c r="L17" t="s">
        <v>1347</v>
      </c>
      <c r="M17" t="s">
        <v>165</v>
      </c>
      <c r="N17" t="s">
        <v>343</v>
      </c>
      <c r="O17" t="s">
        <v>406</v>
      </c>
      <c r="P17" t="s">
        <v>36</v>
      </c>
      <c r="Q17" t="s">
        <v>1438</v>
      </c>
      <c r="R17" t="s">
        <v>165</v>
      </c>
      <c r="S17" t="s">
        <v>343</v>
      </c>
      <c r="T17" t="s">
        <v>406</v>
      </c>
    </row>
    <row r="18" spans="1:20" x14ac:dyDescent="0.35">
      <c r="A18" t="s">
        <v>38</v>
      </c>
      <c r="B18" t="s">
        <v>1165</v>
      </c>
      <c r="C18" t="s">
        <v>162</v>
      </c>
      <c r="D18" t="s">
        <v>344</v>
      </c>
      <c r="E18" t="s">
        <v>406</v>
      </c>
      <c r="F18" t="s">
        <v>38</v>
      </c>
      <c r="G18" t="s">
        <v>1297</v>
      </c>
      <c r="H18" t="s">
        <v>162</v>
      </c>
      <c r="I18" t="s">
        <v>344</v>
      </c>
      <c r="J18" t="s">
        <v>406</v>
      </c>
      <c r="K18" t="s">
        <v>38</v>
      </c>
      <c r="L18" t="s">
        <v>1348</v>
      </c>
      <c r="M18" t="s">
        <v>162</v>
      </c>
      <c r="N18" t="s">
        <v>344</v>
      </c>
      <c r="O18" t="s">
        <v>406</v>
      </c>
      <c r="P18" t="s">
        <v>37</v>
      </c>
      <c r="Q18" t="s">
        <v>1439</v>
      </c>
      <c r="R18" t="s">
        <v>162</v>
      </c>
      <c r="S18" t="s">
        <v>344</v>
      </c>
      <c r="T18" t="s">
        <v>406</v>
      </c>
    </row>
    <row r="19" spans="1:20" x14ac:dyDescent="0.35">
      <c r="A19" t="s">
        <v>39</v>
      </c>
      <c r="B19" t="s">
        <v>1166</v>
      </c>
      <c r="C19" t="s">
        <v>163</v>
      </c>
      <c r="D19" t="s">
        <v>164</v>
      </c>
      <c r="E19" t="s">
        <v>406</v>
      </c>
      <c r="F19" t="s">
        <v>39</v>
      </c>
      <c r="G19" t="s">
        <v>1298</v>
      </c>
      <c r="H19" t="s">
        <v>163</v>
      </c>
      <c r="I19" t="s">
        <v>164</v>
      </c>
      <c r="J19" t="s">
        <v>406</v>
      </c>
      <c r="K19" t="s">
        <v>39</v>
      </c>
      <c r="L19" t="s">
        <v>1349</v>
      </c>
      <c r="M19" t="s">
        <v>163</v>
      </c>
      <c r="N19" t="s">
        <v>164</v>
      </c>
      <c r="O19" t="s">
        <v>406</v>
      </c>
      <c r="P19" t="s">
        <v>38</v>
      </c>
      <c r="Q19" t="s">
        <v>1440</v>
      </c>
      <c r="R19" t="s">
        <v>163</v>
      </c>
      <c r="S19" t="s">
        <v>164</v>
      </c>
      <c r="T19" t="s">
        <v>406</v>
      </c>
    </row>
    <row r="20" spans="1:20" x14ac:dyDescent="0.35">
      <c r="A20" t="s">
        <v>423</v>
      </c>
      <c r="B20" t="s">
        <v>423</v>
      </c>
      <c r="C20" t="s">
        <v>423</v>
      </c>
      <c r="D20" t="s">
        <v>423</v>
      </c>
      <c r="E20" t="s">
        <v>423</v>
      </c>
      <c r="F20" t="s">
        <v>423</v>
      </c>
      <c r="G20" t="s">
        <v>423</v>
      </c>
      <c r="H20" t="s">
        <v>423</v>
      </c>
      <c r="I20" t="s">
        <v>423</v>
      </c>
      <c r="J20" t="s">
        <v>423</v>
      </c>
      <c r="K20" t="s">
        <v>423</v>
      </c>
      <c r="L20" t="s">
        <v>423</v>
      </c>
      <c r="M20" t="s">
        <v>423</v>
      </c>
      <c r="N20" t="s">
        <v>423</v>
      </c>
      <c r="O20" t="s">
        <v>423</v>
      </c>
      <c r="P20" t="s">
        <v>39</v>
      </c>
      <c r="Q20" t="s">
        <v>1441</v>
      </c>
      <c r="R20" t="s">
        <v>1396</v>
      </c>
      <c r="S20" t="s">
        <v>1417</v>
      </c>
      <c r="T20" t="s">
        <v>406</v>
      </c>
    </row>
    <row r="21" spans="1:20" x14ac:dyDescent="0.35">
      <c r="A21" t="s">
        <v>40</v>
      </c>
      <c r="B21" t="s">
        <v>1167</v>
      </c>
      <c r="C21" t="s">
        <v>166</v>
      </c>
      <c r="D21" t="s">
        <v>167</v>
      </c>
      <c r="E21" t="s">
        <v>406</v>
      </c>
      <c r="F21" t="s">
        <v>40</v>
      </c>
      <c r="G21" t="s">
        <v>1299</v>
      </c>
      <c r="H21" t="s">
        <v>166</v>
      </c>
      <c r="I21" t="s">
        <v>167</v>
      </c>
      <c r="J21" t="s">
        <v>406</v>
      </c>
      <c r="K21" t="s">
        <v>40</v>
      </c>
      <c r="L21" t="s">
        <v>1350</v>
      </c>
      <c r="M21" t="s">
        <v>166</v>
      </c>
      <c r="N21" t="s">
        <v>167</v>
      </c>
      <c r="O21" t="s">
        <v>406</v>
      </c>
      <c r="P21" t="s">
        <v>40</v>
      </c>
      <c r="Q21" t="s">
        <v>1442</v>
      </c>
      <c r="R21" t="s">
        <v>166</v>
      </c>
      <c r="S21" t="s">
        <v>167</v>
      </c>
      <c r="T21" t="s">
        <v>406</v>
      </c>
    </row>
    <row r="22" spans="1:20" x14ac:dyDescent="0.35">
      <c r="A22" t="s">
        <v>41</v>
      </c>
      <c r="B22" t="s">
        <v>1168</v>
      </c>
      <c r="C22" t="s">
        <v>168</v>
      </c>
      <c r="D22" t="s">
        <v>169</v>
      </c>
      <c r="E22" t="s">
        <v>406</v>
      </c>
      <c r="F22" t="s">
        <v>41</v>
      </c>
      <c r="G22" t="s">
        <v>1300</v>
      </c>
      <c r="H22" t="s">
        <v>168</v>
      </c>
      <c r="I22" t="s">
        <v>169</v>
      </c>
      <c r="J22" t="s">
        <v>406</v>
      </c>
      <c r="K22" t="s">
        <v>41</v>
      </c>
      <c r="L22" t="s">
        <v>1351</v>
      </c>
      <c r="M22" t="s">
        <v>168</v>
      </c>
      <c r="N22" t="s">
        <v>169</v>
      </c>
      <c r="O22" t="s">
        <v>406</v>
      </c>
      <c r="P22" t="s">
        <v>41</v>
      </c>
      <c r="Q22" t="s">
        <v>1443</v>
      </c>
      <c r="R22" t="s">
        <v>168</v>
      </c>
      <c r="S22" t="s">
        <v>169</v>
      </c>
      <c r="T22" t="s">
        <v>406</v>
      </c>
    </row>
    <row r="23" spans="1:20" x14ac:dyDescent="0.35">
      <c r="A23" t="s">
        <v>42</v>
      </c>
      <c r="B23" t="s">
        <v>1169</v>
      </c>
      <c r="C23" t="s">
        <v>170</v>
      </c>
      <c r="D23" t="s">
        <v>345</v>
      </c>
      <c r="E23" t="s">
        <v>406</v>
      </c>
      <c r="F23" t="s">
        <v>42</v>
      </c>
      <c r="G23" t="s">
        <v>1301</v>
      </c>
      <c r="H23" t="s">
        <v>170</v>
      </c>
      <c r="I23" t="s">
        <v>345</v>
      </c>
      <c r="J23" t="s">
        <v>406</v>
      </c>
      <c r="K23" t="s">
        <v>42</v>
      </c>
      <c r="L23" t="s">
        <v>1352</v>
      </c>
      <c r="M23" t="s">
        <v>170</v>
      </c>
      <c r="N23" t="s">
        <v>345</v>
      </c>
      <c r="O23" t="s">
        <v>406</v>
      </c>
      <c r="P23" t="s">
        <v>42</v>
      </c>
      <c r="Q23" t="s">
        <v>1444</v>
      </c>
      <c r="R23" t="s">
        <v>170</v>
      </c>
      <c r="S23" t="s">
        <v>345</v>
      </c>
      <c r="T23" t="s">
        <v>406</v>
      </c>
    </row>
    <row r="24" spans="1:20" x14ac:dyDescent="0.35">
      <c r="A24" t="s">
        <v>43</v>
      </c>
      <c r="B24" t="s">
        <v>1170</v>
      </c>
      <c r="C24" t="s">
        <v>365</v>
      </c>
      <c r="D24" t="s">
        <v>346</v>
      </c>
      <c r="E24" t="s">
        <v>406</v>
      </c>
      <c r="F24" t="s">
        <v>43</v>
      </c>
      <c r="G24" t="s">
        <v>1302</v>
      </c>
      <c r="H24" t="s">
        <v>365</v>
      </c>
      <c r="I24" t="s">
        <v>346</v>
      </c>
      <c r="J24" t="s">
        <v>406</v>
      </c>
      <c r="K24" t="s">
        <v>43</v>
      </c>
      <c r="L24" t="s">
        <v>1353</v>
      </c>
      <c r="M24" t="s">
        <v>365</v>
      </c>
      <c r="N24" t="s">
        <v>346</v>
      </c>
      <c r="O24" t="s">
        <v>406</v>
      </c>
      <c r="P24" t="s">
        <v>43</v>
      </c>
      <c r="Q24" t="s">
        <v>1445</v>
      </c>
      <c r="R24" t="s">
        <v>1397</v>
      </c>
      <c r="S24" t="s">
        <v>346</v>
      </c>
      <c r="T24" t="s">
        <v>406</v>
      </c>
    </row>
    <row r="25" spans="1:20" x14ac:dyDescent="0.35">
      <c r="A25" t="s">
        <v>44</v>
      </c>
      <c r="B25" t="s">
        <v>1171</v>
      </c>
      <c r="C25" t="s">
        <v>171</v>
      </c>
      <c r="D25" t="s">
        <v>347</v>
      </c>
      <c r="E25" t="s">
        <v>406</v>
      </c>
      <c r="F25" t="s">
        <v>44</v>
      </c>
      <c r="G25" t="s">
        <v>1303</v>
      </c>
      <c r="H25" t="s">
        <v>171</v>
      </c>
      <c r="I25" t="s">
        <v>347</v>
      </c>
      <c r="J25" t="s">
        <v>406</v>
      </c>
      <c r="K25" t="s">
        <v>44</v>
      </c>
      <c r="L25" t="s">
        <v>1354</v>
      </c>
      <c r="M25" t="s">
        <v>171</v>
      </c>
      <c r="N25" t="s">
        <v>347</v>
      </c>
      <c r="O25" t="s">
        <v>406</v>
      </c>
      <c r="P25" t="s">
        <v>44</v>
      </c>
      <c r="Q25" t="s">
        <v>1446</v>
      </c>
      <c r="R25" t="s">
        <v>171</v>
      </c>
      <c r="S25" t="s">
        <v>347</v>
      </c>
      <c r="T25" t="s">
        <v>406</v>
      </c>
    </row>
    <row r="26" spans="1:20" x14ac:dyDescent="0.35">
      <c r="A26" t="s">
        <v>423</v>
      </c>
      <c r="B26" t="s">
        <v>423</v>
      </c>
      <c r="C26" t="s">
        <v>423</v>
      </c>
      <c r="D26" t="s">
        <v>423</v>
      </c>
      <c r="E26" t="s">
        <v>423</v>
      </c>
      <c r="F26" t="s">
        <v>423</v>
      </c>
      <c r="G26" t="s">
        <v>423</v>
      </c>
      <c r="H26" t="s">
        <v>423</v>
      </c>
      <c r="I26" t="s">
        <v>423</v>
      </c>
      <c r="K26" t="s">
        <v>45</v>
      </c>
      <c r="L26" t="s">
        <v>1355</v>
      </c>
      <c r="M26" t="s">
        <v>1254</v>
      </c>
      <c r="N26" t="s">
        <v>1255</v>
      </c>
      <c r="O26" t="s">
        <v>406</v>
      </c>
      <c r="P26" t="s">
        <v>423</v>
      </c>
      <c r="Q26" t="s">
        <v>423</v>
      </c>
      <c r="R26" t="s">
        <v>423</v>
      </c>
      <c r="S26" t="s">
        <v>423</v>
      </c>
      <c r="T26" t="s">
        <v>423</v>
      </c>
    </row>
    <row r="27" spans="1:20" x14ac:dyDescent="0.35">
      <c r="A27" t="s">
        <v>45</v>
      </c>
      <c r="B27" t="s">
        <v>1172</v>
      </c>
      <c r="C27" t="s">
        <v>415</v>
      </c>
      <c r="D27" t="s">
        <v>416</v>
      </c>
      <c r="E27" t="s">
        <v>406</v>
      </c>
      <c r="F27" t="s">
        <v>45</v>
      </c>
      <c r="G27" t="s">
        <v>1304</v>
      </c>
      <c r="H27" t="s">
        <v>415</v>
      </c>
      <c r="I27" t="s">
        <v>416</v>
      </c>
      <c r="J27" t="s">
        <v>407</v>
      </c>
      <c r="K27" t="s">
        <v>423</v>
      </c>
      <c r="L27" t="s">
        <v>423</v>
      </c>
      <c r="M27" t="s">
        <v>423</v>
      </c>
      <c r="N27" t="s">
        <v>423</v>
      </c>
      <c r="O27" t="s">
        <v>423</v>
      </c>
      <c r="P27" t="s">
        <v>423</v>
      </c>
      <c r="Q27" t="s">
        <v>423</v>
      </c>
      <c r="R27" t="s">
        <v>423</v>
      </c>
      <c r="S27" t="s">
        <v>423</v>
      </c>
      <c r="T27" t="s">
        <v>423</v>
      </c>
    </row>
    <row r="28" spans="1:20" ht="72.5" x14ac:dyDescent="0.35">
      <c r="A28" t="s">
        <v>46</v>
      </c>
      <c r="B28" t="s">
        <v>1173</v>
      </c>
      <c r="C28" t="s">
        <v>366</v>
      </c>
      <c r="D28" s="184" t="s">
        <v>1491</v>
      </c>
      <c r="E28" t="s">
        <v>407</v>
      </c>
      <c r="F28" t="s">
        <v>46</v>
      </c>
      <c r="G28" t="s">
        <v>1305</v>
      </c>
      <c r="H28" t="s">
        <v>366</v>
      </c>
      <c r="I28" s="184" t="s">
        <v>1491</v>
      </c>
      <c r="J28" t="s">
        <v>407</v>
      </c>
      <c r="K28" t="s">
        <v>46</v>
      </c>
      <c r="L28" t="s">
        <v>1356</v>
      </c>
      <c r="M28" t="s">
        <v>366</v>
      </c>
      <c r="N28" s="184" t="s">
        <v>1491</v>
      </c>
      <c r="O28" t="s">
        <v>407</v>
      </c>
      <c r="P28" t="s">
        <v>45</v>
      </c>
      <c r="Q28" t="s">
        <v>1447</v>
      </c>
      <c r="R28" s="184" t="s">
        <v>1498</v>
      </c>
      <c r="S28" s="184" t="s">
        <v>1499</v>
      </c>
      <c r="T28" t="s">
        <v>407</v>
      </c>
    </row>
    <row r="29" spans="1:20" ht="72.5" x14ac:dyDescent="0.35">
      <c r="A29" t="s">
        <v>47</v>
      </c>
      <c r="B29" t="s">
        <v>1174</v>
      </c>
      <c r="C29" t="s">
        <v>367</v>
      </c>
      <c r="D29" s="184" t="s">
        <v>1493</v>
      </c>
      <c r="E29" t="s">
        <v>407</v>
      </c>
      <c r="F29" t="s">
        <v>47</v>
      </c>
      <c r="G29" t="s">
        <v>1306</v>
      </c>
      <c r="H29" t="s">
        <v>367</v>
      </c>
      <c r="I29" s="184" t="s">
        <v>1493</v>
      </c>
      <c r="J29" t="s">
        <v>407</v>
      </c>
      <c r="K29" t="s">
        <v>47</v>
      </c>
      <c r="L29" t="s">
        <v>1357</v>
      </c>
      <c r="M29" t="s">
        <v>367</v>
      </c>
      <c r="N29" s="184" t="s">
        <v>1492</v>
      </c>
      <c r="O29" t="s">
        <v>407</v>
      </c>
      <c r="P29" t="s">
        <v>46</v>
      </c>
      <c r="Q29" t="s">
        <v>1448</v>
      </c>
      <c r="R29" s="184" t="s">
        <v>1500</v>
      </c>
      <c r="S29" s="184" t="s">
        <v>1501</v>
      </c>
      <c r="T29" t="s">
        <v>407</v>
      </c>
    </row>
    <row r="30" spans="1:20" ht="87" x14ac:dyDescent="0.35">
      <c r="A30" t="s">
        <v>423</v>
      </c>
      <c r="B30" t="s">
        <v>423</v>
      </c>
      <c r="C30" t="s">
        <v>423</v>
      </c>
      <c r="D30" t="s">
        <v>423</v>
      </c>
      <c r="E30" t="s">
        <v>423</v>
      </c>
      <c r="F30" t="s">
        <v>48</v>
      </c>
      <c r="G30" t="s">
        <v>1307</v>
      </c>
      <c r="H30" t="s">
        <v>1220</v>
      </c>
      <c r="I30" t="s">
        <v>1221</v>
      </c>
      <c r="J30" t="s">
        <v>407</v>
      </c>
      <c r="K30" t="s">
        <v>48</v>
      </c>
      <c r="L30" t="s">
        <v>1358</v>
      </c>
      <c r="M30" s="185" t="s">
        <v>1490</v>
      </c>
      <c r="N30" s="184" t="s">
        <v>1489</v>
      </c>
      <c r="O30" t="s">
        <v>407</v>
      </c>
      <c r="P30" t="s">
        <v>47</v>
      </c>
      <c r="Q30" t="s">
        <v>1449</v>
      </c>
      <c r="R30" s="184" t="s">
        <v>1502</v>
      </c>
      <c r="S30" s="184" t="s">
        <v>1503</v>
      </c>
      <c r="T30" t="s">
        <v>407</v>
      </c>
    </row>
    <row r="31" spans="1:20" x14ac:dyDescent="0.35">
      <c r="A31" t="s">
        <v>48</v>
      </c>
      <c r="B31" s="1" t="s">
        <v>1175</v>
      </c>
      <c r="C31" t="s">
        <v>368</v>
      </c>
      <c r="D31" t="s">
        <v>399</v>
      </c>
      <c r="E31" t="s">
        <v>407</v>
      </c>
      <c r="F31" t="s">
        <v>49</v>
      </c>
      <c r="G31" s="1" t="s">
        <v>1308</v>
      </c>
      <c r="H31" t="s">
        <v>368</v>
      </c>
      <c r="I31" t="s">
        <v>399</v>
      </c>
      <c r="J31" t="s">
        <v>407</v>
      </c>
      <c r="K31" t="s">
        <v>49</v>
      </c>
      <c r="L31" t="s">
        <v>1359</v>
      </c>
      <c r="M31" t="s">
        <v>368</v>
      </c>
      <c r="N31" t="s">
        <v>399</v>
      </c>
      <c r="O31" t="s">
        <v>407</v>
      </c>
      <c r="P31" t="s">
        <v>423</v>
      </c>
      <c r="Q31" t="s">
        <v>423</v>
      </c>
      <c r="R31" t="s">
        <v>423</v>
      </c>
      <c r="S31" t="s">
        <v>423</v>
      </c>
      <c r="T31" t="s">
        <v>423</v>
      </c>
    </row>
    <row r="32" spans="1:20" x14ac:dyDescent="0.35">
      <c r="A32" t="s">
        <v>49</v>
      </c>
      <c r="B32" t="s">
        <v>1176</v>
      </c>
      <c r="C32" t="s">
        <v>432</v>
      </c>
      <c r="D32" t="s">
        <v>433</v>
      </c>
      <c r="E32" t="s">
        <v>407</v>
      </c>
      <c r="F32" t="s">
        <v>423</v>
      </c>
      <c r="G32" t="s">
        <v>423</v>
      </c>
      <c r="H32" t="s">
        <v>423</v>
      </c>
      <c r="I32" t="s">
        <v>423</v>
      </c>
      <c r="J32" t="s">
        <v>423</v>
      </c>
      <c r="K32" t="s">
        <v>423</v>
      </c>
      <c r="L32" t="s">
        <v>423</v>
      </c>
      <c r="M32" t="s">
        <v>423</v>
      </c>
      <c r="N32" t="s">
        <v>423</v>
      </c>
      <c r="O32" t="s">
        <v>423</v>
      </c>
      <c r="P32" t="s">
        <v>423</v>
      </c>
      <c r="Q32" t="s">
        <v>423</v>
      </c>
      <c r="R32" t="s">
        <v>423</v>
      </c>
      <c r="S32" t="s">
        <v>423</v>
      </c>
      <c r="T32" t="s">
        <v>423</v>
      </c>
    </row>
    <row r="33" spans="1:20" x14ac:dyDescent="0.35">
      <c r="A33" t="s">
        <v>50</v>
      </c>
      <c r="B33" t="s">
        <v>1177</v>
      </c>
      <c r="C33" t="s">
        <v>434</v>
      </c>
      <c r="D33" t="s">
        <v>435</v>
      </c>
      <c r="E33" t="s">
        <v>407</v>
      </c>
      <c r="F33" t="s">
        <v>50</v>
      </c>
      <c r="G33" t="s">
        <v>1309</v>
      </c>
      <c r="H33" t="s">
        <v>1222</v>
      </c>
      <c r="I33" t="s">
        <v>1223</v>
      </c>
      <c r="J33" t="s">
        <v>408</v>
      </c>
      <c r="K33" t="s">
        <v>50</v>
      </c>
      <c r="L33" t="s">
        <v>1360</v>
      </c>
      <c r="M33" t="s">
        <v>1222</v>
      </c>
      <c r="N33" t="s">
        <v>1223</v>
      </c>
      <c r="O33" t="s">
        <v>407</v>
      </c>
      <c r="P33" t="s">
        <v>423</v>
      </c>
      <c r="Q33" t="s">
        <v>423</v>
      </c>
      <c r="R33" t="s">
        <v>423</v>
      </c>
      <c r="S33" t="s">
        <v>423</v>
      </c>
      <c r="T33" t="s">
        <v>423</v>
      </c>
    </row>
    <row r="34" spans="1:20" ht="159.5" x14ac:dyDescent="0.35">
      <c r="A34" t="s">
        <v>51</v>
      </c>
      <c r="B34" t="s">
        <v>1178</v>
      </c>
      <c r="C34" t="s">
        <v>373</v>
      </c>
      <c r="D34" t="s">
        <v>1155</v>
      </c>
      <c r="E34" t="s">
        <v>408</v>
      </c>
      <c r="F34" t="s">
        <v>51</v>
      </c>
      <c r="G34" t="s">
        <v>1310</v>
      </c>
      <c r="H34" t="s">
        <v>373</v>
      </c>
      <c r="I34" s="184" t="s">
        <v>1494</v>
      </c>
      <c r="J34" t="s">
        <v>408</v>
      </c>
      <c r="K34" t="s">
        <v>51</v>
      </c>
      <c r="L34" t="s">
        <v>1361</v>
      </c>
      <c r="M34" t="s">
        <v>373</v>
      </c>
      <c r="N34" s="184" t="s">
        <v>1494</v>
      </c>
      <c r="O34" t="s">
        <v>408</v>
      </c>
      <c r="P34" t="s">
        <v>48</v>
      </c>
      <c r="Q34" t="s">
        <v>1450</v>
      </c>
      <c r="R34" s="184" t="s">
        <v>1504</v>
      </c>
      <c r="S34" s="184" t="s">
        <v>1505</v>
      </c>
      <c r="T34" t="s">
        <v>408</v>
      </c>
    </row>
    <row r="35" spans="1:20" ht="159.5" x14ac:dyDescent="0.35">
      <c r="A35" t="s">
        <v>52</v>
      </c>
      <c r="B35" t="s">
        <v>1179</v>
      </c>
      <c r="C35" t="s">
        <v>172</v>
      </c>
      <c r="D35" t="s">
        <v>350</v>
      </c>
      <c r="E35" t="s">
        <v>408</v>
      </c>
      <c r="F35" t="s">
        <v>52</v>
      </c>
      <c r="G35" t="s">
        <v>1311</v>
      </c>
      <c r="H35" t="s">
        <v>172</v>
      </c>
      <c r="I35" s="184" t="s">
        <v>1495</v>
      </c>
      <c r="J35" t="s">
        <v>408</v>
      </c>
      <c r="K35" t="s">
        <v>52</v>
      </c>
      <c r="L35" t="s">
        <v>1362</v>
      </c>
      <c r="M35" t="s">
        <v>172</v>
      </c>
      <c r="N35" s="184" t="s">
        <v>1495</v>
      </c>
      <c r="O35" t="s">
        <v>408</v>
      </c>
      <c r="P35" t="s">
        <v>49</v>
      </c>
      <c r="Q35" t="s">
        <v>1451</v>
      </c>
      <c r="R35" s="184" t="s">
        <v>1506</v>
      </c>
      <c r="S35" s="184" t="s">
        <v>1507</v>
      </c>
      <c r="T35" t="s">
        <v>408</v>
      </c>
    </row>
    <row r="36" spans="1:20" x14ac:dyDescent="0.35">
      <c r="A36" t="s">
        <v>53</v>
      </c>
      <c r="B36" t="s">
        <v>1180</v>
      </c>
      <c r="C36" t="s">
        <v>173</v>
      </c>
      <c r="D36" t="s">
        <v>351</v>
      </c>
      <c r="E36" t="s">
        <v>408</v>
      </c>
      <c r="F36" t="s">
        <v>53</v>
      </c>
      <c r="G36" t="s">
        <v>1312</v>
      </c>
      <c r="H36" t="s">
        <v>173</v>
      </c>
      <c r="I36" t="s">
        <v>351</v>
      </c>
      <c r="J36" t="s">
        <v>409</v>
      </c>
      <c r="K36" t="s">
        <v>53</v>
      </c>
      <c r="L36" t="s">
        <v>1363</v>
      </c>
      <c r="M36" t="s">
        <v>173</v>
      </c>
      <c r="N36" t="s">
        <v>351</v>
      </c>
      <c r="O36" t="s">
        <v>408</v>
      </c>
      <c r="P36" t="s">
        <v>50</v>
      </c>
      <c r="Q36" t="s">
        <v>1452</v>
      </c>
      <c r="R36" t="s">
        <v>173</v>
      </c>
      <c r="S36" t="s">
        <v>351</v>
      </c>
      <c r="T36" t="s">
        <v>408</v>
      </c>
    </row>
    <row r="37" spans="1:20" x14ac:dyDescent="0.35">
      <c r="A37" t="s">
        <v>54</v>
      </c>
      <c r="B37" t="s">
        <v>1181</v>
      </c>
      <c r="C37" t="s">
        <v>174</v>
      </c>
      <c r="D37" t="s">
        <v>352</v>
      </c>
      <c r="E37" t="s">
        <v>408</v>
      </c>
      <c r="F37" t="s">
        <v>54</v>
      </c>
      <c r="G37" t="s">
        <v>1313</v>
      </c>
      <c r="H37" t="s">
        <v>174</v>
      </c>
      <c r="I37" t="s">
        <v>352</v>
      </c>
      <c r="J37" t="s">
        <v>409</v>
      </c>
      <c r="K37" t="s">
        <v>54</v>
      </c>
      <c r="L37" t="s">
        <v>1364</v>
      </c>
      <c r="M37" t="s">
        <v>174</v>
      </c>
      <c r="N37" t="s">
        <v>352</v>
      </c>
      <c r="O37" t="s">
        <v>408</v>
      </c>
      <c r="P37" t="s">
        <v>51</v>
      </c>
      <c r="Q37" t="s">
        <v>1453</v>
      </c>
      <c r="R37" t="s">
        <v>174</v>
      </c>
      <c r="S37" t="s">
        <v>352</v>
      </c>
      <c r="T37" t="s">
        <v>408</v>
      </c>
    </row>
    <row r="38" spans="1:20" x14ac:dyDescent="0.35">
      <c r="A38" t="s">
        <v>423</v>
      </c>
      <c r="B38" t="s">
        <v>423</v>
      </c>
      <c r="C38" t="s">
        <v>423</v>
      </c>
      <c r="D38" t="s">
        <v>423</v>
      </c>
      <c r="E38" t="s">
        <v>423</v>
      </c>
      <c r="F38" t="s">
        <v>423</v>
      </c>
      <c r="G38" t="s">
        <v>423</v>
      </c>
      <c r="H38" t="s">
        <v>423</v>
      </c>
      <c r="I38" t="s">
        <v>423</v>
      </c>
      <c r="J38" t="s">
        <v>423</v>
      </c>
      <c r="K38" t="s">
        <v>423</v>
      </c>
      <c r="L38" t="s">
        <v>423</v>
      </c>
      <c r="M38" t="s">
        <v>423</v>
      </c>
      <c r="N38" t="s">
        <v>423</v>
      </c>
      <c r="O38" t="s">
        <v>423</v>
      </c>
      <c r="P38" t="s">
        <v>52</v>
      </c>
      <c r="Q38" t="s">
        <v>1454</v>
      </c>
      <c r="R38" t="s">
        <v>1398</v>
      </c>
      <c r="S38" t="s">
        <v>1418</v>
      </c>
      <c r="T38" t="s">
        <v>408</v>
      </c>
    </row>
    <row r="39" spans="1:20" x14ac:dyDescent="0.35">
      <c r="A39" t="s">
        <v>423</v>
      </c>
      <c r="B39" t="s">
        <v>423</v>
      </c>
      <c r="C39" t="s">
        <v>423</v>
      </c>
      <c r="D39" t="s">
        <v>423</v>
      </c>
      <c r="E39" t="s">
        <v>423</v>
      </c>
      <c r="F39" t="s">
        <v>423</v>
      </c>
      <c r="G39" t="s">
        <v>423</v>
      </c>
      <c r="H39" t="s">
        <v>423</v>
      </c>
      <c r="I39" t="s">
        <v>423</v>
      </c>
      <c r="J39" t="s">
        <v>423</v>
      </c>
      <c r="K39" t="s">
        <v>423</v>
      </c>
      <c r="L39" t="s">
        <v>423</v>
      </c>
      <c r="M39" t="s">
        <v>423</v>
      </c>
      <c r="N39" t="s">
        <v>423</v>
      </c>
      <c r="O39" t="s">
        <v>423</v>
      </c>
      <c r="P39" t="s">
        <v>53</v>
      </c>
      <c r="Q39" t="s">
        <v>1455</v>
      </c>
      <c r="R39" t="s">
        <v>1399</v>
      </c>
      <c r="S39" t="s">
        <v>1419</v>
      </c>
      <c r="T39" t="s">
        <v>408</v>
      </c>
    </row>
    <row r="40" spans="1:20" x14ac:dyDescent="0.35">
      <c r="A40" t="s">
        <v>55</v>
      </c>
      <c r="B40" t="s">
        <v>1182</v>
      </c>
      <c r="C40" t="s">
        <v>436</v>
      </c>
      <c r="D40" t="s">
        <v>438</v>
      </c>
      <c r="E40" t="s">
        <v>409</v>
      </c>
      <c r="F40" t="s">
        <v>55</v>
      </c>
      <c r="G40" t="s">
        <v>1314</v>
      </c>
      <c r="H40" t="s">
        <v>1224</v>
      </c>
      <c r="I40" t="s">
        <v>1225</v>
      </c>
      <c r="J40" t="s">
        <v>409</v>
      </c>
      <c r="K40" t="s">
        <v>55</v>
      </c>
      <c r="L40" t="s">
        <v>1365</v>
      </c>
      <c r="M40" t="s">
        <v>1256</v>
      </c>
      <c r="N40" t="s">
        <v>1257</v>
      </c>
      <c r="O40" t="s">
        <v>409</v>
      </c>
      <c r="P40" t="s">
        <v>54</v>
      </c>
      <c r="Q40" t="s">
        <v>1456</v>
      </c>
      <c r="R40" t="s">
        <v>1400</v>
      </c>
      <c r="S40" t="s">
        <v>1420</v>
      </c>
      <c r="T40" t="s">
        <v>409</v>
      </c>
    </row>
    <row r="41" spans="1:20" x14ac:dyDescent="0.35">
      <c r="A41" t="s">
        <v>175</v>
      </c>
      <c r="B41" t="s">
        <v>1183</v>
      </c>
      <c r="C41" t="s">
        <v>437</v>
      </c>
      <c r="D41" t="s">
        <v>439</v>
      </c>
      <c r="E41" t="s">
        <v>409</v>
      </c>
      <c r="F41" t="s">
        <v>175</v>
      </c>
      <c r="G41" t="s">
        <v>1315</v>
      </c>
      <c r="H41" t="s">
        <v>1226</v>
      </c>
      <c r="I41" t="s">
        <v>1227</v>
      </c>
      <c r="J41" t="s">
        <v>409</v>
      </c>
      <c r="K41" t="s">
        <v>175</v>
      </c>
      <c r="L41" t="s">
        <v>1366</v>
      </c>
      <c r="M41" t="s">
        <v>1258</v>
      </c>
      <c r="N41" t="s">
        <v>1259</v>
      </c>
      <c r="O41" t="s">
        <v>409</v>
      </c>
      <c r="P41" t="s">
        <v>55</v>
      </c>
      <c r="Q41" t="s">
        <v>1457</v>
      </c>
      <c r="R41" t="s">
        <v>1401</v>
      </c>
      <c r="S41" t="s">
        <v>1421</v>
      </c>
      <c r="T41" t="s">
        <v>409</v>
      </c>
    </row>
    <row r="42" spans="1:20" x14ac:dyDescent="0.35">
      <c r="A42" t="s">
        <v>423</v>
      </c>
      <c r="B42" t="s">
        <v>423</v>
      </c>
      <c r="C42" t="s">
        <v>423</v>
      </c>
      <c r="D42" t="s">
        <v>423</v>
      </c>
      <c r="E42" t="s">
        <v>423</v>
      </c>
      <c r="F42" t="s">
        <v>176</v>
      </c>
      <c r="G42" t="s">
        <v>1316</v>
      </c>
      <c r="H42" t="s">
        <v>1228</v>
      </c>
      <c r="I42" t="s">
        <v>1229</v>
      </c>
      <c r="J42" t="s">
        <v>409</v>
      </c>
      <c r="K42" t="s">
        <v>176</v>
      </c>
      <c r="L42" t="s">
        <v>1367</v>
      </c>
      <c r="M42" t="s">
        <v>1260</v>
      </c>
      <c r="N42" t="s">
        <v>1261</v>
      </c>
      <c r="O42" t="s">
        <v>409</v>
      </c>
      <c r="P42" t="s">
        <v>175</v>
      </c>
      <c r="Q42" t="s">
        <v>1458</v>
      </c>
      <c r="R42" t="s">
        <v>1402</v>
      </c>
      <c r="S42" t="s">
        <v>1422</v>
      </c>
      <c r="T42" t="s">
        <v>409</v>
      </c>
    </row>
    <row r="43" spans="1:20" x14ac:dyDescent="0.35">
      <c r="A43" t="s">
        <v>176</v>
      </c>
      <c r="B43" t="s">
        <v>1184</v>
      </c>
      <c r="C43" t="s">
        <v>440</v>
      </c>
      <c r="D43" t="s">
        <v>441</v>
      </c>
      <c r="E43" t="s">
        <v>409</v>
      </c>
      <c r="F43" t="s">
        <v>423</v>
      </c>
      <c r="G43" t="s">
        <v>423</v>
      </c>
      <c r="H43" t="s">
        <v>423</v>
      </c>
      <c r="I43" t="s">
        <v>423</v>
      </c>
      <c r="J43" t="s">
        <v>423</v>
      </c>
      <c r="K43" t="s">
        <v>423</v>
      </c>
      <c r="L43" t="s">
        <v>423</v>
      </c>
      <c r="M43" t="s">
        <v>423</v>
      </c>
      <c r="N43" t="s">
        <v>423</v>
      </c>
      <c r="O43" t="s">
        <v>423</v>
      </c>
      <c r="P43" t="s">
        <v>423</v>
      </c>
      <c r="Q43" t="s">
        <v>423</v>
      </c>
      <c r="R43" t="s">
        <v>423</v>
      </c>
      <c r="S43" t="s">
        <v>423</v>
      </c>
      <c r="T43" t="s">
        <v>423</v>
      </c>
    </row>
    <row r="44" spans="1:20" x14ac:dyDescent="0.35">
      <c r="A44" t="s">
        <v>177</v>
      </c>
      <c r="B44" t="s">
        <v>1185</v>
      </c>
      <c r="C44" t="s">
        <v>374</v>
      </c>
      <c r="D44" t="s">
        <v>353</v>
      </c>
      <c r="E44" t="s">
        <v>409</v>
      </c>
      <c r="F44" t="s">
        <v>177</v>
      </c>
      <c r="G44" t="s">
        <v>1317</v>
      </c>
      <c r="H44" t="s">
        <v>374</v>
      </c>
      <c r="I44" t="s">
        <v>353</v>
      </c>
      <c r="J44" t="s">
        <v>409</v>
      </c>
      <c r="K44" t="s">
        <v>177</v>
      </c>
      <c r="L44" t="s">
        <v>1368</v>
      </c>
      <c r="M44" t="s">
        <v>374</v>
      </c>
      <c r="N44" t="s">
        <v>353</v>
      </c>
      <c r="O44" t="s">
        <v>409</v>
      </c>
      <c r="P44" t="s">
        <v>176</v>
      </c>
      <c r="Q44" t="s">
        <v>1459</v>
      </c>
      <c r="R44" t="s">
        <v>1403</v>
      </c>
      <c r="S44" t="s">
        <v>353</v>
      </c>
      <c r="T44" t="s">
        <v>409</v>
      </c>
    </row>
    <row r="45" spans="1:20" x14ac:dyDescent="0.35">
      <c r="A45" t="s">
        <v>178</v>
      </c>
      <c r="B45" t="s">
        <v>1186</v>
      </c>
      <c r="C45" t="s">
        <v>442</v>
      </c>
      <c r="D45" t="s">
        <v>443</v>
      </c>
      <c r="E45" t="s">
        <v>409</v>
      </c>
      <c r="F45" t="s">
        <v>178</v>
      </c>
      <c r="G45" t="s">
        <v>1318</v>
      </c>
      <c r="H45" t="s">
        <v>1230</v>
      </c>
      <c r="I45" t="s">
        <v>1231</v>
      </c>
      <c r="J45" t="s">
        <v>410</v>
      </c>
      <c r="K45" t="s">
        <v>178</v>
      </c>
      <c r="L45" t="s">
        <v>1369</v>
      </c>
      <c r="M45" t="s">
        <v>1262</v>
      </c>
      <c r="N45" t="s">
        <v>1263</v>
      </c>
      <c r="O45" t="s">
        <v>409</v>
      </c>
      <c r="P45" t="s">
        <v>177</v>
      </c>
      <c r="Q45" t="s">
        <v>1460</v>
      </c>
      <c r="R45" t="s">
        <v>1404</v>
      </c>
      <c r="S45" t="s">
        <v>1405</v>
      </c>
      <c r="T45" t="s">
        <v>409</v>
      </c>
    </row>
    <row r="46" spans="1:20" x14ac:dyDescent="0.35">
      <c r="A46" t="s">
        <v>179</v>
      </c>
      <c r="B46" t="s">
        <v>1187</v>
      </c>
      <c r="C46" t="s">
        <v>444</v>
      </c>
      <c r="D46" t="s">
        <v>445</v>
      </c>
      <c r="E46" t="s">
        <v>409</v>
      </c>
      <c r="F46" t="s">
        <v>179</v>
      </c>
      <c r="G46" t="s">
        <v>1319</v>
      </c>
      <c r="H46" t="s">
        <v>1232</v>
      </c>
      <c r="I46" t="s">
        <v>1233</v>
      </c>
      <c r="J46" t="s">
        <v>410</v>
      </c>
      <c r="K46" t="s">
        <v>179</v>
      </c>
      <c r="L46" t="s">
        <v>1370</v>
      </c>
      <c r="M46" t="s">
        <v>1264</v>
      </c>
      <c r="N46" t="s">
        <v>1265</v>
      </c>
      <c r="O46" t="s">
        <v>409</v>
      </c>
      <c r="P46" t="s">
        <v>178</v>
      </c>
      <c r="Q46" t="s">
        <v>1461</v>
      </c>
      <c r="R46" t="s">
        <v>1406</v>
      </c>
      <c r="S46" t="s">
        <v>1423</v>
      </c>
      <c r="T46" t="s">
        <v>409</v>
      </c>
    </row>
    <row r="47" spans="1:20" x14ac:dyDescent="0.35">
      <c r="A47" t="s">
        <v>423</v>
      </c>
      <c r="B47" t="s">
        <v>423</v>
      </c>
      <c r="C47" t="s">
        <v>423</v>
      </c>
      <c r="D47" t="s">
        <v>423</v>
      </c>
      <c r="E47" t="s">
        <v>423</v>
      </c>
      <c r="F47" t="s">
        <v>180</v>
      </c>
      <c r="G47" t="s">
        <v>1320</v>
      </c>
      <c r="H47" t="s">
        <v>1234</v>
      </c>
      <c r="I47" t="s">
        <v>1235</v>
      </c>
      <c r="J47" t="s">
        <v>410</v>
      </c>
      <c r="K47" t="s">
        <v>180</v>
      </c>
      <c r="L47" t="s">
        <v>1371</v>
      </c>
      <c r="M47" t="s">
        <v>1266</v>
      </c>
      <c r="N47" t="s">
        <v>1267</v>
      </c>
      <c r="O47" t="s">
        <v>410</v>
      </c>
      <c r="P47" t="s">
        <v>179</v>
      </c>
      <c r="Q47" t="s">
        <v>1462</v>
      </c>
      <c r="R47" t="s">
        <v>1407</v>
      </c>
      <c r="S47" t="s">
        <v>1408</v>
      </c>
      <c r="T47" t="s">
        <v>410</v>
      </c>
    </row>
    <row r="48" spans="1:20" x14ac:dyDescent="0.35">
      <c r="A48" t="s">
        <v>180</v>
      </c>
      <c r="B48" t="s">
        <v>1188</v>
      </c>
      <c r="C48" t="s">
        <v>184</v>
      </c>
      <c r="D48" t="s">
        <v>354</v>
      </c>
      <c r="E48" t="s">
        <v>410</v>
      </c>
      <c r="F48" t="s">
        <v>181</v>
      </c>
      <c r="G48" t="s">
        <v>1321</v>
      </c>
      <c r="H48" t="s">
        <v>184</v>
      </c>
      <c r="I48" t="s">
        <v>354</v>
      </c>
      <c r="J48" t="s">
        <v>410</v>
      </c>
      <c r="K48" t="s">
        <v>181</v>
      </c>
      <c r="L48" t="s">
        <v>1372</v>
      </c>
      <c r="M48" t="s">
        <v>184</v>
      </c>
      <c r="N48" t="s">
        <v>354</v>
      </c>
      <c r="O48" t="s">
        <v>410</v>
      </c>
      <c r="P48" t="s">
        <v>180</v>
      </c>
      <c r="Q48" t="s">
        <v>1463</v>
      </c>
      <c r="R48" t="s">
        <v>184</v>
      </c>
      <c r="S48" t="s">
        <v>354</v>
      </c>
      <c r="T48" t="s">
        <v>410</v>
      </c>
    </row>
    <row r="49" spans="1:20" x14ac:dyDescent="0.35">
      <c r="A49" t="s">
        <v>181</v>
      </c>
      <c r="B49" t="s">
        <v>1189</v>
      </c>
      <c r="C49" t="s">
        <v>450</v>
      </c>
      <c r="D49" t="s">
        <v>451</v>
      </c>
      <c r="E49" t="s">
        <v>410</v>
      </c>
      <c r="F49" t="s">
        <v>182</v>
      </c>
      <c r="G49" t="s">
        <v>1322</v>
      </c>
      <c r="H49" t="s">
        <v>1236</v>
      </c>
      <c r="I49" t="s">
        <v>1237</v>
      </c>
      <c r="J49" t="s">
        <v>411</v>
      </c>
      <c r="K49" t="s">
        <v>182</v>
      </c>
      <c r="L49" t="s">
        <v>1373</v>
      </c>
      <c r="M49" t="s">
        <v>1268</v>
      </c>
      <c r="N49" t="s">
        <v>1269</v>
      </c>
      <c r="O49" t="s">
        <v>410</v>
      </c>
      <c r="P49" t="s">
        <v>181</v>
      </c>
      <c r="Q49" t="s">
        <v>1464</v>
      </c>
      <c r="R49" t="s">
        <v>1409</v>
      </c>
      <c r="S49" t="s">
        <v>1269</v>
      </c>
      <c r="T49" t="s">
        <v>410</v>
      </c>
    </row>
    <row r="50" spans="1:20" x14ac:dyDescent="0.35">
      <c r="A50" t="s">
        <v>182</v>
      </c>
      <c r="B50" t="s">
        <v>1190</v>
      </c>
      <c r="C50" t="s">
        <v>1100</v>
      </c>
      <c r="D50" t="s">
        <v>1102</v>
      </c>
      <c r="E50" t="s">
        <v>410</v>
      </c>
      <c r="F50" t="s">
        <v>183</v>
      </c>
      <c r="G50" t="s">
        <v>1323</v>
      </c>
      <c r="H50" t="s">
        <v>1238</v>
      </c>
      <c r="I50" t="s">
        <v>1239</v>
      </c>
      <c r="J50" t="s">
        <v>411</v>
      </c>
      <c r="K50" t="s">
        <v>183</v>
      </c>
      <c r="L50" t="s">
        <v>1385</v>
      </c>
      <c r="M50" t="s">
        <v>1238</v>
      </c>
      <c r="N50" t="s">
        <v>1239</v>
      </c>
      <c r="O50" t="s">
        <v>410</v>
      </c>
      <c r="P50" t="s">
        <v>182</v>
      </c>
      <c r="Q50" t="s">
        <v>1465</v>
      </c>
      <c r="R50" t="s">
        <v>1238</v>
      </c>
      <c r="S50" t="s">
        <v>1239</v>
      </c>
      <c r="T50" t="s">
        <v>410</v>
      </c>
    </row>
    <row r="51" spans="1:20" x14ac:dyDescent="0.35">
      <c r="A51" t="s">
        <v>183</v>
      </c>
      <c r="B51" t="s">
        <v>1191</v>
      </c>
      <c r="C51" t="s">
        <v>1101</v>
      </c>
      <c r="D51" t="s">
        <v>1103</v>
      </c>
      <c r="E51" t="s">
        <v>410</v>
      </c>
      <c r="F51" t="s">
        <v>423</v>
      </c>
      <c r="G51" t="s">
        <v>423</v>
      </c>
      <c r="H51" t="s">
        <v>423</v>
      </c>
      <c r="I51" t="s">
        <v>423</v>
      </c>
      <c r="J51" t="s">
        <v>423</v>
      </c>
      <c r="K51" t="s">
        <v>423</v>
      </c>
      <c r="L51" t="s">
        <v>423</v>
      </c>
      <c r="M51" t="s">
        <v>423</v>
      </c>
      <c r="N51" t="s">
        <v>423</v>
      </c>
      <c r="O51" t="s">
        <v>423</v>
      </c>
      <c r="P51" t="s">
        <v>183</v>
      </c>
      <c r="Q51" t="s">
        <v>1466</v>
      </c>
      <c r="R51" t="s">
        <v>1410</v>
      </c>
      <c r="S51" t="s">
        <v>1424</v>
      </c>
      <c r="T51" t="s">
        <v>410</v>
      </c>
    </row>
    <row r="52" spans="1:20" x14ac:dyDescent="0.35">
      <c r="A52" t="s">
        <v>185</v>
      </c>
      <c r="B52" t="s">
        <v>1192</v>
      </c>
      <c r="C52" t="s">
        <v>191</v>
      </c>
      <c r="D52" t="s">
        <v>192</v>
      </c>
      <c r="E52" t="s">
        <v>411</v>
      </c>
      <c r="F52" t="s">
        <v>185</v>
      </c>
      <c r="G52" t="s">
        <v>1323</v>
      </c>
      <c r="H52" t="s">
        <v>191</v>
      </c>
      <c r="I52" t="s">
        <v>192</v>
      </c>
      <c r="J52" t="s">
        <v>411</v>
      </c>
      <c r="K52" t="s">
        <v>185</v>
      </c>
      <c r="L52" t="s">
        <v>1374</v>
      </c>
      <c r="M52" t="s">
        <v>191</v>
      </c>
      <c r="N52" t="s">
        <v>192</v>
      </c>
      <c r="O52" t="s">
        <v>411</v>
      </c>
      <c r="P52" t="s">
        <v>185</v>
      </c>
      <c r="Q52" t="s">
        <v>1467</v>
      </c>
      <c r="R52" t="s">
        <v>191</v>
      </c>
      <c r="S52" t="s">
        <v>192</v>
      </c>
      <c r="T52" t="s">
        <v>411</v>
      </c>
    </row>
    <row r="53" spans="1:20" x14ac:dyDescent="0.35">
      <c r="A53" t="s">
        <v>186</v>
      </c>
      <c r="B53" t="s">
        <v>1193</v>
      </c>
      <c r="C53" t="s">
        <v>193</v>
      </c>
      <c r="D53" t="s">
        <v>194</v>
      </c>
      <c r="E53" t="s">
        <v>411</v>
      </c>
      <c r="F53" t="s">
        <v>186</v>
      </c>
      <c r="G53" t="s">
        <v>1324</v>
      </c>
      <c r="H53" t="s">
        <v>193</v>
      </c>
      <c r="I53" t="s">
        <v>194</v>
      </c>
      <c r="J53" t="s">
        <v>411</v>
      </c>
      <c r="K53" t="s">
        <v>186</v>
      </c>
      <c r="L53" t="s">
        <v>1375</v>
      </c>
      <c r="M53" t="s">
        <v>193</v>
      </c>
      <c r="N53" t="s">
        <v>194</v>
      </c>
      <c r="O53" t="s">
        <v>411</v>
      </c>
      <c r="P53" t="s">
        <v>186</v>
      </c>
      <c r="Q53" t="s">
        <v>1468</v>
      </c>
      <c r="R53" t="s">
        <v>193</v>
      </c>
      <c r="S53" t="s">
        <v>194</v>
      </c>
      <c r="T53" t="s">
        <v>411</v>
      </c>
    </row>
    <row r="54" spans="1:20" x14ac:dyDescent="0.35">
      <c r="A54" t="s">
        <v>187</v>
      </c>
      <c r="B54" t="s">
        <v>1194</v>
      </c>
      <c r="C54" t="s">
        <v>195</v>
      </c>
      <c r="D54" t="s">
        <v>355</v>
      </c>
      <c r="E54" t="s">
        <v>411</v>
      </c>
      <c r="F54" t="s">
        <v>187</v>
      </c>
      <c r="G54" t="s">
        <v>1325</v>
      </c>
      <c r="H54" t="s">
        <v>195</v>
      </c>
      <c r="I54" t="s">
        <v>355</v>
      </c>
      <c r="J54" t="s">
        <v>411</v>
      </c>
      <c r="K54" t="s">
        <v>187</v>
      </c>
      <c r="L54" t="s">
        <v>1376</v>
      </c>
      <c r="M54" t="s">
        <v>195</v>
      </c>
      <c r="N54" t="s">
        <v>355</v>
      </c>
      <c r="O54" t="s">
        <v>411</v>
      </c>
      <c r="P54" t="s">
        <v>187</v>
      </c>
      <c r="Q54" t="s">
        <v>1469</v>
      </c>
      <c r="R54" t="s">
        <v>195</v>
      </c>
      <c r="S54" t="s">
        <v>355</v>
      </c>
      <c r="T54" t="s">
        <v>411</v>
      </c>
    </row>
    <row r="55" spans="1:20" x14ac:dyDescent="0.35">
      <c r="A55" t="s">
        <v>188</v>
      </c>
      <c r="B55" t="s">
        <v>1195</v>
      </c>
      <c r="C55" t="s">
        <v>452</v>
      </c>
      <c r="D55" t="s">
        <v>356</v>
      </c>
      <c r="E55" t="s">
        <v>411</v>
      </c>
      <c r="F55" t="s">
        <v>188</v>
      </c>
      <c r="G55" t="s">
        <v>1326</v>
      </c>
      <c r="H55" t="s">
        <v>1240</v>
      </c>
      <c r="I55" t="s">
        <v>356</v>
      </c>
      <c r="J55" t="s">
        <v>412</v>
      </c>
      <c r="K55" t="s">
        <v>188</v>
      </c>
      <c r="L55" t="s">
        <v>1377</v>
      </c>
      <c r="M55" t="s">
        <v>1240</v>
      </c>
      <c r="N55" t="s">
        <v>356</v>
      </c>
      <c r="O55" t="s">
        <v>411</v>
      </c>
      <c r="P55" t="s">
        <v>188</v>
      </c>
      <c r="Q55" t="s">
        <v>1470</v>
      </c>
      <c r="R55" t="s">
        <v>1411</v>
      </c>
      <c r="S55" t="s">
        <v>356</v>
      </c>
      <c r="T55" t="s">
        <v>411</v>
      </c>
    </row>
    <row r="56" spans="1:20" ht="130.5" x14ac:dyDescent="0.35">
      <c r="A56" t="s">
        <v>189</v>
      </c>
      <c r="B56" t="s">
        <v>1196</v>
      </c>
      <c r="C56" t="s">
        <v>375</v>
      </c>
      <c r="D56" s="184" t="s">
        <v>1496</v>
      </c>
      <c r="E56" t="s">
        <v>411</v>
      </c>
      <c r="F56" t="s">
        <v>189</v>
      </c>
      <c r="G56" t="s">
        <v>1327</v>
      </c>
      <c r="H56" t="s">
        <v>375</v>
      </c>
      <c r="I56" s="184" t="s">
        <v>1497</v>
      </c>
      <c r="J56" t="s">
        <v>412</v>
      </c>
      <c r="K56" t="s">
        <v>189</v>
      </c>
      <c r="L56" t="s">
        <v>1378</v>
      </c>
      <c r="M56" t="s">
        <v>375</v>
      </c>
      <c r="N56" s="184" t="s">
        <v>1497</v>
      </c>
      <c r="O56" t="s">
        <v>411</v>
      </c>
      <c r="P56" t="s">
        <v>189</v>
      </c>
      <c r="Q56" t="s">
        <v>1471</v>
      </c>
      <c r="R56" s="184" t="s">
        <v>1508</v>
      </c>
      <c r="S56" s="184" t="s">
        <v>1509</v>
      </c>
      <c r="T56" t="s">
        <v>411</v>
      </c>
    </row>
    <row r="57" spans="1:20" x14ac:dyDescent="0.35">
      <c r="A57" t="s">
        <v>190</v>
      </c>
      <c r="B57" t="s">
        <v>1197</v>
      </c>
      <c r="C57" t="s">
        <v>196</v>
      </c>
      <c r="D57" t="s">
        <v>357</v>
      </c>
      <c r="E57" t="s">
        <v>411</v>
      </c>
      <c r="F57" t="s">
        <v>190</v>
      </c>
      <c r="G57" t="s">
        <v>1328</v>
      </c>
      <c r="H57" t="s">
        <v>196</v>
      </c>
      <c r="I57" t="s">
        <v>357</v>
      </c>
      <c r="J57" t="s">
        <v>413</v>
      </c>
      <c r="K57" t="s">
        <v>190</v>
      </c>
      <c r="L57" t="s">
        <v>1379</v>
      </c>
      <c r="M57" t="s">
        <v>196</v>
      </c>
      <c r="N57" t="s">
        <v>357</v>
      </c>
      <c r="O57" t="s">
        <v>411</v>
      </c>
      <c r="P57" t="s">
        <v>190</v>
      </c>
      <c r="Q57" t="s">
        <v>1472</v>
      </c>
      <c r="R57" t="s">
        <v>196</v>
      </c>
      <c r="S57" t="s">
        <v>357</v>
      </c>
      <c r="T57" t="s">
        <v>411</v>
      </c>
    </row>
    <row r="58" spans="1:20" x14ac:dyDescent="0.35">
      <c r="A58" t="s">
        <v>197</v>
      </c>
      <c r="B58" t="s">
        <v>1198</v>
      </c>
      <c r="C58" t="s">
        <v>199</v>
      </c>
      <c r="D58" t="s">
        <v>358</v>
      </c>
      <c r="E58" t="s">
        <v>412</v>
      </c>
      <c r="F58" t="s">
        <v>197</v>
      </c>
      <c r="G58" t="s">
        <v>1329</v>
      </c>
      <c r="H58" t="s">
        <v>199</v>
      </c>
      <c r="I58" t="s">
        <v>358</v>
      </c>
      <c r="J58" t="s">
        <v>413</v>
      </c>
      <c r="K58" t="s">
        <v>197</v>
      </c>
      <c r="L58" t="s">
        <v>1380</v>
      </c>
      <c r="M58" t="s">
        <v>199</v>
      </c>
      <c r="N58" t="s">
        <v>358</v>
      </c>
      <c r="O58" t="s">
        <v>412</v>
      </c>
      <c r="P58" t="s">
        <v>197</v>
      </c>
      <c r="Q58" t="s">
        <v>1473</v>
      </c>
      <c r="R58" t="s">
        <v>199</v>
      </c>
      <c r="S58" t="s">
        <v>358</v>
      </c>
      <c r="T58" t="s">
        <v>412</v>
      </c>
    </row>
    <row r="59" spans="1:20" x14ac:dyDescent="0.35">
      <c r="A59" t="s">
        <v>198</v>
      </c>
      <c r="B59" t="s">
        <v>1199</v>
      </c>
      <c r="C59" t="s">
        <v>419</v>
      </c>
      <c r="D59" t="s">
        <v>420</v>
      </c>
      <c r="E59" t="s">
        <v>412</v>
      </c>
      <c r="F59" t="s">
        <v>198</v>
      </c>
      <c r="G59" t="s">
        <v>1330</v>
      </c>
      <c r="H59" t="s">
        <v>419</v>
      </c>
      <c r="I59" t="s">
        <v>420</v>
      </c>
      <c r="J59" t="s">
        <v>413</v>
      </c>
      <c r="K59" t="s">
        <v>198</v>
      </c>
      <c r="L59" t="s">
        <v>1381</v>
      </c>
      <c r="M59" t="s">
        <v>1270</v>
      </c>
      <c r="N59" t="s">
        <v>1271</v>
      </c>
      <c r="O59" t="s">
        <v>412</v>
      </c>
      <c r="P59" t="s">
        <v>198</v>
      </c>
      <c r="Q59" t="s">
        <v>1474</v>
      </c>
      <c r="R59" t="s">
        <v>1270</v>
      </c>
      <c r="S59" t="s">
        <v>1271</v>
      </c>
      <c r="T59" t="s">
        <v>412</v>
      </c>
    </row>
    <row r="60" spans="1:20" x14ac:dyDescent="0.35">
      <c r="A60" t="s">
        <v>200</v>
      </c>
      <c r="B60" t="s">
        <v>1200</v>
      </c>
      <c r="C60" t="s">
        <v>203</v>
      </c>
      <c r="D60" t="s">
        <v>359</v>
      </c>
      <c r="E60" t="s">
        <v>413</v>
      </c>
      <c r="F60" t="s">
        <v>200</v>
      </c>
      <c r="G60" t="s">
        <v>1331</v>
      </c>
      <c r="H60" t="s">
        <v>203</v>
      </c>
      <c r="I60" t="s">
        <v>359</v>
      </c>
      <c r="K60" t="s">
        <v>200</v>
      </c>
      <c r="L60" t="s">
        <v>1382</v>
      </c>
      <c r="M60" t="s">
        <v>203</v>
      </c>
      <c r="N60" t="s">
        <v>359</v>
      </c>
      <c r="O60" t="s">
        <v>413</v>
      </c>
      <c r="P60" t="s">
        <v>200</v>
      </c>
      <c r="Q60" t="s">
        <v>1475</v>
      </c>
      <c r="R60" t="s">
        <v>203</v>
      </c>
      <c r="S60" t="s">
        <v>359</v>
      </c>
      <c r="T60" t="s">
        <v>413</v>
      </c>
    </row>
    <row r="61" spans="1:20" x14ac:dyDescent="0.35">
      <c r="A61" t="s">
        <v>201</v>
      </c>
      <c r="B61" t="s">
        <v>1201</v>
      </c>
      <c r="C61" t="s">
        <v>376</v>
      </c>
      <c r="D61" t="s">
        <v>204</v>
      </c>
      <c r="E61" t="s">
        <v>413</v>
      </c>
      <c r="F61" t="s">
        <v>201</v>
      </c>
      <c r="G61" t="s">
        <v>1332</v>
      </c>
      <c r="H61" t="s">
        <v>376</v>
      </c>
      <c r="I61" t="s">
        <v>204</v>
      </c>
      <c r="K61" t="s">
        <v>201</v>
      </c>
      <c r="L61" t="s">
        <v>1383</v>
      </c>
      <c r="M61" t="s">
        <v>376</v>
      </c>
      <c r="N61" t="s">
        <v>204</v>
      </c>
      <c r="O61" t="s">
        <v>413</v>
      </c>
      <c r="P61" t="s">
        <v>201</v>
      </c>
      <c r="Q61" t="s">
        <v>1476</v>
      </c>
      <c r="R61" t="s">
        <v>1412</v>
      </c>
      <c r="S61" t="s">
        <v>204</v>
      </c>
      <c r="T61" t="s">
        <v>413</v>
      </c>
    </row>
    <row r="62" spans="1:20" x14ac:dyDescent="0.35">
      <c r="A62" t="s">
        <v>202</v>
      </c>
      <c r="B62" t="s">
        <v>1202</v>
      </c>
      <c r="C62" t="s">
        <v>377</v>
      </c>
      <c r="D62" t="s">
        <v>360</v>
      </c>
      <c r="E62" t="s">
        <v>413</v>
      </c>
      <c r="F62" t="s">
        <v>202</v>
      </c>
      <c r="G62" t="s">
        <v>1333</v>
      </c>
      <c r="H62" t="s">
        <v>377</v>
      </c>
      <c r="I62" t="s">
        <v>360</v>
      </c>
      <c r="K62" t="s">
        <v>202</v>
      </c>
      <c r="L62" t="s">
        <v>1384</v>
      </c>
      <c r="M62" t="s">
        <v>377</v>
      </c>
      <c r="N62" t="s">
        <v>360</v>
      </c>
      <c r="O62" t="s">
        <v>413</v>
      </c>
      <c r="P62" t="s">
        <v>202</v>
      </c>
      <c r="Q62" t="s">
        <v>1477</v>
      </c>
      <c r="R62" t="s">
        <v>1413</v>
      </c>
      <c r="S62" t="s">
        <v>360</v>
      </c>
      <c r="T62" t="s">
        <v>413</v>
      </c>
    </row>
  </sheetData>
  <pageMargins left="0.7" right="0.7" top="0.75" bottom="0.75" header="0.3" footer="0.3"/>
  <pageSetup paperSize="9" orientation="portrait" r:id="rId1"/>
</worksheet>
</file>

<file path=xl/worksheets/sheet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dimension ref="A1:T65"/>
  <sheetViews>
    <sheetView tabSelected="1" zoomScale="70" zoomScaleNormal="70" workbookViewId="0">
      <pane xSplit="3" ySplit="1" topLeftCell="D35" activePane="bottomRight" state="frozen"/>
      <selection pane="topRight" activeCell="D1" sqref="D1"/>
      <selection pane="bottomLeft" activeCell="A2" sqref="A2"/>
      <selection pane="bottomRight" activeCell="C60" sqref="C60"/>
    </sheetView>
  </sheetViews>
  <sheetFormatPr defaultRowHeight="14.4" customHeight="1" x14ac:dyDescent="0.35"/>
  <cols>
    <col min="3" max="3" width="38.6328125" customWidth="1"/>
    <col min="4" max="4" width="30.6328125" customWidth="1"/>
    <col min="7" max="7" width="9.08984375" customWidth="1"/>
    <col min="8" max="8" width="30.54296875" customWidth="1"/>
    <col min="9" max="9" width="30.6328125" customWidth="1"/>
    <col min="10" max="10" width="9.08984375" customWidth="1"/>
    <col min="13" max="13" width="28.6328125" customWidth="1"/>
    <col min="14" max="14" width="30.6328125" customWidth="1"/>
    <col min="18" max="18" width="28.453125" customWidth="1"/>
    <col min="19" max="19" width="30.6328125" customWidth="1"/>
    <col min="20" max="20" width="8.90625" style="1"/>
  </cols>
  <sheetData>
    <row r="1" spans="1:20" ht="14.4" customHeight="1" x14ac:dyDescent="0.35">
      <c r="A1" s="178" t="s">
        <v>1203</v>
      </c>
      <c r="B1" s="179" t="s">
        <v>1203</v>
      </c>
      <c r="C1" s="178" t="s">
        <v>1209</v>
      </c>
      <c r="D1" s="178" t="s">
        <v>1210</v>
      </c>
      <c r="E1" s="178" t="s">
        <v>1211</v>
      </c>
      <c r="F1" s="178" t="s">
        <v>1241</v>
      </c>
      <c r="G1" s="179" t="s">
        <v>1241</v>
      </c>
      <c r="H1" s="178" t="s">
        <v>1242</v>
      </c>
      <c r="I1" s="178" t="s">
        <v>1243</v>
      </c>
      <c r="J1" s="178" t="s">
        <v>1244</v>
      </c>
      <c r="K1" s="178" t="s">
        <v>1386</v>
      </c>
      <c r="L1" s="179" t="s">
        <v>1386</v>
      </c>
      <c r="M1" s="178" t="s">
        <v>1387</v>
      </c>
      <c r="N1" s="178" t="s">
        <v>1388</v>
      </c>
      <c r="O1" s="178" t="s">
        <v>1389</v>
      </c>
      <c r="P1" s="178" t="s">
        <v>1478</v>
      </c>
      <c r="Q1" s="179" t="s">
        <v>1478</v>
      </c>
      <c r="R1" s="178" t="s">
        <v>1479</v>
      </c>
      <c r="S1" s="178" t="s">
        <v>1480</v>
      </c>
      <c r="T1" s="233" t="s">
        <v>1481</v>
      </c>
    </row>
    <row r="2" spans="1:20" ht="14.4" customHeight="1" x14ac:dyDescent="0.35">
      <c r="A2" t="s">
        <v>23</v>
      </c>
      <c r="B2" t="s">
        <v>1274</v>
      </c>
      <c r="C2" t="s">
        <v>361</v>
      </c>
      <c r="D2" t="s">
        <v>336</v>
      </c>
      <c r="E2" t="s">
        <v>405</v>
      </c>
      <c r="F2" t="s">
        <v>23</v>
      </c>
      <c r="G2" t="s">
        <v>1273</v>
      </c>
      <c r="H2" t="s">
        <v>361</v>
      </c>
      <c r="I2" t="s">
        <v>336</v>
      </c>
      <c r="J2" t="s">
        <v>405</v>
      </c>
      <c r="K2" t="s">
        <v>23</v>
      </c>
      <c r="L2" t="s">
        <v>1272</v>
      </c>
      <c r="M2" t="s">
        <v>361</v>
      </c>
      <c r="N2" t="s">
        <v>336</v>
      </c>
      <c r="O2" t="s">
        <v>405</v>
      </c>
      <c r="P2" t="s">
        <v>23</v>
      </c>
      <c r="Q2" t="s">
        <v>1425</v>
      </c>
      <c r="R2" t="s">
        <v>1390</v>
      </c>
      <c r="S2" t="s">
        <v>336</v>
      </c>
      <c r="T2" s="1" t="s">
        <v>405</v>
      </c>
    </row>
    <row r="3" spans="1:20" ht="14.4" customHeight="1" x14ac:dyDescent="0.35">
      <c r="A3" t="s">
        <v>24</v>
      </c>
      <c r="B3" t="s">
        <v>1275</v>
      </c>
      <c r="C3" t="s">
        <v>417</v>
      </c>
      <c r="D3" t="s">
        <v>418</v>
      </c>
      <c r="E3" t="s">
        <v>405</v>
      </c>
      <c r="F3" t="s">
        <v>24</v>
      </c>
      <c r="G3" t="s">
        <v>1283</v>
      </c>
      <c r="H3" t="s">
        <v>417</v>
      </c>
      <c r="I3" t="s">
        <v>418</v>
      </c>
      <c r="J3" t="s">
        <v>405</v>
      </c>
      <c r="K3" t="s">
        <v>24</v>
      </c>
      <c r="L3" t="s">
        <v>1334</v>
      </c>
      <c r="M3" t="s">
        <v>1245</v>
      </c>
      <c r="N3" t="s">
        <v>1246</v>
      </c>
      <c r="O3" t="s">
        <v>405</v>
      </c>
      <c r="P3" t="s">
        <v>24</v>
      </c>
      <c r="Q3" t="s">
        <v>1426</v>
      </c>
      <c r="R3" t="s">
        <v>1391</v>
      </c>
      <c r="S3" t="s">
        <v>1414</v>
      </c>
      <c r="T3" s="1" t="s">
        <v>405</v>
      </c>
    </row>
    <row r="4" spans="1:20" ht="14.4" customHeight="1" x14ac:dyDescent="0.35">
      <c r="A4" t="s">
        <v>25</v>
      </c>
      <c r="B4" t="s">
        <v>1276</v>
      </c>
      <c r="C4" t="s">
        <v>362</v>
      </c>
      <c r="D4" t="s">
        <v>337</v>
      </c>
      <c r="E4" t="s">
        <v>405</v>
      </c>
      <c r="F4" t="s">
        <v>25</v>
      </c>
      <c r="G4" t="s">
        <v>1284</v>
      </c>
      <c r="H4" t="s">
        <v>362</v>
      </c>
      <c r="I4" t="s">
        <v>337</v>
      </c>
      <c r="J4" t="s">
        <v>405</v>
      </c>
      <c r="K4" t="s">
        <v>25</v>
      </c>
      <c r="L4" t="s">
        <v>1335</v>
      </c>
      <c r="M4" t="s">
        <v>362</v>
      </c>
      <c r="N4" t="s">
        <v>337</v>
      </c>
      <c r="O4" t="s">
        <v>405</v>
      </c>
      <c r="P4" t="s">
        <v>25</v>
      </c>
      <c r="Q4" t="s">
        <v>1427</v>
      </c>
      <c r="R4" t="s">
        <v>1392</v>
      </c>
      <c r="S4" t="s">
        <v>337</v>
      </c>
      <c r="T4" s="1" t="s">
        <v>405</v>
      </c>
    </row>
    <row r="5" spans="1:20" ht="14.4" customHeight="1" x14ac:dyDescent="0.35">
      <c r="A5" t="s">
        <v>26</v>
      </c>
      <c r="B5" t="s">
        <v>1277</v>
      </c>
      <c r="C5" t="s">
        <v>426</v>
      </c>
      <c r="D5" t="s">
        <v>427</v>
      </c>
      <c r="E5" t="s">
        <v>405</v>
      </c>
      <c r="F5" t="s">
        <v>26</v>
      </c>
      <c r="G5" t="s">
        <v>1285</v>
      </c>
      <c r="H5" t="s">
        <v>1212</v>
      </c>
      <c r="I5" t="s">
        <v>1213</v>
      </c>
      <c r="J5" t="s">
        <v>405</v>
      </c>
      <c r="K5" t="s">
        <v>26</v>
      </c>
      <c r="L5" t="s">
        <v>1336</v>
      </c>
      <c r="M5" t="s">
        <v>1212</v>
      </c>
      <c r="N5" t="s">
        <v>1213</v>
      </c>
      <c r="O5" t="s">
        <v>405</v>
      </c>
      <c r="P5" t="s">
        <v>26</v>
      </c>
      <c r="Q5" t="s">
        <v>1428</v>
      </c>
      <c r="R5" t="s">
        <v>1393</v>
      </c>
      <c r="S5" t="s">
        <v>1213</v>
      </c>
      <c r="T5" s="1" t="s">
        <v>405</v>
      </c>
    </row>
    <row r="6" spans="1:20" ht="14.4" customHeight="1" x14ac:dyDescent="0.35">
      <c r="A6" t="s">
        <v>27</v>
      </c>
      <c r="B6" t="s">
        <v>1278</v>
      </c>
      <c r="C6" t="s">
        <v>421</v>
      </c>
      <c r="D6" t="s">
        <v>422</v>
      </c>
      <c r="E6" t="s">
        <v>405</v>
      </c>
      <c r="F6" t="s">
        <v>27</v>
      </c>
      <c r="G6" t="s">
        <v>1286</v>
      </c>
      <c r="H6" t="s">
        <v>421</v>
      </c>
      <c r="I6" t="s">
        <v>422</v>
      </c>
      <c r="J6" t="s">
        <v>405</v>
      </c>
      <c r="K6" t="s">
        <v>27</v>
      </c>
      <c r="L6" t="s">
        <v>1337</v>
      </c>
      <c r="M6" t="s">
        <v>1247</v>
      </c>
      <c r="N6" t="s">
        <v>1248</v>
      </c>
      <c r="O6" t="s">
        <v>405</v>
      </c>
      <c r="P6" t="s">
        <v>27</v>
      </c>
      <c r="Q6" t="s">
        <v>1429</v>
      </c>
      <c r="R6" t="s">
        <v>1247</v>
      </c>
      <c r="S6" t="s">
        <v>1248</v>
      </c>
      <c r="T6" s="1" t="s">
        <v>405</v>
      </c>
    </row>
    <row r="7" spans="1:20" ht="14.4" customHeight="1" x14ac:dyDescent="0.35">
      <c r="A7" t="s">
        <v>28</v>
      </c>
      <c r="B7" t="s">
        <v>1279</v>
      </c>
      <c r="C7" t="s">
        <v>428</v>
      </c>
      <c r="D7" t="s">
        <v>429</v>
      </c>
      <c r="E7" t="s">
        <v>405</v>
      </c>
      <c r="F7" t="s">
        <v>28</v>
      </c>
      <c r="G7" t="s">
        <v>1287</v>
      </c>
      <c r="H7" t="s">
        <v>1214</v>
      </c>
      <c r="I7" t="s">
        <v>1215</v>
      </c>
      <c r="J7" t="s">
        <v>405</v>
      </c>
      <c r="K7" t="s">
        <v>28</v>
      </c>
      <c r="L7" t="s">
        <v>1338</v>
      </c>
      <c r="M7" t="s">
        <v>1249</v>
      </c>
      <c r="N7" t="s">
        <v>1250</v>
      </c>
      <c r="O7" t="s">
        <v>405</v>
      </c>
      <c r="P7" t="s">
        <v>28</v>
      </c>
      <c r="Q7" t="s">
        <v>1430</v>
      </c>
      <c r="R7" t="s">
        <v>1394</v>
      </c>
      <c r="S7" t="s">
        <v>1415</v>
      </c>
      <c r="T7" s="1" t="s">
        <v>405</v>
      </c>
    </row>
    <row r="8" spans="1:20" ht="14.4" customHeight="1" x14ac:dyDescent="0.35">
      <c r="A8" t="s">
        <v>29</v>
      </c>
      <c r="B8" t="s">
        <v>1280</v>
      </c>
      <c r="C8" t="s">
        <v>155</v>
      </c>
      <c r="D8" t="s">
        <v>338</v>
      </c>
      <c r="E8" t="s">
        <v>405</v>
      </c>
      <c r="F8" t="s">
        <v>29</v>
      </c>
      <c r="G8" t="s">
        <v>1288</v>
      </c>
      <c r="H8" t="s">
        <v>155</v>
      </c>
      <c r="I8" t="s">
        <v>338</v>
      </c>
      <c r="J8" t="s">
        <v>405</v>
      </c>
      <c r="K8" t="s">
        <v>29</v>
      </c>
      <c r="L8" t="s">
        <v>1339</v>
      </c>
      <c r="M8" t="s">
        <v>155</v>
      </c>
      <c r="N8" t="s">
        <v>338</v>
      </c>
      <c r="O8" t="s">
        <v>405</v>
      </c>
      <c r="P8" t="s">
        <v>29</v>
      </c>
      <c r="Q8" t="s">
        <v>1431</v>
      </c>
      <c r="R8" t="s">
        <v>155</v>
      </c>
      <c r="S8" t="s">
        <v>338</v>
      </c>
      <c r="T8" s="1" t="s">
        <v>405</v>
      </c>
    </row>
    <row r="9" spans="1:20" ht="14.4" customHeight="1" x14ac:dyDescent="0.35">
      <c r="A9" t="s">
        <v>30</v>
      </c>
      <c r="B9" t="s">
        <v>1281</v>
      </c>
      <c r="C9" s="108" t="s">
        <v>1487</v>
      </c>
      <c r="D9" t="s">
        <v>1204</v>
      </c>
      <c r="E9" t="s">
        <v>405</v>
      </c>
      <c r="F9" t="s">
        <v>30</v>
      </c>
      <c r="G9" s="183" t="s">
        <v>1289</v>
      </c>
      <c r="H9" s="183" t="s">
        <v>1216</v>
      </c>
      <c r="I9" s="183" t="s">
        <v>1217</v>
      </c>
      <c r="J9" s="183" t="s">
        <v>406</v>
      </c>
      <c r="K9" s="183" t="s">
        <v>30</v>
      </c>
      <c r="L9" s="183" t="s">
        <v>1340</v>
      </c>
      <c r="M9" s="183" t="s">
        <v>1251</v>
      </c>
      <c r="N9" s="183" t="s">
        <v>1217</v>
      </c>
      <c r="O9" t="s">
        <v>405</v>
      </c>
      <c r="P9" t="s">
        <v>423</v>
      </c>
      <c r="Q9" t="s">
        <v>423</v>
      </c>
      <c r="R9" t="s">
        <v>423</v>
      </c>
      <c r="S9" t="s">
        <v>423</v>
      </c>
      <c r="T9" s="1" t="s">
        <v>423</v>
      </c>
    </row>
    <row r="10" spans="1:20" ht="14.4" customHeight="1" x14ac:dyDescent="0.35">
      <c r="A10" t="s">
        <v>1157</v>
      </c>
      <c r="B10" t="s">
        <v>1282</v>
      </c>
      <c r="C10" s="108" t="s">
        <v>1488</v>
      </c>
      <c r="D10" t="s">
        <v>1205</v>
      </c>
      <c r="E10" t="s">
        <v>405</v>
      </c>
      <c r="F10" t="s">
        <v>423</v>
      </c>
      <c r="G10" t="s">
        <v>423</v>
      </c>
      <c r="H10" t="s">
        <v>423</v>
      </c>
      <c r="I10" t="s">
        <v>423</v>
      </c>
      <c r="J10" t="s">
        <v>423</v>
      </c>
      <c r="K10" t="s">
        <v>423</v>
      </c>
      <c r="L10" t="s">
        <v>423</v>
      </c>
      <c r="M10" t="s">
        <v>423</v>
      </c>
      <c r="N10" t="s">
        <v>423</v>
      </c>
      <c r="O10" t="s">
        <v>423</v>
      </c>
      <c r="P10" t="s">
        <v>423</v>
      </c>
      <c r="Q10" t="s">
        <v>423</v>
      </c>
      <c r="R10" t="s">
        <v>423</v>
      </c>
      <c r="S10" t="s">
        <v>423</v>
      </c>
      <c r="T10" s="1" t="s">
        <v>423</v>
      </c>
    </row>
    <row r="11" spans="1:20" ht="14.4" customHeight="1" x14ac:dyDescent="0.35">
      <c r="A11" t="s">
        <v>31</v>
      </c>
      <c r="B11" t="s">
        <v>1158</v>
      </c>
      <c r="C11" t="s">
        <v>430</v>
      </c>
      <c r="D11" t="s">
        <v>431</v>
      </c>
      <c r="E11" t="s">
        <v>406</v>
      </c>
      <c r="F11" t="s">
        <v>31</v>
      </c>
      <c r="G11" t="s">
        <v>1290</v>
      </c>
      <c r="H11" t="s">
        <v>1218</v>
      </c>
      <c r="I11" t="s">
        <v>1219</v>
      </c>
      <c r="J11" t="s">
        <v>406</v>
      </c>
      <c r="K11" t="s">
        <v>31</v>
      </c>
      <c r="L11" t="s">
        <v>1341</v>
      </c>
      <c r="M11" t="s">
        <v>1252</v>
      </c>
      <c r="N11" t="s">
        <v>1253</v>
      </c>
      <c r="O11" t="s">
        <v>406</v>
      </c>
      <c r="P11" t="s">
        <v>30</v>
      </c>
      <c r="Q11" t="s">
        <v>1432</v>
      </c>
      <c r="R11" t="s">
        <v>1395</v>
      </c>
      <c r="S11" t="s">
        <v>1416</v>
      </c>
      <c r="T11" s="1" t="s">
        <v>406</v>
      </c>
    </row>
    <row r="12" spans="1:20" ht="14.4" customHeight="1" x14ac:dyDescent="0.35">
      <c r="A12" t="s">
        <v>32</v>
      </c>
      <c r="B12" t="s">
        <v>1159</v>
      </c>
      <c r="C12" t="s">
        <v>156</v>
      </c>
      <c r="D12" t="s">
        <v>339</v>
      </c>
      <c r="E12" t="s">
        <v>406</v>
      </c>
      <c r="F12" t="s">
        <v>32</v>
      </c>
      <c r="G12" t="s">
        <v>1291</v>
      </c>
      <c r="H12" t="s">
        <v>156</v>
      </c>
      <c r="I12" t="s">
        <v>339</v>
      </c>
      <c r="J12" t="s">
        <v>406</v>
      </c>
      <c r="K12" t="s">
        <v>32</v>
      </c>
      <c r="L12" t="s">
        <v>1342</v>
      </c>
      <c r="M12" t="s">
        <v>156</v>
      </c>
      <c r="N12" t="s">
        <v>339</v>
      </c>
      <c r="O12" t="s">
        <v>406</v>
      </c>
      <c r="P12" t="s">
        <v>31</v>
      </c>
      <c r="Q12" t="s">
        <v>1433</v>
      </c>
      <c r="R12" t="s">
        <v>156</v>
      </c>
      <c r="S12" t="s">
        <v>339</v>
      </c>
      <c r="T12" s="1" t="s">
        <v>406</v>
      </c>
    </row>
    <row r="13" spans="1:20" ht="14.4" customHeight="1" x14ac:dyDescent="0.35">
      <c r="A13" t="s">
        <v>33</v>
      </c>
      <c r="B13" t="s">
        <v>1160</v>
      </c>
      <c r="C13" t="s">
        <v>157</v>
      </c>
      <c r="D13" t="s">
        <v>340</v>
      </c>
      <c r="E13" t="s">
        <v>406</v>
      </c>
      <c r="F13" t="s">
        <v>33</v>
      </c>
      <c r="G13" t="s">
        <v>1292</v>
      </c>
      <c r="H13" t="s">
        <v>157</v>
      </c>
      <c r="I13" t="s">
        <v>340</v>
      </c>
      <c r="J13" t="s">
        <v>406</v>
      </c>
      <c r="K13" t="s">
        <v>33</v>
      </c>
      <c r="L13" t="s">
        <v>1343</v>
      </c>
      <c r="M13" t="s">
        <v>157</v>
      </c>
      <c r="N13" t="s">
        <v>340</v>
      </c>
      <c r="O13" t="s">
        <v>406</v>
      </c>
      <c r="P13" t="s">
        <v>32</v>
      </c>
      <c r="Q13" t="s">
        <v>1434</v>
      </c>
      <c r="R13" t="s">
        <v>157</v>
      </c>
      <c r="S13" t="s">
        <v>340</v>
      </c>
      <c r="T13" s="1" t="s">
        <v>406</v>
      </c>
    </row>
    <row r="14" spans="1:20" ht="14.4" customHeight="1" x14ac:dyDescent="0.35">
      <c r="A14" t="s">
        <v>34</v>
      </c>
      <c r="B14" t="s">
        <v>1161</v>
      </c>
      <c r="C14" t="s">
        <v>158</v>
      </c>
      <c r="D14" t="s">
        <v>341</v>
      </c>
      <c r="E14" t="s">
        <v>406</v>
      </c>
      <c r="F14" t="s">
        <v>34</v>
      </c>
      <c r="G14" t="s">
        <v>1293</v>
      </c>
      <c r="H14" t="s">
        <v>158</v>
      </c>
      <c r="I14" t="s">
        <v>341</v>
      </c>
      <c r="J14" t="s">
        <v>406</v>
      </c>
      <c r="K14" t="s">
        <v>34</v>
      </c>
      <c r="L14" t="s">
        <v>1344</v>
      </c>
      <c r="M14" t="s">
        <v>158</v>
      </c>
      <c r="N14" t="s">
        <v>341</v>
      </c>
      <c r="O14" t="s">
        <v>406</v>
      </c>
      <c r="P14" t="s">
        <v>33</v>
      </c>
      <c r="Q14" t="s">
        <v>1435</v>
      </c>
      <c r="R14" t="s">
        <v>158</v>
      </c>
      <c r="S14" t="s">
        <v>341</v>
      </c>
      <c r="T14" s="1" t="s">
        <v>406</v>
      </c>
    </row>
    <row r="15" spans="1:20" ht="14.4" customHeight="1" x14ac:dyDescent="0.35">
      <c r="A15" t="s">
        <v>35</v>
      </c>
      <c r="B15" t="s">
        <v>1162</v>
      </c>
      <c r="C15" t="s">
        <v>159</v>
      </c>
      <c r="D15" t="s">
        <v>160</v>
      </c>
      <c r="E15" t="s">
        <v>406</v>
      </c>
      <c r="F15" t="s">
        <v>35</v>
      </c>
      <c r="G15" t="s">
        <v>1294</v>
      </c>
      <c r="H15" t="s">
        <v>159</v>
      </c>
      <c r="I15" t="s">
        <v>160</v>
      </c>
      <c r="J15" t="s">
        <v>406</v>
      </c>
      <c r="K15" t="s">
        <v>35</v>
      </c>
      <c r="L15" t="s">
        <v>1345</v>
      </c>
      <c r="M15" t="s">
        <v>159</v>
      </c>
      <c r="N15" t="s">
        <v>160</v>
      </c>
      <c r="O15" t="s">
        <v>406</v>
      </c>
      <c r="P15" t="s">
        <v>34</v>
      </c>
      <c r="Q15" t="s">
        <v>1436</v>
      </c>
      <c r="R15" t="s">
        <v>159</v>
      </c>
      <c r="S15" t="s">
        <v>160</v>
      </c>
      <c r="T15" s="1" t="s">
        <v>406</v>
      </c>
    </row>
    <row r="16" spans="1:20" ht="14.4" customHeight="1" x14ac:dyDescent="0.35">
      <c r="A16" t="s">
        <v>36</v>
      </c>
      <c r="B16" t="s">
        <v>1163</v>
      </c>
      <c r="C16" t="s">
        <v>161</v>
      </c>
      <c r="D16" t="s">
        <v>342</v>
      </c>
      <c r="E16" t="s">
        <v>406</v>
      </c>
      <c r="F16" t="s">
        <v>36</v>
      </c>
      <c r="G16" t="s">
        <v>1295</v>
      </c>
      <c r="H16" t="s">
        <v>161</v>
      </c>
      <c r="I16" t="s">
        <v>342</v>
      </c>
      <c r="J16" t="s">
        <v>406</v>
      </c>
      <c r="K16" t="s">
        <v>36</v>
      </c>
      <c r="L16" t="s">
        <v>1346</v>
      </c>
      <c r="M16" t="s">
        <v>161</v>
      </c>
      <c r="N16" t="s">
        <v>342</v>
      </c>
      <c r="O16" t="s">
        <v>406</v>
      </c>
      <c r="P16" t="s">
        <v>35</v>
      </c>
      <c r="Q16" t="s">
        <v>1437</v>
      </c>
      <c r="R16" t="s">
        <v>161</v>
      </c>
      <c r="S16" t="s">
        <v>342</v>
      </c>
      <c r="T16" s="1" t="s">
        <v>406</v>
      </c>
    </row>
    <row r="17" spans="1:20" ht="14.4" customHeight="1" x14ac:dyDescent="0.35">
      <c r="A17" t="s">
        <v>37</v>
      </c>
      <c r="B17" t="s">
        <v>1164</v>
      </c>
      <c r="C17" t="s">
        <v>165</v>
      </c>
      <c r="D17" t="s">
        <v>343</v>
      </c>
      <c r="E17" t="s">
        <v>406</v>
      </c>
      <c r="F17" t="s">
        <v>37</v>
      </c>
      <c r="G17" t="s">
        <v>1296</v>
      </c>
      <c r="H17" t="s">
        <v>165</v>
      </c>
      <c r="I17" t="s">
        <v>343</v>
      </c>
      <c r="J17" t="s">
        <v>406</v>
      </c>
      <c r="K17" t="s">
        <v>37</v>
      </c>
      <c r="L17" t="s">
        <v>1347</v>
      </c>
      <c r="M17" t="s">
        <v>165</v>
      </c>
      <c r="N17" t="s">
        <v>343</v>
      </c>
      <c r="O17" t="s">
        <v>406</v>
      </c>
      <c r="P17" t="s">
        <v>36</v>
      </c>
      <c r="Q17" t="s">
        <v>1438</v>
      </c>
      <c r="R17" t="s">
        <v>165</v>
      </c>
      <c r="S17" t="s">
        <v>343</v>
      </c>
      <c r="T17" s="1" t="s">
        <v>406</v>
      </c>
    </row>
    <row r="18" spans="1:20" ht="14.4" customHeight="1" x14ac:dyDescent="0.35">
      <c r="A18" t="s">
        <v>38</v>
      </c>
      <c r="B18" t="s">
        <v>1165</v>
      </c>
      <c r="C18" t="s">
        <v>162</v>
      </c>
      <c r="D18" t="s">
        <v>344</v>
      </c>
      <c r="E18" t="s">
        <v>406</v>
      </c>
      <c r="F18" t="s">
        <v>38</v>
      </c>
      <c r="G18" t="s">
        <v>1297</v>
      </c>
      <c r="H18" t="s">
        <v>162</v>
      </c>
      <c r="I18" t="s">
        <v>344</v>
      </c>
      <c r="J18" t="s">
        <v>406</v>
      </c>
      <c r="K18" t="s">
        <v>38</v>
      </c>
      <c r="L18" t="s">
        <v>1348</v>
      </c>
      <c r="M18" t="s">
        <v>162</v>
      </c>
      <c r="N18" t="s">
        <v>344</v>
      </c>
      <c r="O18" t="s">
        <v>406</v>
      </c>
      <c r="P18" t="s">
        <v>37</v>
      </c>
      <c r="Q18" t="s">
        <v>1439</v>
      </c>
      <c r="R18" t="s">
        <v>162</v>
      </c>
      <c r="S18" t="s">
        <v>344</v>
      </c>
      <c r="T18" s="1" t="s">
        <v>406</v>
      </c>
    </row>
    <row r="19" spans="1:20" ht="14.4" customHeight="1" x14ac:dyDescent="0.35">
      <c r="A19" t="s">
        <v>39</v>
      </c>
      <c r="B19" t="s">
        <v>1166</v>
      </c>
      <c r="C19" t="s">
        <v>163</v>
      </c>
      <c r="D19" t="s">
        <v>164</v>
      </c>
      <c r="E19" t="s">
        <v>406</v>
      </c>
      <c r="F19" t="s">
        <v>39</v>
      </c>
      <c r="G19" t="s">
        <v>1298</v>
      </c>
      <c r="H19" t="s">
        <v>163</v>
      </c>
      <c r="I19" t="s">
        <v>164</v>
      </c>
      <c r="J19" t="s">
        <v>406</v>
      </c>
      <c r="K19" t="s">
        <v>39</v>
      </c>
      <c r="L19" t="s">
        <v>1349</v>
      </c>
      <c r="M19" t="s">
        <v>163</v>
      </c>
      <c r="N19" t="s">
        <v>164</v>
      </c>
      <c r="O19" t="s">
        <v>406</v>
      </c>
      <c r="P19" t="s">
        <v>38</v>
      </c>
      <c r="Q19" t="s">
        <v>1440</v>
      </c>
      <c r="R19" t="s">
        <v>163</v>
      </c>
      <c r="S19" t="s">
        <v>164</v>
      </c>
      <c r="T19" s="1" t="s">
        <v>406</v>
      </c>
    </row>
    <row r="20" spans="1:20" ht="14.4" customHeight="1" x14ac:dyDescent="0.35">
      <c r="A20" t="s">
        <v>423</v>
      </c>
      <c r="B20" t="s">
        <v>423</v>
      </c>
      <c r="C20" t="s">
        <v>423</v>
      </c>
      <c r="D20" t="s">
        <v>423</v>
      </c>
      <c r="E20" t="s">
        <v>423</v>
      </c>
      <c r="F20" t="s">
        <v>423</v>
      </c>
      <c r="G20" t="s">
        <v>423</v>
      </c>
      <c r="H20" t="s">
        <v>423</v>
      </c>
      <c r="I20" t="s">
        <v>423</v>
      </c>
      <c r="J20" t="s">
        <v>423</v>
      </c>
      <c r="K20" t="s">
        <v>423</v>
      </c>
      <c r="L20" t="s">
        <v>423</v>
      </c>
      <c r="M20" t="s">
        <v>423</v>
      </c>
      <c r="N20" t="s">
        <v>423</v>
      </c>
      <c r="O20" t="s">
        <v>423</v>
      </c>
      <c r="P20" t="s">
        <v>39</v>
      </c>
      <c r="Q20" t="s">
        <v>1441</v>
      </c>
      <c r="R20" t="s">
        <v>1396</v>
      </c>
      <c r="S20" t="s">
        <v>1417</v>
      </c>
      <c r="T20" s="1" t="s">
        <v>406</v>
      </c>
    </row>
    <row r="21" spans="1:20" ht="14.4" customHeight="1" x14ac:dyDescent="0.35">
      <c r="A21" t="s">
        <v>40</v>
      </c>
      <c r="B21" t="s">
        <v>1167</v>
      </c>
      <c r="C21" t="s">
        <v>166</v>
      </c>
      <c r="D21" t="s">
        <v>167</v>
      </c>
      <c r="E21" t="s">
        <v>406</v>
      </c>
      <c r="F21" t="s">
        <v>40</v>
      </c>
      <c r="G21" t="s">
        <v>1299</v>
      </c>
      <c r="H21" t="s">
        <v>166</v>
      </c>
      <c r="I21" t="s">
        <v>167</v>
      </c>
      <c r="J21" t="s">
        <v>406</v>
      </c>
      <c r="K21" t="s">
        <v>40</v>
      </c>
      <c r="L21" t="s">
        <v>1350</v>
      </c>
      <c r="M21" t="s">
        <v>166</v>
      </c>
      <c r="N21" t="s">
        <v>167</v>
      </c>
      <c r="O21" t="s">
        <v>406</v>
      </c>
      <c r="P21" t="s">
        <v>40</v>
      </c>
      <c r="Q21" t="s">
        <v>1442</v>
      </c>
      <c r="R21" t="s">
        <v>166</v>
      </c>
      <c r="S21" t="s">
        <v>167</v>
      </c>
      <c r="T21" s="1" t="s">
        <v>406</v>
      </c>
    </row>
    <row r="22" spans="1:20" ht="14.4" customHeight="1" x14ac:dyDescent="0.35">
      <c r="A22" t="s">
        <v>41</v>
      </c>
      <c r="B22" t="s">
        <v>1168</v>
      </c>
      <c r="C22" t="s">
        <v>168</v>
      </c>
      <c r="D22" t="s">
        <v>169</v>
      </c>
      <c r="E22" t="s">
        <v>406</v>
      </c>
      <c r="F22" t="s">
        <v>41</v>
      </c>
      <c r="G22" t="s">
        <v>1300</v>
      </c>
      <c r="H22" t="s">
        <v>168</v>
      </c>
      <c r="I22" t="s">
        <v>169</v>
      </c>
      <c r="J22" t="s">
        <v>406</v>
      </c>
      <c r="K22" t="s">
        <v>41</v>
      </c>
      <c r="L22" t="s">
        <v>1351</v>
      </c>
      <c r="M22" t="s">
        <v>168</v>
      </c>
      <c r="N22" t="s">
        <v>169</v>
      </c>
      <c r="O22" t="s">
        <v>406</v>
      </c>
      <c r="P22" t="s">
        <v>41</v>
      </c>
      <c r="Q22" t="s">
        <v>1443</v>
      </c>
      <c r="R22" t="s">
        <v>168</v>
      </c>
      <c r="S22" t="s">
        <v>169</v>
      </c>
      <c r="T22" s="1" t="s">
        <v>406</v>
      </c>
    </row>
    <row r="23" spans="1:20" ht="14.4" customHeight="1" x14ac:dyDescent="0.35">
      <c r="A23" t="s">
        <v>42</v>
      </c>
      <c r="B23" t="s">
        <v>1169</v>
      </c>
      <c r="C23" t="s">
        <v>170</v>
      </c>
      <c r="D23" t="s">
        <v>345</v>
      </c>
      <c r="E23" t="s">
        <v>406</v>
      </c>
      <c r="F23" t="s">
        <v>42</v>
      </c>
      <c r="G23" t="s">
        <v>1301</v>
      </c>
      <c r="H23" t="s">
        <v>170</v>
      </c>
      <c r="I23" t="s">
        <v>345</v>
      </c>
      <c r="J23" t="s">
        <v>406</v>
      </c>
      <c r="K23" t="s">
        <v>42</v>
      </c>
      <c r="L23" t="s">
        <v>1352</v>
      </c>
      <c r="M23" t="s">
        <v>170</v>
      </c>
      <c r="N23" t="s">
        <v>345</v>
      </c>
      <c r="O23" t="s">
        <v>406</v>
      </c>
      <c r="P23" t="s">
        <v>42</v>
      </c>
      <c r="Q23" t="s">
        <v>1444</v>
      </c>
      <c r="R23" t="s">
        <v>170</v>
      </c>
      <c r="S23" t="s">
        <v>345</v>
      </c>
      <c r="T23" s="1" t="s">
        <v>406</v>
      </c>
    </row>
    <row r="24" spans="1:20" ht="14.4" customHeight="1" x14ac:dyDescent="0.35">
      <c r="A24" t="s">
        <v>43</v>
      </c>
      <c r="B24" t="s">
        <v>1170</v>
      </c>
      <c r="C24" t="s">
        <v>365</v>
      </c>
      <c r="D24" t="s">
        <v>346</v>
      </c>
      <c r="E24" t="s">
        <v>406</v>
      </c>
      <c r="F24" t="s">
        <v>43</v>
      </c>
      <c r="G24" t="s">
        <v>1302</v>
      </c>
      <c r="H24" t="s">
        <v>365</v>
      </c>
      <c r="I24" t="s">
        <v>346</v>
      </c>
      <c r="J24" t="s">
        <v>406</v>
      </c>
      <c r="K24" t="s">
        <v>43</v>
      </c>
      <c r="L24" t="s">
        <v>1353</v>
      </c>
      <c r="M24" t="s">
        <v>365</v>
      </c>
      <c r="N24" t="s">
        <v>346</v>
      </c>
      <c r="O24" t="s">
        <v>406</v>
      </c>
      <c r="P24" t="s">
        <v>43</v>
      </c>
      <c r="Q24" t="s">
        <v>1445</v>
      </c>
      <c r="R24" t="s">
        <v>1397</v>
      </c>
      <c r="S24" t="s">
        <v>346</v>
      </c>
      <c r="T24" s="1" t="s">
        <v>406</v>
      </c>
    </row>
    <row r="25" spans="1:20" ht="14.4" customHeight="1" x14ac:dyDescent="0.35">
      <c r="A25" t="s">
        <v>44</v>
      </c>
      <c r="B25" t="s">
        <v>1171</v>
      </c>
      <c r="C25" t="s">
        <v>171</v>
      </c>
      <c r="D25" t="s">
        <v>347</v>
      </c>
      <c r="E25" t="s">
        <v>406</v>
      </c>
      <c r="F25" t="s">
        <v>44</v>
      </c>
      <c r="G25" t="s">
        <v>1303</v>
      </c>
      <c r="H25" t="s">
        <v>171</v>
      </c>
      <c r="I25" t="s">
        <v>347</v>
      </c>
      <c r="J25" t="s">
        <v>406</v>
      </c>
      <c r="K25" t="s">
        <v>44</v>
      </c>
      <c r="L25" t="s">
        <v>1354</v>
      </c>
      <c r="M25" t="s">
        <v>171</v>
      </c>
      <c r="N25" t="s">
        <v>347</v>
      </c>
      <c r="O25" t="s">
        <v>406</v>
      </c>
      <c r="P25" t="s">
        <v>44</v>
      </c>
      <c r="Q25" t="s">
        <v>1446</v>
      </c>
      <c r="R25" t="s">
        <v>171</v>
      </c>
      <c r="S25" t="s">
        <v>347</v>
      </c>
      <c r="T25" s="1" t="s">
        <v>406</v>
      </c>
    </row>
    <row r="26" spans="1:20" ht="14.4" customHeight="1" x14ac:dyDescent="0.35">
      <c r="A26" t="s">
        <v>423</v>
      </c>
      <c r="B26" t="s">
        <v>423</v>
      </c>
      <c r="C26" t="s">
        <v>423</v>
      </c>
      <c r="D26" t="s">
        <v>423</v>
      </c>
      <c r="E26" t="s">
        <v>423</v>
      </c>
      <c r="F26" t="s">
        <v>423</v>
      </c>
      <c r="G26" t="s">
        <v>423</v>
      </c>
      <c r="H26" t="s">
        <v>423</v>
      </c>
      <c r="I26" t="s">
        <v>423</v>
      </c>
      <c r="K26" t="s">
        <v>45</v>
      </c>
      <c r="L26" t="s">
        <v>1355</v>
      </c>
      <c r="M26" t="s">
        <v>1254</v>
      </c>
      <c r="N26" t="s">
        <v>1255</v>
      </c>
      <c r="O26" t="s">
        <v>406</v>
      </c>
      <c r="P26" t="s">
        <v>423</v>
      </c>
      <c r="Q26" t="s">
        <v>423</v>
      </c>
      <c r="R26" t="s">
        <v>423</v>
      </c>
      <c r="S26" t="s">
        <v>423</v>
      </c>
      <c r="T26" s="1" t="s">
        <v>423</v>
      </c>
    </row>
    <row r="27" spans="1:20" ht="14.4" customHeight="1" x14ac:dyDescent="0.35">
      <c r="A27" t="s">
        <v>45</v>
      </c>
      <c r="B27" t="s">
        <v>1172</v>
      </c>
      <c r="C27" t="s">
        <v>415</v>
      </c>
      <c r="D27" t="s">
        <v>416</v>
      </c>
      <c r="E27" t="s">
        <v>406</v>
      </c>
      <c r="F27" t="s">
        <v>45</v>
      </c>
      <c r="G27" t="s">
        <v>1304</v>
      </c>
      <c r="H27" t="s">
        <v>415</v>
      </c>
      <c r="I27" t="s">
        <v>416</v>
      </c>
      <c r="J27" t="s">
        <v>407</v>
      </c>
      <c r="K27" t="s">
        <v>423</v>
      </c>
      <c r="L27" t="s">
        <v>423</v>
      </c>
      <c r="M27" t="s">
        <v>423</v>
      </c>
      <c r="N27" t="s">
        <v>423</v>
      </c>
      <c r="O27" t="s">
        <v>423</v>
      </c>
      <c r="P27" t="s">
        <v>423</v>
      </c>
      <c r="Q27" t="s">
        <v>423</v>
      </c>
      <c r="R27" t="s">
        <v>423</v>
      </c>
      <c r="S27" t="s">
        <v>423</v>
      </c>
      <c r="T27" s="1" t="s">
        <v>423</v>
      </c>
    </row>
    <row r="28" spans="1:20" ht="14.4" customHeight="1" x14ac:dyDescent="0.35">
      <c r="A28" t="s">
        <v>46</v>
      </c>
      <c r="B28" t="s">
        <v>1173</v>
      </c>
      <c r="C28" t="s">
        <v>366</v>
      </c>
      <c r="D28" s="186" t="s">
        <v>2122</v>
      </c>
      <c r="E28" t="s">
        <v>407</v>
      </c>
      <c r="F28" t="s">
        <v>46</v>
      </c>
      <c r="G28" t="s">
        <v>1305</v>
      </c>
      <c r="H28" t="s">
        <v>366</v>
      </c>
      <c r="I28" s="186" t="s">
        <v>2122</v>
      </c>
      <c r="J28" t="s">
        <v>407</v>
      </c>
      <c r="K28" t="s">
        <v>46</v>
      </c>
      <c r="L28" t="s">
        <v>1356</v>
      </c>
      <c r="M28" t="s">
        <v>366</v>
      </c>
      <c r="N28" s="186" t="s">
        <v>2122</v>
      </c>
      <c r="O28" t="s">
        <v>407</v>
      </c>
      <c r="P28" t="s">
        <v>423</v>
      </c>
      <c r="Q28" t="s">
        <v>423</v>
      </c>
      <c r="R28" t="s">
        <v>423</v>
      </c>
      <c r="S28" t="s">
        <v>423</v>
      </c>
      <c r="T28" s="1" t="s">
        <v>423</v>
      </c>
    </row>
    <row r="29" spans="1:20" ht="14.4" customHeight="1" x14ac:dyDescent="0.35">
      <c r="A29" t="s">
        <v>47</v>
      </c>
      <c r="B29" t="s">
        <v>1174</v>
      </c>
      <c r="C29" t="s">
        <v>367</v>
      </c>
      <c r="D29" s="186" t="s">
        <v>2123</v>
      </c>
      <c r="E29" t="s">
        <v>407</v>
      </c>
      <c r="F29" t="s">
        <v>47</v>
      </c>
      <c r="G29" t="s">
        <v>1306</v>
      </c>
      <c r="H29" t="s">
        <v>367</v>
      </c>
      <c r="I29" s="186" t="s">
        <v>2123</v>
      </c>
      <c r="J29" t="s">
        <v>407</v>
      </c>
      <c r="K29" t="s">
        <v>47</v>
      </c>
      <c r="L29" t="s">
        <v>1357</v>
      </c>
      <c r="M29" t="s">
        <v>367</v>
      </c>
      <c r="N29" s="186" t="s">
        <v>348</v>
      </c>
      <c r="O29" t="s">
        <v>407</v>
      </c>
      <c r="P29" t="s">
        <v>45</v>
      </c>
      <c r="Q29" t="s">
        <v>1447</v>
      </c>
      <c r="R29" s="184" t="s">
        <v>1516</v>
      </c>
      <c r="S29" s="184" t="s">
        <v>348</v>
      </c>
      <c r="T29" s="1" t="s">
        <v>407</v>
      </c>
    </row>
    <row r="30" spans="1:20" ht="14.4" customHeight="1" x14ac:dyDescent="0.35">
      <c r="A30" t="s">
        <v>423</v>
      </c>
      <c r="B30" t="s">
        <v>423</v>
      </c>
      <c r="C30" t="s">
        <v>423</v>
      </c>
      <c r="D30" t="s">
        <v>423</v>
      </c>
      <c r="E30" t="s">
        <v>423</v>
      </c>
      <c r="F30" t="s">
        <v>48</v>
      </c>
      <c r="G30" t="s">
        <v>1307</v>
      </c>
      <c r="H30" t="s">
        <v>1220</v>
      </c>
      <c r="I30" t="s">
        <v>1221</v>
      </c>
      <c r="J30" t="s">
        <v>407</v>
      </c>
      <c r="K30" t="s">
        <v>48</v>
      </c>
      <c r="L30" t="s">
        <v>1358</v>
      </c>
      <c r="M30" s="185" t="s">
        <v>1490</v>
      </c>
      <c r="N30" s="186" t="s">
        <v>2125</v>
      </c>
      <c r="O30" t="s">
        <v>407</v>
      </c>
      <c r="P30" t="s">
        <v>423</v>
      </c>
      <c r="Q30" t="s">
        <v>423</v>
      </c>
      <c r="R30" t="s">
        <v>423</v>
      </c>
      <c r="S30" t="s">
        <v>423</v>
      </c>
      <c r="T30" s="1" t="s">
        <v>423</v>
      </c>
    </row>
    <row r="31" spans="1:20" ht="14.4" customHeight="1" x14ac:dyDescent="0.35">
      <c r="A31" t="s">
        <v>423</v>
      </c>
      <c r="B31" t="s">
        <v>423</v>
      </c>
      <c r="C31" t="s">
        <v>423</v>
      </c>
      <c r="D31" t="s">
        <v>423</v>
      </c>
      <c r="E31" t="s">
        <v>423</v>
      </c>
      <c r="F31" t="s">
        <v>423</v>
      </c>
      <c r="G31" t="s">
        <v>423</v>
      </c>
      <c r="H31" t="s">
        <v>423</v>
      </c>
      <c r="I31" t="s">
        <v>423</v>
      </c>
      <c r="J31" t="s">
        <v>423</v>
      </c>
      <c r="K31" t="s">
        <v>423</v>
      </c>
      <c r="L31" t="s">
        <v>423</v>
      </c>
      <c r="M31" t="s">
        <v>423</v>
      </c>
      <c r="N31" t="s">
        <v>423</v>
      </c>
      <c r="O31" t="s">
        <v>423</v>
      </c>
      <c r="P31" t="s">
        <v>47</v>
      </c>
      <c r="Q31" t="s">
        <v>1449</v>
      </c>
      <c r="R31" s="184" t="s">
        <v>1515</v>
      </c>
      <c r="S31" s="184" t="s">
        <v>1221</v>
      </c>
      <c r="T31" s="1" t="s">
        <v>407</v>
      </c>
    </row>
    <row r="32" spans="1:20" ht="14.4" customHeight="1" x14ac:dyDescent="0.35">
      <c r="A32" t="s">
        <v>48</v>
      </c>
      <c r="B32" t="s">
        <v>1175</v>
      </c>
      <c r="C32" t="s">
        <v>368</v>
      </c>
      <c r="D32" t="s">
        <v>399</v>
      </c>
      <c r="E32" t="s">
        <v>407</v>
      </c>
      <c r="F32" t="s">
        <v>49</v>
      </c>
      <c r="G32" t="s">
        <v>1308</v>
      </c>
      <c r="H32" t="s">
        <v>368</v>
      </c>
      <c r="I32" t="s">
        <v>399</v>
      </c>
      <c r="J32" t="s">
        <v>407</v>
      </c>
      <c r="K32" t="s">
        <v>49</v>
      </c>
      <c r="L32" t="s">
        <v>1359</v>
      </c>
      <c r="M32" t="s">
        <v>368</v>
      </c>
      <c r="N32" t="s">
        <v>399</v>
      </c>
      <c r="O32" t="s">
        <v>407</v>
      </c>
      <c r="P32" t="s">
        <v>46</v>
      </c>
      <c r="Q32" t="s">
        <v>1448</v>
      </c>
      <c r="R32" s="184" t="s">
        <v>1514</v>
      </c>
      <c r="S32" s="184" t="s">
        <v>349</v>
      </c>
      <c r="T32" s="1" t="s">
        <v>407</v>
      </c>
    </row>
    <row r="33" spans="1:20" ht="14.4" customHeight="1" x14ac:dyDescent="0.35">
      <c r="A33" t="s">
        <v>49</v>
      </c>
      <c r="B33" t="s">
        <v>1176</v>
      </c>
      <c r="C33" t="s">
        <v>432</v>
      </c>
      <c r="D33" t="s">
        <v>433</v>
      </c>
      <c r="E33" t="s">
        <v>407</v>
      </c>
      <c r="F33" t="s">
        <v>423</v>
      </c>
      <c r="G33" t="s">
        <v>423</v>
      </c>
      <c r="H33" t="s">
        <v>423</v>
      </c>
      <c r="I33" t="s">
        <v>423</v>
      </c>
      <c r="J33" t="s">
        <v>423</v>
      </c>
      <c r="K33" t="s">
        <v>423</v>
      </c>
      <c r="L33" t="s">
        <v>423</v>
      </c>
      <c r="M33" t="s">
        <v>423</v>
      </c>
      <c r="N33" t="s">
        <v>423</v>
      </c>
      <c r="O33" t="s">
        <v>423</v>
      </c>
      <c r="P33" t="s">
        <v>423</v>
      </c>
      <c r="Q33" t="s">
        <v>423</v>
      </c>
      <c r="R33" t="s">
        <v>423</v>
      </c>
      <c r="S33" t="s">
        <v>423</v>
      </c>
      <c r="T33" s="1" t="s">
        <v>423</v>
      </c>
    </row>
    <row r="34" spans="1:20" ht="14.4" customHeight="1" x14ac:dyDescent="0.35">
      <c r="A34" t="s">
        <v>50</v>
      </c>
      <c r="B34" t="s">
        <v>1177</v>
      </c>
      <c r="C34" t="s">
        <v>434</v>
      </c>
      <c r="D34" t="s">
        <v>435</v>
      </c>
      <c r="E34" t="s">
        <v>407</v>
      </c>
      <c r="F34" t="s">
        <v>50</v>
      </c>
      <c r="G34" t="s">
        <v>1309</v>
      </c>
      <c r="H34" t="s">
        <v>1222</v>
      </c>
      <c r="I34" t="s">
        <v>1223</v>
      </c>
      <c r="J34" t="s">
        <v>408</v>
      </c>
      <c r="K34" t="s">
        <v>50</v>
      </c>
      <c r="L34" t="s">
        <v>1360</v>
      </c>
      <c r="M34" t="s">
        <v>1222</v>
      </c>
      <c r="N34" t="s">
        <v>1223</v>
      </c>
      <c r="O34" t="s">
        <v>407</v>
      </c>
      <c r="P34" t="s">
        <v>423</v>
      </c>
      <c r="Q34" t="s">
        <v>423</v>
      </c>
      <c r="R34" t="s">
        <v>423</v>
      </c>
      <c r="S34" t="s">
        <v>423</v>
      </c>
      <c r="T34" s="1" t="s">
        <v>423</v>
      </c>
    </row>
    <row r="35" spans="1:20" ht="14.4" customHeight="1" x14ac:dyDescent="0.35">
      <c r="A35" t="s">
        <v>51</v>
      </c>
      <c r="B35" t="s">
        <v>1178</v>
      </c>
      <c r="C35" t="s">
        <v>373</v>
      </c>
      <c r="D35" t="s">
        <v>1155</v>
      </c>
      <c r="E35" t="s">
        <v>408</v>
      </c>
      <c r="F35" t="s">
        <v>51</v>
      </c>
      <c r="G35" t="s">
        <v>1310</v>
      </c>
      <c r="H35" t="s">
        <v>373</v>
      </c>
      <c r="I35" s="186" t="s">
        <v>1155</v>
      </c>
      <c r="J35" t="s">
        <v>408</v>
      </c>
      <c r="K35" t="s">
        <v>51</v>
      </c>
      <c r="L35" t="s">
        <v>1361</v>
      </c>
      <c r="M35" t="s">
        <v>373</v>
      </c>
      <c r="N35" s="186" t="s">
        <v>1155</v>
      </c>
      <c r="O35" t="s">
        <v>408</v>
      </c>
      <c r="P35" t="s">
        <v>423</v>
      </c>
      <c r="Q35" t="s">
        <v>423</v>
      </c>
      <c r="R35" t="s">
        <v>423</v>
      </c>
      <c r="S35" t="s">
        <v>423</v>
      </c>
      <c r="T35" s="1" t="s">
        <v>423</v>
      </c>
    </row>
    <row r="36" spans="1:20" ht="14.4" customHeight="1" x14ac:dyDescent="0.35">
      <c r="A36" t="s">
        <v>52</v>
      </c>
      <c r="B36" t="s">
        <v>1179</v>
      </c>
      <c r="C36" t="s">
        <v>172</v>
      </c>
      <c r="D36" t="s">
        <v>350</v>
      </c>
      <c r="E36" t="s">
        <v>408</v>
      </c>
      <c r="F36" t="s">
        <v>52</v>
      </c>
      <c r="G36" t="s">
        <v>1311</v>
      </c>
      <c r="H36" t="s">
        <v>172</v>
      </c>
      <c r="I36" s="186" t="s">
        <v>350</v>
      </c>
      <c r="J36" t="s">
        <v>408</v>
      </c>
      <c r="K36" t="s">
        <v>52</v>
      </c>
      <c r="L36" t="s">
        <v>1362</v>
      </c>
      <c r="M36" t="s">
        <v>172</v>
      </c>
      <c r="N36" s="186" t="s">
        <v>350</v>
      </c>
      <c r="O36" t="s">
        <v>408</v>
      </c>
      <c r="P36" t="s">
        <v>48</v>
      </c>
      <c r="Q36" t="s">
        <v>1450</v>
      </c>
      <c r="R36" s="184" t="s">
        <v>1512</v>
      </c>
      <c r="S36" s="184" t="s">
        <v>350</v>
      </c>
      <c r="T36" s="1" t="s">
        <v>408</v>
      </c>
    </row>
    <row r="37" spans="1:20" ht="14.4" customHeight="1" x14ac:dyDescent="0.35">
      <c r="A37" t="s">
        <v>423</v>
      </c>
      <c r="B37" t="s">
        <v>423</v>
      </c>
      <c r="C37" t="s">
        <v>423</v>
      </c>
      <c r="D37" t="s">
        <v>423</v>
      </c>
      <c r="E37" t="s">
        <v>423</v>
      </c>
      <c r="F37" t="s">
        <v>423</v>
      </c>
      <c r="G37" t="s">
        <v>423</v>
      </c>
      <c r="H37" t="s">
        <v>423</v>
      </c>
      <c r="I37" t="s">
        <v>423</v>
      </c>
      <c r="J37" t="s">
        <v>423</v>
      </c>
      <c r="K37" t="s">
        <v>423</v>
      </c>
      <c r="L37" t="s">
        <v>423</v>
      </c>
      <c r="M37" t="s">
        <v>423</v>
      </c>
      <c r="N37" t="s">
        <v>423</v>
      </c>
      <c r="O37" t="s">
        <v>423</v>
      </c>
      <c r="P37" t="s">
        <v>49</v>
      </c>
      <c r="Q37" t="s">
        <v>1451</v>
      </c>
      <c r="R37" s="184" t="s">
        <v>1513</v>
      </c>
      <c r="S37" s="184" t="s">
        <v>1510</v>
      </c>
      <c r="T37" s="1" t="s">
        <v>408</v>
      </c>
    </row>
    <row r="38" spans="1:20" ht="14.4" customHeight="1" x14ac:dyDescent="0.35">
      <c r="A38" t="s">
        <v>53</v>
      </c>
      <c r="B38" t="s">
        <v>1180</v>
      </c>
      <c r="C38" t="s">
        <v>173</v>
      </c>
      <c r="D38" t="s">
        <v>351</v>
      </c>
      <c r="E38" t="s">
        <v>408</v>
      </c>
      <c r="F38" t="s">
        <v>53</v>
      </c>
      <c r="G38" t="s">
        <v>1312</v>
      </c>
      <c r="H38" t="s">
        <v>173</v>
      </c>
      <c r="I38" t="s">
        <v>351</v>
      </c>
      <c r="J38" t="s">
        <v>409</v>
      </c>
      <c r="K38" t="s">
        <v>53</v>
      </c>
      <c r="L38" t="s">
        <v>1363</v>
      </c>
      <c r="M38" t="s">
        <v>173</v>
      </c>
      <c r="N38" t="s">
        <v>351</v>
      </c>
      <c r="O38" t="s">
        <v>408</v>
      </c>
      <c r="P38" t="s">
        <v>50</v>
      </c>
      <c r="Q38" t="s">
        <v>1452</v>
      </c>
      <c r="R38" t="s">
        <v>173</v>
      </c>
      <c r="S38" t="s">
        <v>351</v>
      </c>
      <c r="T38" s="1" t="s">
        <v>408</v>
      </c>
    </row>
    <row r="39" spans="1:20" ht="14.4" customHeight="1" x14ac:dyDescent="0.35">
      <c r="A39" t="s">
        <v>54</v>
      </c>
      <c r="B39" t="s">
        <v>1181</v>
      </c>
      <c r="C39" t="s">
        <v>174</v>
      </c>
      <c r="D39" t="s">
        <v>352</v>
      </c>
      <c r="E39" t="s">
        <v>408</v>
      </c>
      <c r="F39" t="s">
        <v>54</v>
      </c>
      <c r="G39" t="s">
        <v>1313</v>
      </c>
      <c r="H39" t="s">
        <v>174</v>
      </c>
      <c r="I39" t="s">
        <v>352</v>
      </c>
      <c r="J39" t="s">
        <v>409</v>
      </c>
      <c r="K39" t="s">
        <v>54</v>
      </c>
      <c r="L39" t="s">
        <v>1364</v>
      </c>
      <c r="M39" t="s">
        <v>174</v>
      </c>
      <c r="N39" t="s">
        <v>352</v>
      </c>
      <c r="O39" t="s">
        <v>408</v>
      </c>
      <c r="P39" t="s">
        <v>51</v>
      </c>
      <c r="Q39" t="s">
        <v>1453</v>
      </c>
      <c r="R39" t="s">
        <v>174</v>
      </c>
      <c r="S39" t="s">
        <v>352</v>
      </c>
      <c r="T39" s="1" t="s">
        <v>408</v>
      </c>
    </row>
    <row r="40" spans="1:20" ht="14.4" customHeight="1" x14ac:dyDescent="0.35">
      <c r="A40" t="s">
        <v>423</v>
      </c>
      <c r="B40" t="s">
        <v>423</v>
      </c>
      <c r="C40" t="s">
        <v>423</v>
      </c>
      <c r="D40" t="s">
        <v>423</v>
      </c>
      <c r="E40" t="s">
        <v>423</v>
      </c>
      <c r="F40" t="s">
        <v>423</v>
      </c>
      <c r="G40" t="s">
        <v>423</v>
      </c>
      <c r="H40" t="s">
        <v>423</v>
      </c>
      <c r="I40" t="s">
        <v>423</v>
      </c>
      <c r="J40" t="s">
        <v>423</v>
      </c>
      <c r="K40" t="s">
        <v>423</v>
      </c>
      <c r="L40" t="s">
        <v>423</v>
      </c>
      <c r="M40" t="s">
        <v>423</v>
      </c>
      <c r="N40" t="s">
        <v>423</v>
      </c>
      <c r="O40" t="s">
        <v>423</v>
      </c>
      <c r="P40" t="s">
        <v>52</v>
      </c>
      <c r="Q40" t="s">
        <v>1454</v>
      </c>
      <c r="R40" t="s">
        <v>1398</v>
      </c>
      <c r="S40" t="s">
        <v>1418</v>
      </c>
      <c r="T40" s="1" t="s">
        <v>408</v>
      </c>
    </row>
    <row r="41" spans="1:20" ht="14.4" customHeight="1" x14ac:dyDescent="0.35">
      <c r="A41" t="s">
        <v>423</v>
      </c>
      <c r="B41" t="s">
        <v>423</v>
      </c>
      <c r="C41" t="s">
        <v>423</v>
      </c>
      <c r="D41" t="s">
        <v>423</v>
      </c>
      <c r="E41" t="s">
        <v>423</v>
      </c>
      <c r="F41" t="s">
        <v>423</v>
      </c>
      <c r="G41" t="s">
        <v>423</v>
      </c>
      <c r="H41" t="s">
        <v>423</v>
      </c>
      <c r="I41" t="s">
        <v>423</v>
      </c>
      <c r="J41" t="s">
        <v>423</v>
      </c>
      <c r="K41" t="s">
        <v>423</v>
      </c>
      <c r="L41" t="s">
        <v>423</v>
      </c>
      <c r="M41" t="s">
        <v>423</v>
      </c>
      <c r="N41" t="s">
        <v>423</v>
      </c>
      <c r="O41" t="s">
        <v>423</v>
      </c>
      <c r="P41" t="s">
        <v>53</v>
      </c>
      <c r="Q41" t="s">
        <v>1455</v>
      </c>
      <c r="R41" t="s">
        <v>1399</v>
      </c>
      <c r="S41" t="s">
        <v>1419</v>
      </c>
      <c r="T41" s="1" t="s">
        <v>408</v>
      </c>
    </row>
    <row r="42" spans="1:20" ht="14.4" customHeight="1" x14ac:dyDescent="0.35">
      <c r="A42" t="s">
        <v>55</v>
      </c>
      <c r="B42" t="s">
        <v>1182</v>
      </c>
      <c r="C42" t="s">
        <v>436</v>
      </c>
      <c r="D42" t="s">
        <v>438</v>
      </c>
      <c r="E42" t="s">
        <v>409</v>
      </c>
      <c r="F42" t="s">
        <v>55</v>
      </c>
      <c r="G42" t="s">
        <v>1314</v>
      </c>
      <c r="H42" t="s">
        <v>1224</v>
      </c>
      <c r="I42" t="s">
        <v>1225</v>
      </c>
      <c r="J42" t="s">
        <v>409</v>
      </c>
      <c r="K42" t="s">
        <v>55</v>
      </c>
      <c r="L42" t="s">
        <v>1365</v>
      </c>
      <c r="M42" t="s">
        <v>1256</v>
      </c>
      <c r="N42" t="s">
        <v>1257</v>
      </c>
      <c r="O42" t="s">
        <v>409</v>
      </c>
      <c r="P42" t="s">
        <v>54</v>
      </c>
      <c r="Q42" t="s">
        <v>1456</v>
      </c>
      <c r="R42" t="s">
        <v>1400</v>
      </c>
      <c r="S42" t="s">
        <v>1420</v>
      </c>
      <c r="T42" s="1" t="s">
        <v>409</v>
      </c>
    </row>
    <row r="43" spans="1:20" ht="14.4" customHeight="1" x14ac:dyDescent="0.35">
      <c r="A43" t="s">
        <v>175</v>
      </c>
      <c r="B43" t="s">
        <v>1183</v>
      </c>
      <c r="C43" t="s">
        <v>437</v>
      </c>
      <c r="D43" t="s">
        <v>439</v>
      </c>
      <c r="E43" t="s">
        <v>409</v>
      </c>
      <c r="F43" t="s">
        <v>175</v>
      </c>
      <c r="G43" t="s">
        <v>1315</v>
      </c>
      <c r="H43" t="s">
        <v>1226</v>
      </c>
      <c r="I43" t="s">
        <v>1227</v>
      </c>
      <c r="J43" t="s">
        <v>409</v>
      </c>
      <c r="K43" t="s">
        <v>175</v>
      </c>
      <c r="L43" t="s">
        <v>1366</v>
      </c>
      <c r="M43" t="s">
        <v>1258</v>
      </c>
      <c r="N43" t="s">
        <v>1259</v>
      </c>
      <c r="O43" t="s">
        <v>409</v>
      </c>
      <c r="P43" t="s">
        <v>55</v>
      </c>
      <c r="Q43" t="s">
        <v>1457</v>
      </c>
      <c r="R43" t="s">
        <v>1401</v>
      </c>
      <c r="S43" t="s">
        <v>1421</v>
      </c>
      <c r="T43" s="1" t="s">
        <v>409</v>
      </c>
    </row>
    <row r="44" spans="1:20" ht="14.4" customHeight="1" x14ac:dyDescent="0.35">
      <c r="A44" t="s">
        <v>423</v>
      </c>
      <c r="B44" t="s">
        <v>423</v>
      </c>
      <c r="C44" t="s">
        <v>423</v>
      </c>
      <c r="D44" t="s">
        <v>423</v>
      </c>
      <c r="E44" t="s">
        <v>423</v>
      </c>
      <c r="F44" t="s">
        <v>176</v>
      </c>
      <c r="G44" t="s">
        <v>1316</v>
      </c>
      <c r="H44" t="s">
        <v>1228</v>
      </c>
      <c r="I44" t="s">
        <v>1229</v>
      </c>
      <c r="J44" t="s">
        <v>409</v>
      </c>
      <c r="K44" t="s">
        <v>176</v>
      </c>
      <c r="L44" t="s">
        <v>1367</v>
      </c>
      <c r="M44" t="s">
        <v>1260</v>
      </c>
      <c r="N44" t="s">
        <v>1261</v>
      </c>
      <c r="O44" t="s">
        <v>409</v>
      </c>
      <c r="P44" t="s">
        <v>175</v>
      </c>
      <c r="Q44" t="s">
        <v>1458</v>
      </c>
      <c r="R44" t="s">
        <v>1402</v>
      </c>
      <c r="S44" t="s">
        <v>1422</v>
      </c>
      <c r="T44" s="1" t="s">
        <v>409</v>
      </c>
    </row>
    <row r="45" spans="1:20" ht="14.4" customHeight="1" x14ac:dyDescent="0.35">
      <c r="A45" t="s">
        <v>176</v>
      </c>
      <c r="B45" t="s">
        <v>1184</v>
      </c>
      <c r="C45" t="s">
        <v>440</v>
      </c>
      <c r="D45" t="s">
        <v>441</v>
      </c>
      <c r="E45" t="s">
        <v>409</v>
      </c>
      <c r="F45" t="s">
        <v>423</v>
      </c>
      <c r="G45" t="s">
        <v>423</v>
      </c>
      <c r="H45" t="s">
        <v>423</v>
      </c>
      <c r="I45" t="s">
        <v>423</v>
      </c>
      <c r="J45" t="s">
        <v>423</v>
      </c>
      <c r="K45" t="s">
        <v>423</v>
      </c>
      <c r="L45" t="s">
        <v>423</v>
      </c>
      <c r="M45" t="s">
        <v>423</v>
      </c>
      <c r="N45" t="s">
        <v>423</v>
      </c>
      <c r="O45" t="s">
        <v>423</v>
      </c>
      <c r="P45" t="s">
        <v>423</v>
      </c>
      <c r="Q45" t="s">
        <v>423</v>
      </c>
      <c r="R45" t="s">
        <v>423</v>
      </c>
      <c r="S45" t="s">
        <v>423</v>
      </c>
      <c r="T45" s="1" t="s">
        <v>423</v>
      </c>
    </row>
    <row r="46" spans="1:20" ht="14.4" customHeight="1" x14ac:dyDescent="0.35">
      <c r="A46" t="s">
        <v>177</v>
      </c>
      <c r="B46" t="s">
        <v>1185</v>
      </c>
      <c r="C46" t="s">
        <v>374</v>
      </c>
      <c r="D46" t="s">
        <v>353</v>
      </c>
      <c r="E46" t="s">
        <v>409</v>
      </c>
      <c r="F46" t="s">
        <v>177</v>
      </c>
      <c r="G46" t="s">
        <v>1317</v>
      </c>
      <c r="H46" t="s">
        <v>374</v>
      </c>
      <c r="I46" t="s">
        <v>353</v>
      </c>
      <c r="J46" t="s">
        <v>409</v>
      </c>
      <c r="K46" t="s">
        <v>177</v>
      </c>
      <c r="L46" t="s">
        <v>1368</v>
      </c>
      <c r="M46" t="s">
        <v>374</v>
      </c>
      <c r="N46" t="s">
        <v>353</v>
      </c>
      <c r="O46" t="s">
        <v>409</v>
      </c>
      <c r="P46" t="s">
        <v>176</v>
      </c>
      <c r="Q46" t="s">
        <v>1459</v>
      </c>
      <c r="R46" t="s">
        <v>1403</v>
      </c>
      <c r="S46" t="s">
        <v>353</v>
      </c>
      <c r="T46" s="1" t="s">
        <v>409</v>
      </c>
    </row>
    <row r="47" spans="1:20" ht="14.4" customHeight="1" x14ac:dyDescent="0.35">
      <c r="A47" t="s">
        <v>178</v>
      </c>
      <c r="B47" t="s">
        <v>1186</v>
      </c>
      <c r="C47" t="s">
        <v>442</v>
      </c>
      <c r="D47" t="s">
        <v>443</v>
      </c>
      <c r="E47" t="s">
        <v>409</v>
      </c>
      <c r="F47" t="s">
        <v>178</v>
      </c>
      <c r="G47" t="s">
        <v>1318</v>
      </c>
      <c r="H47" t="s">
        <v>1230</v>
      </c>
      <c r="I47" t="s">
        <v>1231</v>
      </c>
      <c r="J47" t="s">
        <v>410</v>
      </c>
      <c r="K47" t="s">
        <v>178</v>
      </c>
      <c r="L47" t="s">
        <v>1369</v>
      </c>
      <c r="M47" t="s">
        <v>1262</v>
      </c>
      <c r="N47" t="s">
        <v>1263</v>
      </c>
      <c r="O47" t="s">
        <v>409</v>
      </c>
      <c r="P47" t="s">
        <v>177</v>
      </c>
      <c r="Q47" t="s">
        <v>1460</v>
      </c>
      <c r="R47" t="s">
        <v>1404</v>
      </c>
      <c r="S47" t="s">
        <v>1405</v>
      </c>
      <c r="T47" s="1" t="s">
        <v>409</v>
      </c>
    </row>
    <row r="48" spans="1:20" ht="14.4" customHeight="1" x14ac:dyDescent="0.35">
      <c r="A48" t="s">
        <v>179</v>
      </c>
      <c r="B48" t="s">
        <v>1187</v>
      </c>
      <c r="C48" t="s">
        <v>444</v>
      </c>
      <c r="D48" t="s">
        <v>445</v>
      </c>
      <c r="E48" t="s">
        <v>409</v>
      </c>
      <c r="F48" t="s">
        <v>179</v>
      </c>
      <c r="G48" t="s">
        <v>1319</v>
      </c>
      <c r="H48" t="s">
        <v>1232</v>
      </c>
      <c r="I48" t="s">
        <v>1233</v>
      </c>
      <c r="J48" t="s">
        <v>410</v>
      </c>
      <c r="K48" t="s">
        <v>179</v>
      </c>
      <c r="L48" t="s">
        <v>1370</v>
      </c>
      <c r="M48" t="s">
        <v>1264</v>
      </c>
      <c r="N48" t="s">
        <v>1265</v>
      </c>
      <c r="O48" t="s">
        <v>409</v>
      </c>
      <c r="P48" t="s">
        <v>178</v>
      </c>
      <c r="Q48" t="s">
        <v>1461</v>
      </c>
      <c r="R48" t="s">
        <v>1406</v>
      </c>
      <c r="S48" t="s">
        <v>1423</v>
      </c>
      <c r="T48" s="1" t="s">
        <v>409</v>
      </c>
    </row>
    <row r="49" spans="1:20" ht="14.4" customHeight="1" x14ac:dyDescent="0.35">
      <c r="A49" t="s">
        <v>423</v>
      </c>
      <c r="B49" t="s">
        <v>423</v>
      </c>
      <c r="C49" t="s">
        <v>423</v>
      </c>
      <c r="D49" t="s">
        <v>423</v>
      </c>
      <c r="E49" t="s">
        <v>423</v>
      </c>
      <c r="F49" t="s">
        <v>180</v>
      </c>
      <c r="G49" t="s">
        <v>1320</v>
      </c>
      <c r="H49" t="s">
        <v>1234</v>
      </c>
      <c r="I49" t="s">
        <v>1235</v>
      </c>
      <c r="J49" t="s">
        <v>410</v>
      </c>
      <c r="K49" t="s">
        <v>180</v>
      </c>
      <c r="L49" t="s">
        <v>1371</v>
      </c>
      <c r="M49" t="s">
        <v>1266</v>
      </c>
      <c r="N49" t="s">
        <v>1267</v>
      </c>
      <c r="O49" t="s">
        <v>410</v>
      </c>
      <c r="P49" t="s">
        <v>179</v>
      </c>
      <c r="Q49" t="s">
        <v>1462</v>
      </c>
      <c r="R49" t="s">
        <v>1407</v>
      </c>
      <c r="S49" t="s">
        <v>1408</v>
      </c>
      <c r="T49" s="1" t="s">
        <v>410</v>
      </c>
    </row>
    <row r="50" spans="1:20" ht="14.4" customHeight="1" x14ac:dyDescent="0.35">
      <c r="A50" t="s">
        <v>180</v>
      </c>
      <c r="B50" t="s">
        <v>1188</v>
      </c>
      <c r="C50" t="s">
        <v>184</v>
      </c>
      <c r="D50" t="s">
        <v>354</v>
      </c>
      <c r="E50" t="s">
        <v>410</v>
      </c>
      <c r="F50" t="s">
        <v>181</v>
      </c>
      <c r="G50" t="s">
        <v>1321</v>
      </c>
      <c r="H50" t="s">
        <v>184</v>
      </c>
      <c r="I50" t="s">
        <v>354</v>
      </c>
      <c r="J50" t="s">
        <v>410</v>
      </c>
      <c r="K50" t="s">
        <v>181</v>
      </c>
      <c r="L50" t="s">
        <v>1372</v>
      </c>
      <c r="M50" t="s">
        <v>184</v>
      </c>
      <c r="N50" t="s">
        <v>354</v>
      </c>
      <c r="O50" t="s">
        <v>410</v>
      </c>
      <c r="P50" t="s">
        <v>180</v>
      </c>
      <c r="Q50" t="s">
        <v>1463</v>
      </c>
      <c r="R50" t="s">
        <v>184</v>
      </c>
      <c r="S50" t="s">
        <v>354</v>
      </c>
      <c r="T50" s="1" t="s">
        <v>410</v>
      </c>
    </row>
    <row r="51" spans="1:20" ht="14.4" customHeight="1" x14ac:dyDescent="0.35">
      <c r="A51" t="s">
        <v>181</v>
      </c>
      <c r="B51" t="s">
        <v>1189</v>
      </c>
      <c r="C51" t="s">
        <v>450</v>
      </c>
      <c r="D51" t="s">
        <v>451</v>
      </c>
      <c r="E51" t="s">
        <v>410</v>
      </c>
      <c r="F51" t="s">
        <v>182</v>
      </c>
      <c r="G51" t="s">
        <v>1322</v>
      </c>
      <c r="H51" t="s">
        <v>1236</v>
      </c>
      <c r="I51" t="s">
        <v>1237</v>
      </c>
      <c r="J51" t="s">
        <v>411</v>
      </c>
      <c r="K51" t="s">
        <v>182</v>
      </c>
      <c r="L51" t="s">
        <v>1373</v>
      </c>
      <c r="M51" t="s">
        <v>1268</v>
      </c>
      <c r="N51" t="s">
        <v>1269</v>
      </c>
      <c r="O51" t="s">
        <v>410</v>
      </c>
      <c r="P51" t="s">
        <v>181</v>
      </c>
      <c r="Q51" t="s">
        <v>1464</v>
      </c>
      <c r="R51" t="s">
        <v>1409</v>
      </c>
      <c r="S51" t="s">
        <v>1269</v>
      </c>
      <c r="T51" s="1" t="s">
        <v>410</v>
      </c>
    </row>
    <row r="52" spans="1:20" ht="14.4" customHeight="1" x14ac:dyDescent="0.35">
      <c r="A52" t="s">
        <v>182</v>
      </c>
      <c r="B52" t="s">
        <v>1190</v>
      </c>
      <c r="C52" t="s">
        <v>1100</v>
      </c>
      <c r="D52" t="s">
        <v>1102</v>
      </c>
      <c r="E52" t="s">
        <v>410</v>
      </c>
      <c r="F52" t="s">
        <v>183</v>
      </c>
      <c r="G52" t="s">
        <v>1323</v>
      </c>
      <c r="H52" t="s">
        <v>1238</v>
      </c>
      <c r="I52" t="s">
        <v>1239</v>
      </c>
      <c r="J52" t="s">
        <v>411</v>
      </c>
      <c r="K52" t="s">
        <v>183</v>
      </c>
      <c r="L52" t="s">
        <v>1385</v>
      </c>
      <c r="M52" t="s">
        <v>1238</v>
      </c>
      <c r="N52" t="s">
        <v>1239</v>
      </c>
      <c r="O52" t="s">
        <v>410</v>
      </c>
      <c r="P52" t="s">
        <v>182</v>
      </c>
      <c r="Q52" t="s">
        <v>1465</v>
      </c>
      <c r="R52" t="s">
        <v>1238</v>
      </c>
      <c r="S52" t="s">
        <v>1239</v>
      </c>
      <c r="T52" s="1" t="s">
        <v>410</v>
      </c>
    </row>
    <row r="53" spans="1:20" ht="14.4" customHeight="1" x14ac:dyDescent="0.35">
      <c r="A53" t="s">
        <v>183</v>
      </c>
      <c r="B53" t="s">
        <v>1191</v>
      </c>
      <c r="C53" t="s">
        <v>1101</v>
      </c>
      <c r="D53" t="s">
        <v>1103</v>
      </c>
      <c r="E53" t="s">
        <v>410</v>
      </c>
      <c r="F53" t="s">
        <v>423</v>
      </c>
      <c r="G53" t="s">
        <v>423</v>
      </c>
      <c r="H53" t="s">
        <v>423</v>
      </c>
      <c r="I53" t="s">
        <v>423</v>
      </c>
      <c r="J53" t="s">
        <v>423</v>
      </c>
      <c r="K53" t="s">
        <v>423</v>
      </c>
      <c r="L53" t="s">
        <v>423</v>
      </c>
      <c r="M53" t="s">
        <v>423</v>
      </c>
      <c r="N53" t="s">
        <v>423</v>
      </c>
      <c r="O53" t="s">
        <v>423</v>
      </c>
      <c r="P53" t="s">
        <v>183</v>
      </c>
      <c r="Q53" t="s">
        <v>1466</v>
      </c>
      <c r="R53" t="s">
        <v>1410</v>
      </c>
      <c r="S53" t="s">
        <v>1424</v>
      </c>
      <c r="T53" s="1" t="s">
        <v>410</v>
      </c>
    </row>
    <row r="54" spans="1:20" ht="14.4" customHeight="1" x14ac:dyDescent="0.35">
      <c r="A54" t="s">
        <v>185</v>
      </c>
      <c r="B54" t="s">
        <v>1192</v>
      </c>
      <c r="C54" t="s">
        <v>191</v>
      </c>
      <c r="D54" t="s">
        <v>192</v>
      </c>
      <c r="E54" t="s">
        <v>411</v>
      </c>
      <c r="F54" t="s">
        <v>185</v>
      </c>
      <c r="G54" t="s">
        <v>1323</v>
      </c>
      <c r="H54" t="s">
        <v>191</v>
      </c>
      <c r="I54" t="s">
        <v>192</v>
      </c>
      <c r="J54" t="s">
        <v>411</v>
      </c>
      <c r="K54" t="s">
        <v>185</v>
      </c>
      <c r="L54" t="s">
        <v>1374</v>
      </c>
      <c r="M54" t="s">
        <v>191</v>
      </c>
      <c r="N54" t="s">
        <v>192</v>
      </c>
      <c r="O54" t="s">
        <v>411</v>
      </c>
      <c r="P54" t="s">
        <v>185</v>
      </c>
      <c r="Q54" t="s">
        <v>1467</v>
      </c>
      <c r="R54" t="s">
        <v>191</v>
      </c>
      <c r="S54" t="s">
        <v>192</v>
      </c>
      <c r="T54" s="1" t="s">
        <v>411</v>
      </c>
    </row>
    <row r="55" spans="1:20" ht="14.4" customHeight="1" x14ac:dyDescent="0.35">
      <c r="A55" t="s">
        <v>186</v>
      </c>
      <c r="B55" t="s">
        <v>1193</v>
      </c>
      <c r="C55" t="s">
        <v>193</v>
      </c>
      <c r="D55" t="s">
        <v>194</v>
      </c>
      <c r="E55" t="s">
        <v>411</v>
      </c>
      <c r="F55" t="s">
        <v>186</v>
      </c>
      <c r="G55" t="s">
        <v>1324</v>
      </c>
      <c r="H55" t="s">
        <v>193</v>
      </c>
      <c r="I55" t="s">
        <v>194</v>
      </c>
      <c r="J55" t="s">
        <v>411</v>
      </c>
      <c r="K55" t="s">
        <v>186</v>
      </c>
      <c r="L55" t="s">
        <v>1375</v>
      </c>
      <c r="M55" t="s">
        <v>193</v>
      </c>
      <c r="N55" t="s">
        <v>194</v>
      </c>
      <c r="O55" t="s">
        <v>411</v>
      </c>
      <c r="P55" t="s">
        <v>186</v>
      </c>
      <c r="Q55" t="s">
        <v>1468</v>
      </c>
      <c r="R55" t="s">
        <v>193</v>
      </c>
      <c r="S55" t="s">
        <v>194</v>
      </c>
      <c r="T55" s="1" t="s">
        <v>411</v>
      </c>
    </row>
    <row r="56" spans="1:20" ht="14.4" customHeight="1" x14ac:dyDescent="0.35">
      <c r="A56" t="s">
        <v>187</v>
      </c>
      <c r="B56" t="s">
        <v>1194</v>
      </c>
      <c r="C56" t="s">
        <v>195</v>
      </c>
      <c r="D56" t="s">
        <v>355</v>
      </c>
      <c r="E56" t="s">
        <v>411</v>
      </c>
      <c r="F56" t="s">
        <v>187</v>
      </c>
      <c r="G56" t="s">
        <v>1325</v>
      </c>
      <c r="H56" t="s">
        <v>195</v>
      </c>
      <c r="I56" t="s">
        <v>355</v>
      </c>
      <c r="J56" t="s">
        <v>411</v>
      </c>
      <c r="K56" t="s">
        <v>187</v>
      </c>
      <c r="L56" t="s">
        <v>1376</v>
      </c>
      <c r="M56" t="s">
        <v>195</v>
      </c>
      <c r="N56" t="s">
        <v>355</v>
      </c>
      <c r="O56" t="s">
        <v>411</v>
      </c>
      <c r="P56" t="s">
        <v>187</v>
      </c>
      <c r="Q56" t="s">
        <v>1469</v>
      </c>
      <c r="R56" t="s">
        <v>195</v>
      </c>
      <c r="S56" t="s">
        <v>355</v>
      </c>
      <c r="T56" s="1" t="s">
        <v>411</v>
      </c>
    </row>
    <row r="57" spans="1:20" ht="14.4" customHeight="1" x14ac:dyDescent="0.35">
      <c r="A57" t="s">
        <v>188</v>
      </c>
      <c r="B57" t="s">
        <v>1195</v>
      </c>
      <c r="C57" t="s">
        <v>452</v>
      </c>
      <c r="D57" t="s">
        <v>356</v>
      </c>
      <c r="E57" t="s">
        <v>411</v>
      </c>
      <c r="F57" t="s">
        <v>188</v>
      </c>
      <c r="G57" t="s">
        <v>1326</v>
      </c>
      <c r="H57" t="s">
        <v>1240</v>
      </c>
      <c r="I57" t="s">
        <v>356</v>
      </c>
      <c r="J57" t="s">
        <v>412</v>
      </c>
      <c r="K57" t="s">
        <v>188</v>
      </c>
      <c r="L57" t="s">
        <v>1377</v>
      </c>
      <c r="M57" t="s">
        <v>1240</v>
      </c>
      <c r="N57" t="s">
        <v>356</v>
      </c>
      <c r="O57" t="s">
        <v>411</v>
      </c>
      <c r="P57" t="s">
        <v>188</v>
      </c>
      <c r="Q57" t="s">
        <v>1470</v>
      </c>
      <c r="R57" t="s">
        <v>1411</v>
      </c>
      <c r="S57" t="s">
        <v>356</v>
      </c>
      <c r="T57" s="1" t="s">
        <v>411</v>
      </c>
    </row>
    <row r="58" spans="1:20" ht="14.4" customHeight="1" x14ac:dyDescent="0.35">
      <c r="A58" t="s">
        <v>423</v>
      </c>
      <c r="B58" t="s">
        <v>423</v>
      </c>
      <c r="C58" t="s">
        <v>423</v>
      </c>
      <c r="D58" t="s">
        <v>423</v>
      </c>
      <c r="E58" t="s">
        <v>423</v>
      </c>
      <c r="F58" t="s">
        <v>423</v>
      </c>
      <c r="G58" t="s">
        <v>423</v>
      </c>
      <c r="H58" t="s">
        <v>423</v>
      </c>
      <c r="I58" t="s">
        <v>423</v>
      </c>
      <c r="J58" t="s">
        <v>423</v>
      </c>
      <c r="K58" t="s">
        <v>423</v>
      </c>
      <c r="L58" t="s">
        <v>423</v>
      </c>
      <c r="M58" t="s">
        <v>423</v>
      </c>
      <c r="N58" t="s">
        <v>423</v>
      </c>
      <c r="O58" t="s">
        <v>423</v>
      </c>
      <c r="P58" t="s">
        <v>189</v>
      </c>
      <c r="Q58" t="s">
        <v>1471</v>
      </c>
      <c r="R58" s="184" t="s">
        <v>1240</v>
      </c>
      <c r="S58" s="184" t="s">
        <v>1511</v>
      </c>
      <c r="T58" s="1" t="s">
        <v>411</v>
      </c>
    </row>
    <row r="59" spans="1:20" ht="14.4" customHeight="1" x14ac:dyDescent="0.35">
      <c r="A59" t="s">
        <v>189</v>
      </c>
      <c r="B59" t="s">
        <v>1196</v>
      </c>
      <c r="C59" t="s">
        <v>375</v>
      </c>
      <c r="D59" s="186" t="s">
        <v>2124</v>
      </c>
      <c r="E59" t="s">
        <v>411</v>
      </c>
      <c r="F59" t="s">
        <v>189</v>
      </c>
      <c r="G59" t="s">
        <v>1327</v>
      </c>
      <c r="H59" t="s">
        <v>375</v>
      </c>
      <c r="I59" s="186" t="s">
        <v>2124</v>
      </c>
      <c r="J59" t="s">
        <v>412</v>
      </c>
      <c r="K59" t="s">
        <v>189</v>
      </c>
      <c r="L59" t="s">
        <v>1378</v>
      </c>
      <c r="M59" t="s">
        <v>375</v>
      </c>
      <c r="N59" s="186" t="s">
        <v>2124</v>
      </c>
      <c r="O59" t="s">
        <v>411</v>
      </c>
      <c r="P59" t="s">
        <v>423</v>
      </c>
      <c r="Q59" t="s">
        <v>423</v>
      </c>
      <c r="R59" t="s">
        <v>423</v>
      </c>
      <c r="S59" t="s">
        <v>423</v>
      </c>
      <c r="T59" s="1" t="s">
        <v>423</v>
      </c>
    </row>
    <row r="60" spans="1:20" ht="14.4" customHeight="1" x14ac:dyDescent="0.35">
      <c r="A60" t="s">
        <v>190</v>
      </c>
      <c r="B60" t="s">
        <v>1197</v>
      </c>
      <c r="C60" t="s">
        <v>2145</v>
      </c>
      <c r="D60" t="s">
        <v>2144</v>
      </c>
      <c r="E60" t="s">
        <v>411</v>
      </c>
      <c r="F60" t="s">
        <v>190</v>
      </c>
      <c r="G60" t="s">
        <v>1328</v>
      </c>
      <c r="H60" t="s">
        <v>196</v>
      </c>
      <c r="I60" t="s">
        <v>357</v>
      </c>
      <c r="J60" t="s">
        <v>413</v>
      </c>
      <c r="K60" t="s">
        <v>190</v>
      </c>
      <c r="L60" t="s">
        <v>1379</v>
      </c>
      <c r="M60" t="s">
        <v>196</v>
      </c>
      <c r="N60" t="s">
        <v>357</v>
      </c>
      <c r="O60" t="s">
        <v>411</v>
      </c>
      <c r="P60" t="s">
        <v>190</v>
      </c>
      <c r="Q60" t="s">
        <v>1472</v>
      </c>
      <c r="R60" t="s">
        <v>196</v>
      </c>
      <c r="S60" t="s">
        <v>357</v>
      </c>
      <c r="T60" s="1" t="s">
        <v>411</v>
      </c>
    </row>
    <row r="61" spans="1:20" ht="14.4" customHeight="1" x14ac:dyDescent="0.35">
      <c r="A61" t="s">
        <v>197</v>
      </c>
      <c r="B61" t="s">
        <v>1198</v>
      </c>
      <c r="C61" t="s">
        <v>199</v>
      </c>
      <c r="D61" t="s">
        <v>358</v>
      </c>
      <c r="E61" t="s">
        <v>412</v>
      </c>
      <c r="F61" t="s">
        <v>197</v>
      </c>
      <c r="G61" t="s">
        <v>1329</v>
      </c>
      <c r="H61" t="s">
        <v>199</v>
      </c>
      <c r="I61" t="s">
        <v>358</v>
      </c>
      <c r="J61" t="s">
        <v>413</v>
      </c>
      <c r="K61" t="s">
        <v>197</v>
      </c>
      <c r="L61" t="s">
        <v>1380</v>
      </c>
      <c r="M61" t="s">
        <v>199</v>
      </c>
      <c r="N61" t="s">
        <v>358</v>
      </c>
      <c r="O61" t="s">
        <v>412</v>
      </c>
      <c r="P61" t="s">
        <v>197</v>
      </c>
      <c r="Q61" t="s">
        <v>1473</v>
      </c>
      <c r="R61" t="s">
        <v>199</v>
      </c>
      <c r="S61" t="s">
        <v>358</v>
      </c>
      <c r="T61" s="1" t="s">
        <v>412</v>
      </c>
    </row>
    <row r="62" spans="1:20" ht="14.4" customHeight="1" x14ac:dyDescent="0.35">
      <c r="A62" t="s">
        <v>198</v>
      </c>
      <c r="B62" t="s">
        <v>1199</v>
      </c>
      <c r="C62" t="s">
        <v>419</v>
      </c>
      <c r="D62" t="s">
        <v>420</v>
      </c>
      <c r="E62" t="s">
        <v>412</v>
      </c>
      <c r="F62" t="s">
        <v>198</v>
      </c>
      <c r="G62" t="s">
        <v>1330</v>
      </c>
      <c r="H62" t="s">
        <v>419</v>
      </c>
      <c r="I62" t="s">
        <v>420</v>
      </c>
      <c r="J62" t="s">
        <v>413</v>
      </c>
      <c r="K62" t="s">
        <v>198</v>
      </c>
      <c r="L62" t="s">
        <v>1381</v>
      </c>
      <c r="M62" t="s">
        <v>1270</v>
      </c>
      <c r="N62" t="s">
        <v>1271</v>
      </c>
      <c r="O62" t="s">
        <v>412</v>
      </c>
      <c r="P62" t="s">
        <v>198</v>
      </c>
      <c r="Q62" t="s">
        <v>1474</v>
      </c>
      <c r="R62" t="s">
        <v>1270</v>
      </c>
      <c r="S62" t="s">
        <v>1271</v>
      </c>
      <c r="T62" s="1" t="s">
        <v>412</v>
      </c>
    </row>
    <row r="63" spans="1:20" ht="14.4" customHeight="1" x14ac:dyDescent="0.35">
      <c r="A63" t="s">
        <v>200</v>
      </c>
      <c r="B63" t="s">
        <v>1200</v>
      </c>
      <c r="C63" t="s">
        <v>203</v>
      </c>
      <c r="D63" t="s">
        <v>359</v>
      </c>
      <c r="E63" t="s">
        <v>413</v>
      </c>
      <c r="F63" t="s">
        <v>200</v>
      </c>
      <c r="G63" t="s">
        <v>1331</v>
      </c>
      <c r="H63" t="s">
        <v>203</v>
      </c>
      <c r="I63" t="s">
        <v>359</v>
      </c>
      <c r="K63" t="s">
        <v>200</v>
      </c>
      <c r="L63" t="s">
        <v>1382</v>
      </c>
      <c r="M63" t="s">
        <v>203</v>
      </c>
      <c r="N63" t="s">
        <v>359</v>
      </c>
      <c r="O63" t="s">
        <v>413</v>
      </c>
      <c r="P63" t="s">
        <v>200</v>
      </c>
      <c r="Q63" t="s">
        <v>1475</v>
      </c>
      <c r="R63" t="s">
        <v>203</v>
      </c>
      <c r="S63" t="s">
        <v>359</v>
      </c>
      <c r="T63" s="1" t="s">
        <v>413</v>
      </c>
    </row>
    <row r="64" spans="1:20" ht="14.4" customHeight="1" x14ac:dyDescent="0.35">
      <c r="A64" t="s">
        <v>201</v>
      </c>
      <c r="B64" t="s">
        <v>1201</v>
      </c>
      <c r="C64" t="s">
        <v>376</v>
      </c>
      <c r="D64" t="s">
        <v>204</v>
      </c>
      <c r="E64" t="s">
        <v>413</v>
      </c>
      <c r="F64" t="s">
        <v>201</v>
      </c>
      <c r="G64" t="s">
        <v>1332</v>
      </c>
      <c r="H64" t="s">
        <v>376</v>
      </c>
      <c r="I64" t="s">
        <v>204</v>
      </c>
      <c r="K64" t="s">
        <v>201</v>
      </c>
      <c r="L64" t="s">
        <v>1383</v>
      </c>
      <c r="M64" t="s">
        <v>376</v>
      </c>
      <c r="N64" t="s">
        <v>204</v>
      </c>
      <c r="O64" t="s">
        <v>413</v>
      </c>
      <c r="P64" t="s">
        <v>201</v>
      </c>
      <c r="Q64" t="s">
        <v>1476</v>
      </c>
      <c r="R64" t="s">
        <v>1412</v>
      </c>
      <c r="S64" t="s">
        <v>204</v>
      </c>
      <c r="T64" s="1" t="s">
        <v>413</v>
      </c>
    </row>
    <row r="65" spans="1:20" ht="14.4" customHeight="1" x14ac:dyDescent="0.35">
      <c r="A65" t="s">
        <v>202</v>
      </c>
      <c r="B65" t="s">
        <v>1202</v>
      </c>
      <c r="C65" t="s">
        <v>377</v>
      </c>
      <c r="D65" t="s">
        <v>360</v>
      </c>
      <c r="E65" t="s">
        <v>413</v>
      </c>
      <c r="F65" t="s">
        <v>202</v>
      </c>
      <c r="G65" t="s">
        <v>1333</v>
      </c>
      <c r="H65" t="s">
        <v>377</v>
      </c>
      <c r="I65" t="s">
        <v>360</v>
      </c>
      <c r="K65" t="s">
        <v>202</v>
      </c>
      <c r="L65" t="s">
        <v>1384</v>
      </c>
      <c r="M65" t="s">
        <v>377</v>
      </c>
      <c r="N65" t="s">
        <v>360</v>
      </c>
      <c r="O65" t="s">
        <v>413</v>
      </c>
      <c r="P65" t="s">
        <v>202</v>
      </c>
      <c r="Q65" t="s">
        <v>1477</v>
      </c>
      <c r="R65" t="s">
        <v>1413</v>
      </c>
      <c r="S65" t="s">
        <v>360</v>
      </c>
      <c r="T65" s="1" t="s">
        <v>413</v>
      </c>
    </row>
  </sheetData>
  <pageMargins left="0.7" right="0.7" top="0.75" bottom="0.75" header="0.3" footer="0.3"/>
  <pageSetup paperSize="9" orientation="portrait" r:id="rId1"/>
  <legacyDrawing r:id="rId2"/>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GI56"/>
  <sheetViews>
    <sheetView workbookViewId="0">
      <pane xSplit="2" ySplit="1" topLeftCell="FT2" activePane="bottomRight" state="frozen"/>
      <selection pane="topRight" activeCell="C1" sqref="C1"/>
      <selection pane="bottomLeft" activeCell="A2" sqref="A2"/>
      <selection pane="bottomRight" activeCell="FY8" sqref="FY8"/>
    </sheetView>
  </sheetViews>
  <sheetFormatPr defaultRowHeight="15" customHeight="1" x14ac:dyDescent="0.35"/>
  <cols>
    <col min="187" max="187" width="13.54296875" bestFit="1" customWidth="1"/>
  </cols>
  <sheetData>
    <row r="1" spans="1:191" ht="15" customHeight="1" x14ac:dyDescent="0.35">
      <c r="A1" s="112" t="str">
        <f>IF(ISBLANK(Monitoring_MP!A1),"",Monitoring_MP!A1)</f>
        <v>questionID</v>
      </c>
      <c r="B1" s="112" t="str">
        <f>IF(ISBLANK(Monitoring_MP!B1),"",Monitoring_MP!B1)</f>
        <v>ID_2020</v>
      </c>
      <c r="C1" s="112" t="str">
        <f>IF(ISBLANK(Monitoring_MP!C1),"",Monitoring_MP!C1)</f>
        <v>Row</v>
      </c>
      <c r="D1" s="113" t="str">
        <f>IF(ISBLANK(Monitoring_MP!D1),"",Monitoring_MP!D1)</f>
        <v>question</v>
      </c>
      <c r="E1" s="113" t="str">
        <f>IF(ISBLANK(Monitoring_MP!E1),"",Monitoring_MP!E1)</f>
        <v>question_en</v>
      </c>
      <c r="F1" s="113" t="str">
        <f>IF(ISBLANK(Monitoring_MP!F1),"",Monitoring_MP!F1)</f>
        <v/>
      </c>
      <c r="G1" s="113" t="str">
        <f>IF(ISBLANK(Monitoring_MP!G1),"",Monitoring_MP!G1)</f>
        <v>Code issues</v>
      </c>
      <c r="H1" s="113" t="str">
        <f>IF(ISBLANK(Monitoring_MP!H1),"",Monitoring_MP!H1)</f>
        <v>Code comment</v>
      </c>
      <c r="I1" s="115" t="str">
        <f>IF(ISBLANK(Monitoring_MP!I1),"",Monitoring_MP!I1)</f>
        <v>max points</v>
      </c>
      <c r="J1" s="116" t="str">
        <f>IF(ISBLANK(Monitoring_MP!J1),"",Monitoring_MP!J1)</f>
        <v>ans1</v>
      </c>
      <c r="K1" s="116" t="str">
        <f>IF(ISBLANK(Monitoring_MP!K1),"",Monitoring_MP!K1)</f>
        <v>ans1en</v>
      </c>
      <c r="L1" s="116" t="str">
        <f>IF(ISBLANK(Monitoring_MP!L1),"",Monitoring_MP!L1)</f>
        <v>ans2</v>
      </c>
      <c r="M1" s="116" t="str">
        <f>IF(ISBLANK(Monitoring_MP!M1),"",Monitoring_MP!M1)</f>
        <v>ans2en</v>
      </c>
      <c r="N1" s="116" t="str">
        <f>IF(ISBLANK(Monitoring_MP!N1),"",Monitoring_MP!N1)</f>
        <v>ans3</v>
      </c>
      <c r="O1" s="116" t="str">
        <f>IF(ISBLANK(Monitoring_MP!O1),"",Monitoring_MP!O1)</f>
        <v>ans3en</v>
      </c>
      <c r="P1" s="116" t="str">
        <f>IF(ISBLANK(Monitoring_MP!P1),"",Monitoring_MP!P1)</f>
        <v>ans4</v>
      </c>
      <c r="Q1" s="116" t="str">
        <f>IF(ISBLANK(Monitoring_MP!Q1),"",Monitoring_MP!Q1)</f>
        <v>ans4en</v>
      </c>
      <c r="R1" s="116" t="str">
        <f>IF(ISBLANK(Monitoring_MP!R1),"",Monitoring_MP!R1)</f>
        <v>ans5</v>
      </c>
      <c r="S1" s="116" t="str">
        <f>IF(ISBLANK(Monitoring_MP!S1),"",Monitoring_MP!S1)</f>
        <v>ans5en</v>
      </c>
      <c r="T1" s="116" t="str">
        <f>IF(ISBLANK(Monitoring_MP!T1),"",Monitoring_MP!T1)</f>
        <v>ans6</v>
      </c>
      <c r="U1" s="116" t="str">
        <f>IF(ISBLANK(Monitoring_MP!U1),"",Monitoring_MP!U1)</f>
        <v>ans6en</v>
      </c>
      <c r="V1" s="116" t="str">
        <f>IF(ISBLANK(Monitoring_MP!V1),"",Monitoring_MP!V1)</f>
        <v>ans7</v>
      </c>
      <c r="W1" s="116" t="str">
        <f>IF(ISBLANK(Monitoring_MP!W1),"",Monitoring_MP!W1)</f>
        <v>ans7en</v>
      </c>
      <c r="X1" s="116" t="str">
        <f>IF(ISBLANK(Monitoring_MP!X1),"",Monitoring_MP!X1)</f>
        <v>ans8</v>
      </c>
      <c r="Y1" s="116" t="str">
        <f>IF(ISBLANK(Monitoring_MP!Y1),"",Monitoring_MP!Y1)</f>
        <v>ans8en</v>
      </c>
      <c r="Z1" s="116" t="str">
        <f>IF(ISBLANK(Monitoring_MP!Z1),"",Monitoring_MP!Z1)</f>
        <v>ans9</v>
      </c>
      <c r="AA1" s="116" t="str">
        <f>IF(ISBLANK(Monitoring_MP!AA1),"",Monitoring_MP!AA1)</f>
        <v>ans9en</v>
      </c>
      <c r="AB1" s="115" t="str">
        <f>IF(ISBLANK(Monitoring_MP!AB1),"",Monitoring_MP!AB1)</f>
        <v>pts1</v>
      </c>
      <c r="AC1" s="115" t="str">
        <f>IF(ISBLANK(Monitoring_MP!AC1),"",Monitoring_MP!AC1)</f>
        <v>pts2</v>
      </c>
      <c r="AD1" s="115" t="str">
        <f>IF(ISBLANK(Monitoring_MP!AD1),"",Monitoring_MP!AD1)</f>
        <v>pts3</v>
      </c>
      <c r="AE1" s="115" t="str">
        <f>IF(ISBLANK(Monitoring_MP!AE1),"",Monitoring_MP!AE1)</f>
        <v>pts4</v>
      </c>
      <c r="AF1" s="115" t="str">
        <f>IF(ISBLANK(Monitoring_MP!AF1),"",Monitoring_MP!AF1)</f>
        <v>pts5</v>
      </c>
      <c r="AG1" s="115" t="str">
        <f>IF(ISBLANK(Monitoring_MP!AG1),"",Monitoring_MP!AG1)</f>
        <v>pts6</v>
      </c>
      <c r="AH1" s="119" t="str">
        <f>IF(ISBLANK(Monitoring_MP!AH1),"",Monitoring_MP!AH1)</f>
        <v>pts7</v>
      </c>
      <c r="AI1" s="119" t="str">
        <f>IF(ISBLANK(Monitoring_MP!AI1),"",Monitoring_MP!AI1)</f>
        <v>pts8</v>
      </c>
      <c r="AJ1" s="119" t="str">
        <f>IF(ISBLANK(Monitoring_MP!AJ1),"",Monitoring_MP!AJ1)</f>
        <v>pts9</v>
      </c>
      <c r="AK1" s="187" t="str">
        <f>IF(ISBLANK(Monitoring_MP!AK1),"",Monitoring_MP!AK1)</f>
        <v>Chisinau</v>
      </c>
      <c r="AL1" s="141" t="str">
        <f>IF(ISBLANK(Monitoring_MP!AL1),"",Monitoring_MP!AL1)</f>
        <v>Chisinau_comentariu</v>
      </c>
      <c r="AM1" s="141" t="str">
        <f>IF(ISBLANK(Monitoring_MP!AM1),"",Monitoring_MP!AM1)</f>
        <v>Balti</v>
      </c>
      <c r="AN1" s="141" t="str">
        <f>IF(ISBLANK(Monitoring_MP!AN1),"",Monitoring_MP!AN1)</f>
        <v>Balti_comentariu</v>
      </c>
      <c r="AO1" s="113" t="str">
        <f>IF(ISBLANK(Monitoring_MP!AO1),"",Monitoring_MP!AO1)</f>
        <v>Cahul</v>
      </c>
      <c r="AP1" s="113" t="str">
        <f>IF(ISBLANK(Monitoring_MP!AP1),"",Monitoring_MP!AP1)</f>
        <v>Cahul_comentariu</v>
      </c>
      <c r="AQ1" s="141" t="str">
        <f>IF(ISBLANK(Monitoring_MP!AQ1),"",Monitoring_MP!AQ1)</f>
        <v>Ungheni</v>
      </c>
      <c r="AR1" s="141" t="str">
        <f>IF(ISBLANK(Monitoring_MP!AR1),"",Monitoring_MP!AR1)</f>
        <v>Ungheni_comentariu</v>
      </c>
      <c r="AS1" s="141" t="str">
        <f>IF(ISBLANK(Monitoring_MP!AS1),"",Monitoring_MP!AS1)</f>
        <v>Soroca</v>
      </c>
      <c r="AT1" s="141" t="str">
        <f>IF(ISBLANK(Monitoring_MP!AT1),"",Monitoring_MP!AT1)</f>
        <v>Soroca_comentariu</v>
      </c>
      <c r="AU1" s="141" t="str">
        <f>IF(ISBLANK(Monitoring_MP!AU1),"",Monitoring_MP!AU1)</f>
        <v>Orhei</v>
      </c>
      <c r="AV1" s="141" t="str">
        <f>IF(ISBLANK(Monitoring_MP!AV1),"",Monitoring_MP!AV1)</f>
        <v>Orhei_comentariu</v>
      </c>
      <c r="AW1" s="141" t="str">
        <f>IF(ISBLANK(Monitoring_MP!AW1),"",Monitoring_MP!AW1)</f>
        <v>Ceadir Lunga</v>
      </c>
      <c r="AX1" s="141" t="str">
        <f>IF(ISBLANK(Monitoring_MP!AX1),"",Monitoring_MP!AX1)</f>
        <v>Ceadir Lunga_comentariu</v>
      </c>
      <c r="AY1" s="141" t="str">
        <f>IF(ISBLANK(Monitoring_MP!AY1),"",Monitoring_MP!AY1)</f>
        <v>Straseni</v>
      </c>
      <c r="AZ1" s="141" t="str">
        <f>IF(ISBLANK(Monitoring_MP!AZ1),"",Monitoring_MP!AZ1)</f>
        <v>Straseni_comentariu</v>
      </c>
      <c r="BA1" s="141" t="str">
        <f>IF(ISBLANK(Monitoring_MP!BA1),"",Monitoring_MP!BA1)</f>
        <v>Drochia</v>
      </c>
      <c r="BB1" s="141" t="str">
        <f>IF(ISBLANK(Monitoring_MP!BB1),"",Monitoring_MP!BB1)</f>
        <v>Drochia_comentariu</v>
      </c>
      <c r="BC1" s="141" t="str">
        <f>IF(ISBLANK(Monitoring_MP!BC1),"",Monitoring_MP!BC1)</f>
        <v>Durlesti</v>
      </c>
      <c r="BD1" s="141" t="str">
        <f>IF(ISBLANK(Monitoring_MP!BD1),"",Monitoring_MP!BD1)</f>
        <v>Durlesti_comentariu</v>
      </c>
      <c r="BE1" s="141" t="str">
        <f>IF(ISBLANK(Monitoring_MP!BE1),"",Monitoring_MP!BE1)</f>
        <v>Causeni</v>
      </c>
      <c r="BF1" s="141" t="str">
        <f>IF(ISBLANK(Monitoring_MP!BF1),"",Monitoring_MP!BF1)</f>
        <v>Causeni_comentariu</v>
      </c>
      <c r="BG1" s="141" t="str">
        <f>IF(ISBLANK(Monitoring_MP!BG1),"",Monitoring_MP!BG1)</f>
        <v>Edinet</v>
      </c>
      <c r="BH1" s="141" t="str">
        <f>IF(ISBLANK(Monitoring_MP!BH1),"",Monitoring_MP!BH1)</f>
        <v>Edinet_comentariu</v>
      </c>
      <c r="BI1" s="141" t="str">
        <f>IF(ISBLANK(Monitoring_MP!BI1),"",Monitoring_MP!BI1)</f>
        <v>Hincesti</v>
      </c>
      <c r="BJ1" s="141" t="str">
        <f>IF(ISBLANK(Monitoring_MP!BJ1),"",Monitoring_MP!BJ1)</f>
        <v>Hincesti_comentariu</v>
      </c>
      <c r="BK1" s="141" t="str">
        <f>IF(ISBLANK(Monitoring_MP!BK1),"",Monitoring_MP!BK1)</f>
        <v>Vulcanesti</v>
      </c>
      <c r="BL1" s="141" t="str">
        <f>IF(ISBLANK(Monitoring_MP!BL1),"",Monitoring_MP!BL1)</f>
        <v>Vulcanesti_comentariu</v>
      </c>
      <c r="BM1" s="141" t="str">
        <f>IF(ISBLANK(Monitoring_MP!BM1),"",Monitoring_MP!BM1)</f>
        <v>Calarasi</v>
      </c>
      <c r="BN1" s="141" t="str">
        <f>IF(ISBLANK(Monitoring_MP!BN1),"",Monitoring_MP!BN1)</f>
        <v>Calarasi_comentariu</v>
      </c>
      <c r="BO1" s="141" t="str">
        <f>IF(ISBLANK(Monitoring_MP!BO1),"",Monitoring_MP!BO1)</f>
        <v>Ialoveni</v>
      </c>
      <c r="BP1" s="141" t="str">
        <f>IF(ISBLANK(Monitoring_MP!BP1),"",Monitoring_MP!BP1)</f>
        <v>Ialoveni_comentariu</v>
      </c>
      <c r="BQ1" s="141" t="str">
        <f>IF(ISBLANK(Monitoring_MP!BQ1),"",Monitoring_MP!BQ1)</f>
        <v>Floresti</v>
      </c>
      <c r="BR1" s="141" t="str">
        <f>IF(ISBLANK(Monitoring_MP!BR1),"",Monitoring_MP!BR1)</f>
        <v>Floresti_comentariu</v>
      </c>
      <c r="BS1" s="141" t="str">
        <f>IF(ISBLANK(Monitoring_MP!BS1),"",Monitoring_MP!BS1)</f>
        <v>Taraclia</v>
      </c>
      <c r="BT1" s="141" t="str">
        <f>IF(ISBLANK(Monitoring_MP!BT1),"",Monitoring_MP!BT1)</f>
        <v>Taraclia_comentariu</v>
      </c>
      <c r="BU1" s="141" t="str">
        <f>IF(ISBLANK(Monitoring_MP!BU1),"",Monitoring_MP!BU1)</f>
        <v>Falesti</v>
      </c>
      <c r="BV1" s="141" t="str">
        <f>IF(ISBLANK(Monitoring_MP!BV1),"",Monitoring_MP!BV1)</f>
        <v>Falesti_comentariu</v>
      </c>
      <c r="BW1" s="141" t="str">
        <f>IF(ISBLANK(Monitoring_MP!BW1),"",Monitoring_MP!BW1)</f>
        <v>Singerei</v>
      </c>
      <c r="BX1" s="141" t="str">
        <f>IF(ISBLANK(Monitoring_MP!BX1),"",Monitoring_MP!BX1)</f>
        <v>Singerei_comentariu</v>
      </c>
      <c r="BY1" s="141" t="str">
        <f>IF(ISBLANK(Monitoring_MP!BY1),"",Monitoring_MP!BY1)</f>
        <v>Nisporeni</v>
      </c>
      <c r="BZ1" s="141" t="str">
        <f>IF(ISBLANK(Monitoring_MP!BZ1),"",Monitoring_MP!BZ1)</f>
        <v>Nisporeni_comentariu</v>
      </c>
      <c r="CA1" s="141" t="str">
        <f>IF(ISBLANK(Monitoring_MP!CA1),"",Monitoring_MP!CA1)</f>
        <v>Cimislia</v>
      </c>
      <c r="CB1" s="141" t="str">
        <f>IF(ISBLANK(Monitoring_MP!CB1),"",Monitoring_MP!CB1)</f>
        <v>Cimislia_comentariu</v>
      </c>
      <c r="CC1" s="141" t="str">
        <f>IF(ISBLANK(Monitoring_MP!CC1),"",Monitoring_MP!CC1)</f>
        <v>Riscani</v>
      </c>
      <c r="CD1" s="141" t="str">
        <f>IF(ISBLANK(Monitoring_MP!CD1),"",Monitoring_MP!CD1)</f>
        <v>Riscani_comentariu</v>
      </c>
      <c r="CE1" s="141" t="str">
        <f>IF(ISBLANK(Monitoring_MP!CE1),"",Monitoring_MP!CE1)</f>
        <v>Rezina</v>
      </c>
      <c r="CF1" s="141" t="str">
        <f>IF(ISBLANK(Monitoring_MP!CF1),"",Monitoring_MP!CF1)</f>
        <v>Rezina_comentariu</v>
      </c>
      <c r="CG1" s="119" t="str">
        <f>IF(ISBLANK(Monitoring_MP!CG1),"",Monitoring_MP!CG1)</f>
        <v>Basarabeasca</v>
      </c>
      <c r="CH1" s="119" t="str">
        <f>IF(ISBLANK(Monitoring_MP!CH1),"",Monitoring_MP!CH1)</f>
        <v>Basarabeasca Comentariu</v>
      </c>
      <c r="CI1" s="141" t="str">
        <f>IF(ISBLANK(Monitoring_MP!CI1),"",Monitoring_MP!CI1)</f>
        <v>Congaz</v>
      </c>
      <c r="CJ1" s="141" t="str">
        <f>IF(ISBLANK(Monitoring_MP!CJ1),"",Monitoring_MP!CJ1)</f>
        <v>Congaz_comentariu</v>
      </c>
      <c r="CK1" s="141" t="str">
        <f>IF(ISBLANK(Monitoring_MP!CK1),"",Monitoring_MP!CK1)</f>
        <v>Codru</v>
      </c>
      <c r="CL1" s="141" t="str">
        <f>IF(ISBLANK(Monitoring_MP!CL1),"",Monitoring_MP!CL1)</f>
        <v>Codru_comentariu</v>
      </c>
      <c r="CM1" s="141" t="str">
        <f>IF(ISBLANK(Monitoring_MP!CM1),"",Monitoring_MP!CM1)</f>
        <v>Glodeni</v>
      </c>
      <c r="CN1" s="141" t="str">
        <f>IF(ISBLANK(Monitoring_MP!CN1),"",Monitoring_MP!CN1)</f>
        <v>Glodeni_comentariu</v>
      </c>
      <c r="CO1" s="141" t="str">
        <f>IF(ISBLANK(Monitoring_MP!CO1),"",Monitoring_MP!CO1)</f>
        <v>Costesti</v>
      </c>
      <c r="CP1" s="141" t="str">
        <f>IF(ISBLANK(Monitoring_MP!CP1),"",Monitoring_MP!CP1)</f>
        <v>Costesti_comentariu</v>
      </c>
      <c r="CQ1" s="141" t="str">
        <f>IF(ISBLANK(Monitoring_MP!CQ1),"",Monitoring_MP!CQ1)</f>
        <v>Leova</v>
      </c>
      <c r="CR1" s="141" t="str">
        <f>IF(ISBLANK(Monitoring_MP!CR1),"",Monitoring_MP!CR1)</f>
        <v>Leova_comentariu</v>
      </c>
      <c r="CS1" s="141" t="str">
        <f>IF(ISBLANK(Monitoring_MP!CS1),"",Monitoring_MP!CS1)</f>
        <v>Donduseni</v>
      </c>
      <c r="CT1" s="141" t="str">
        <f>IF(ISBLANK(Monitoring_MP!CT1),"",Monitoring_MP!CT1)</f>
        <v>Donduseni_comentariu</v>
      </c>
      <c r="CU1" s="141" t="str">
        <f>IF(ISBLANK(Monitoring_MP!CU1),"",Monitoring_MP!CU1)</f>
        <v>Carpineni</v>
      </c>
      <c r="CV1" s="141" t="str">
        <f>IF(ISBLANK(Monitoring_MP!CV1),"",Monitoring_MP!CV1)</f>
        <v>Carpineni_comentariu</v>
      </c>
      <c r="CW1" s="141" t="str">
        <f>IF(ISBLANK(Monitoring_MP!CW1),"",Monitoring_MP!CW1)</f>
        <v>Briceni</v>
      </c>
      <c r="CX1" s="141" t="str">
        <f>IF(ISBLANK(Monitoring_MP!CX1),"",Monitoring_MP!CX1)</f>
        <v>Briceni_comentariu</v>
      </c>
      <c r="CY1" s="141" t="str">
        <f>IF(ISBLANK(Monitoring_MP!CY1),"",Monitoring_MP!CY1)</f>
        <v>Copceac</v>
      </c>
      <c r="CZ1" s="141" t="str">
        <f>IF(ISBLANK(Monitoring_MP!CZ1),"",Monitoring_MP!CZ1)</f>
        <v>Copceac_comentariu</v>
      </c>
      <c r="DA1" s="141" t="str">
        <f>IF(ISBLANK(Monitoring_MP!DA1),"",Monitoring_MP!DA1)</f>
        <v>Ocnita</v>
      </c>
      <c r="DB1" s="141" t="str">
        <f>IF(ISBLANK(Monitoring_MP!DB1),"",Monitoring_MP!DB1)</f>
        <v>Ocnita_comentariu</v>
      </c>
      <c r="DC1" s="141" t="str">
        <f>IF(ISBLANK(Monitoring_MP!DC1),"",Monitoring_MP!DC1)</f>
        <v>Anenii Noi</v>
      </c>
      <c r="DD1" s="141" t="str">
        <f>IF(ISBLANK(Monitoring_MP!DD1),"",Monitoring_MP!DD1)</f>
        <v>Anenii Noi_comentariu</v>
      </c>
      <c r="DE1" s="141" t="str">
        <f>IF(ISBLANK(Monitoring_MP!DE1),"",Monitoring_MP!DE1)</f>
        <v>Baurci</v>
      </c>
      <c r="DF1" s="141" t="str">
        <f>IF(ISBLANK(Monitoring_MP!DF1),"",Monitoring_MP!DF1)</f>
        <v>Baurci_comentariu</v>
      </c>
      <c r="DG1" s="141" t="str">
        <f>IF(ISBLANK(Monitoring_MP!DG1),"",Monitoring_MP!DG1)</f>
        <v>Cricova</v>
      </c>
      <c r="DH1" s="141" t="str">
        <f>IF(ISBLANK(Monitoring_MP!DH1),"",Monitoring_MP!DH1)</f>
        <v>Cricova_comentariu</v>
      </c>
      <c r="DI1" s="141" t="str">
        <f>IF(ISBLANK(Monitoring_MP!DI1),"",Monitoring_MP!DI1)</f>
        <v>Bacioi</v>
      </c>
      <c r="DJ1" s="141" t="str">
        <f>IF(ISBLANK(Monitoring_MP!DJ1),"",Monitoring_MP!DJ1)</f>
        <v>Bacioi_comentariu</v>
      </c>
      <c r="DK1" s="141" t="str">
        <f>IF(ISBLANK(Monitoring_MP!DK1),"",Monitoring_MP!DK1)</f>
        <v>Stefan Voda</v>
      </c>
      <c r="DL1" s="141" t="str">
        <f>IF(ISBLANK(Monitoring_MP!DL1),"",Monitoring_MP!DL1)</f>
        <v>Stefan Voda_comentariu</v>
      </c>
      <c r="DM1" s="141" t="str">
        <f>IF(ISBLANK(Monitoring_MP!DM1),"",Monitoring_MP!DM1)</f>
        <v>Singera</v>
      </c>
      <c r="DN1" s="141" t="str">
        <f>IF(ISBLANK(Monitoring_MP!DN1),"",Monitoring_MP!DN1)</f>
        <v>Singera_comentariu</v>
      </c>
      <c r="DO1" s="141" t="str">
        <f>IF(ISBLANK(Monitoring_MP!DO1),"",Monitoring_MP!DO1)</f>
        <v>Criuleni</v>
      </c>
      <c r="DP1" s="141" t="str">
        <f>IF(ISBLANK(Monitoring_MP!DP1),"",Monitoring_MP!DP1)</f>
        <v>Criuleni_comentariu</v>
      </c>
      <c r="DQ1" s="141" t="str">
        <f>IF(ISBLANK(Monitoring_MP!DQ1),"",Monitoring_MP!DQ1)</f>
        <v>Otaci</v>
      </c>
      <c r="DR1" s="141" t="str">
        <f>IF(ISBLANK(Monitoring_MP!DR1),"",Monitoring_MP!DR1)</f>
        <v>Otaci_comentariu</v>
      </c>
      <c r="DS1" s="141" t="str">
        <f>IF(ISBLANK(Monitoring_MP!DS1),"",Monitoring_MP!DS1)</f>
        <v>Cupcini</v>
      </c>
      <c r="DT1" s="141" t="str">
        <f>IF(ISBLANK(Monitoring_MP!DT1),"",Monitoring_MP!DT1)</f>
        <v>Cupcini_comentariu</v>
      </c>
      <c r="DU1" s="141" t="str">
        <f>IF(ISBLANK(Monitoring_MP!DU1),"",Monitoring_MP!DU1)</f>
        <v>Corjeuti</v>
      </c>
      <c r="DV1" s="141" t="str">
        <f>IF(ISBLANK(Monitoring_MP!DV1),"",Monitoring_MP!DV1)</f>
        <v>Corjeuti_comentariu</v>
      </c>
      <c r="DW1" s="141" t="str">
        <f>IF(ISBLANK(Monitoring_MP!DW1),"",Monitoring_MP!DW1)</f>
        <v>Truseni</v>
      </c>
      <c r="DX1" s="141" t="str">
        <f>IF(ISBLANK(Monitoring_MP!DX1),"",Monitoring_MP!DX1)</f>
        <v>Truseni_comentariu</v>
      </c>
      <c r="DY1" s="141" t="str">
        <f>IF(ISBLANK(Monitoring_MP!DY1),"",Monitoring_MP!DY1)</f>
        <v>Pelinia</v>
      </c>
      <c r="DZ1" s="141" t="str">
        <f>IF(ISBLANK(Monitoring_MP!DZ1),"",Monitoring_MP!DZ1)</f>
        <v>Pelinia_comentariu</v>
      </c>
      <c r="EA1" s="141" t="str">
        <f>IF(ISBLANK(Monitoring_MP!EA1),"",Monitoring_MP!EA1)</f>
        <v>Peresecina</v>
      </c>
      <c r="EB1" s="141" t="str">
        <f>IF(ISBLANK(Monitoring_MP!EB1),"",Monitoring_MP!EB1)</f>
        <v>Peresecina_comentariu</v>
      </c>
      <c r="EC1" s="141" t="str">
        <f>IF(ISBLANK(Monitoring_MP!EC1),"",Monitoring_MP!EC1)</f>
        <v>Sipoteni</v>
      </c>
      <c r="ED1" s="141" t="str">
        <f>IF(ISBLANK(Monitoring_MP!ED1),"",Monitoring_MP!ED1)</f>
        <v>Sipoteni_comentariu</v>
      </c>
      <c r="EE1" s="141" t="str">
        <f>IF(ISBLANK(Monitoring_MP!EE1),"",Monitoring_MP!EE1)</f>
        <v>Talmaza</v>
      </c>
      <c r="EF1" s="141" t="str">
        <f>IF(ISBLANK(Monitoring_MP!EF1),"",Monitoring_MP!EF1)</f>
        <v>Talmaza_comentariu</v>
      </c>
      <c r="EG1" s="188" t="str">
        <f>IF(ISBLANK(Monitoring_MP!EG1),"",Monitoring_MP!EG1)</f>
        <v>Budești</v>
      </c>
      <c r="EH1" s="141" t="str">
        <f>IF(ISBLANK(Monitoring_MP!EH1),"",Monitoring_MP!EH1)</f>
        <v>Budești_comentariu</v>
      </c>
      <c r="EI1" s="188" t="str">
        <f>IF(ISBLANK(Monitoring_MP!EI1),"",Monitoring_MP!EI1)</f>
        <v>Varnița</v>
      </c>
      <c r="EJ1" s="141" t="str">
        <f>IF(ISBLANK(Monitoring_MP!EJ1),"",Monitoring_MP!EJ1)</f>
        <v>Varnița_comentariu</v>
      </c>
      <c r="EK1" s="188" t="str">
        <f>IF(ISBLANK(Monitoring_MP!EK1),"",Monitoring_MP!EK1)</f>
        <v>Larga</v>
      </c>
      <c r="EL1" s="141" t="str">
        <f>IF(ISBLANK(Monitoring_MP!EL1),"",Monitoring_MP!EL1)</f>
        <v>Larga_comentariu</v>
      </c>
      <c r="EM1" s="188" t="str">
        <f>IF(ISBLANK(Monitoring_MP!EM1),"",Monitoring_MP!EM1)</f>
        <v>Telenești</v>
      </c>
      <c r="EN1" s="141" t="str">
        <f>IF(ISBLANK(Monitoring_MP!EN1),"",Monitoring_MP!EN1)</f>
        <v>Telenești_comentariu</v>
      </c>
      <c r="EO1" s="188" t="str">
        <f>IF(ISBLANK(Monitoring_MP!EO1),"",Monitoring_MP!EO1)</f>
        <v>Măgdăcești</v>
      </c>
      <c r="EP1" s="141" t="str">
        <f>IF(ISBLANK(Monitoring_MP!EP1),"",Monitoring_MP!EP1)</f>
        <v>Măgdăcești_comentariu</v>
      </c>
      <c r="EQ1" s="188" t="str">
        <f>IF(ISBLANK(Monitoring_MP!EQ1),"",Monitoring_MP!EQ1)</f>
        <v>Gura Galbenă</v>
      </c>
      <c r="ER1" s="141" t="str">
        <f>IF(ISBLANK(Monitoring_MP!ER1),"",Monitoring_MP!ER1)</f>
        <v>Gura Galbenă_comentariu</v>
      </c>
      <c r="ES1" s="188" t="str">
        <f>IF(ISBLANK(Monitoring_MP!ES1),"",Monitoring_MP!ES1)</f>
        <v>Chișcăreni</v>
      </c>
      <c r="ET1" s="141" t="str">
        <f>IF(ISBLANK(Monitoring_MP!ET1),"",Monitoring_MP!ET1)</f>
        <v>Chișcăreni_comentariu</v>
      </c>
      <c r="EU1" s="141" t="str">
        <f>IF(ISBLANK(Monitoring_MP!EU1),"",Monitoring_MP!EU1)</f>
        <v>Ruseștii Noi</v>
      </c>
      <c r="EV1" s="141" t="str">
        <f>IF(ISBLANK(Monitoring_MP!EV1),"",Monitoring_MP!EV1)</f>
        <v>Ruseștii Noi_comentariu</v>
      </c>
      <c r="EW1" s="141" t="str">
        <f>IF(ISBLANK(Monitoring_MP!EW1),"",Monitoring_MP!EW1)</f>
        <v>Zaim</v>
      </c>
      <c r="EX1" s="141" t="str">
        <f>IF(ISBLANK(Monitoring_MP!EX1),"",Monitoring_MP!EX1)</f>
        <v>Zaim_comentariu</v>
      </c>
      <c r="EY1" s="141" t="str">
        <f>IF(ISBLANK(Monitoring_MP!EY1),"",Monitoring_MP!EY1)</f>
        <v>Comrat</v>
      </c>
      <c r="EZ1" s="141" t="str">
        <f>IF(ISBLANK(Monitoring_MP!EZ1),"",Monitoring_MP!EZ1)</f>
        <v>Comrat_comentariu</v>
      </c>
      <c r="FA1" s="232" t="str">
        <f>J1</f>
        <v>ans1</v>
      </c>
      <c r="FB1" s="232" t="s">
        <v>1517</v>
      </c>
      <c r="FC1" s="232" t="str">
        <f t="shared" ref="FC1:FO1" si="0">L1</f>
        <v>ans2</v>
      </c>
      <c r="FD1" s="232" t="s">
        <v>1517</v>
      </c>
      <c r="FE1" s="232" t="str">
        <f t="shared" si="0"/>
        <v>ans3</v>
      </c>
      <c r="FF1" s="232" t="s">
        <v>1517</v>
      </c>
      <c r="FG1" s="232" t="str">
        <f t="shared" si="0"/>
        <v>ans4</v>
      </c>
      <c r="FH1" s="232" t="s">
        <v>1517</v>
      </c>
      <c r="FI1" s="232" t="str">
        <f t="shared" si="0"/>
        <v>ans5</v>
      </c>
      <c r="FJ1" s="232" t="s">
        <v>1517</v>
      </c>
      <c r="FK1" s="232" t="str">
        <f t="shared" si="0"/>
        <v>ans6</v>
      </c>
      <c r="FL1" s="232" t="s">
        <v>1517</v>
      </c>
      <c r="FM1" s="232" t="str">
        <f t="shared" si="0"/>
        <v>ans7</v>
      </c>
      <c r="FN1" s="232" t="s">
        <v>1517</v>
      </c>
      <c r="FO1" s="232" t="str">
        <f t="shared" si="0"/>
        <v>ans8</v>
      </c>
      <c r="FP1" s="232" t="s">
        <v>1517</v>
      </c>
      <c r="FQ1" s="232" t="str">
        <f t="shared" ref="FQ1" si="1">Z1</f>
        <v>ans9</v>
      </c>
      <c r="FR1" s="232" t="s">
        <v>1517</v>
      </c>
      <c r="FS1" s="232" t="s">
        <v>1525</v>
      </c>
      <c r="FT1" s="207" t="s">
        <v>1519</v>
      </c>
      <c r="FU1" s="207" t="s">
        <v>1520</v>
      </c>
      <c r="FV1" s="207" t="s">
        <v>1519</v>
      </c>
      <c r="FW1" s="207" t="s">
        <v>1520</v>
      </c>
      <c r="FX1" s="207" t="s">
        <v>1521</v>
      </c>
      <c r="FY1" s="208" t="s">
        <v>1522</v>
      </c>
      <c r="FZ1" s="209" t="s">
        <v>1523</v>
      </c>
      <c r="GA1" s="209" t="s">
        <v>1524</v>
      </c>
      <c r="GB1" s="217" t="s">
        <v>2105</v>
      </c>
      <c r="GC1" s="217" t="s">
        <v>2106</v>
      </c>
      <c r="GD1" s="217" t="s">
        <v>2107</v>
      </c>
      <c r="GE1" s="209" t="s">
        <v>2108</v>
      </c>
      <c r="GF1" s="209" t="s">
        <v>2109</v>
      </c>
      <c r="GG1" s="209" t="s">
        <v>2110</v>
      </c>
      <c r="GH1" s="209" t="s">
        <v>2111</v>
      </c>
      <c r="GI1" s="207" t="s">
        <v>2112</v>
      </c>
    </row>
    <row r="2" spans="1:191" ht="15" customHeight="1" x14ac:dyDescent="0.35">
      <c r="A2" s="18" t="str">
        <f>IF(ISBLANK(Monitoring_MP!A2),"",Monitoring_MP!A2)</f>
        <v>Q1</v>
      </c>
      <c r="B2" s="18" t="str">
        <f>IF(ISBLANK(Monitoring_MP!B2),"",Monitoring_MP!B2)</f>
        <v>C20001</v>
      </c>
      <c r="C2" s="18">
        <f>IF(ISBLANK(Monitoring_MP!C2),"",Monitoring_MP!C2)</f>
        <v>2</v>
      </c>
      <c r="D2" s="5" t="str">
        <f>IF(ISBLANK(Monitoring_MP!D2),"",Monitoring_MP!D2)</f>
        <v>Pagina web oficială a autorității publice dispune de compartimente dedicate transparenţei decizionale, unde se plasează informaţia privind procesul de elaborare şi adoptare a deciziilor ?</v>
      </c>
      <c r="E2" s="5" t="str">
        <f>IF(ISBLANK(Monitoring_MP!E2),"",Monitoring_MP!E2)</f>
        <v>Does the official web page of the public authority contains the fields related to transparency in decision making process, where the information about the development and approval of decisions is placed?</v>
      </c>
      <c r="F2" s="5" t="str">
        <f>IF(ISBLANK(Monitoring_MP!F2),"",Monitoring_MP!F2)</f>
        <v>acc</v>
      </c>
      <c r="G2" s="8" t="str">
        <f>IF(ISBLANK(Monitoring_MP!G2),"",Monitoring_MP!G2)</f>
        <v>acc1</v>
      </c>
      <c r="H2" s="8" t="str">
        <f>IF(ISBLANK(Monitoring_MP!H2),"",Monitoring_MP!H2)</f>
        <v>acc1k</v>
      </c>
      <c r="I2" s="8">
        <f>IF(ISBLANK(Monitoring_MP!I2),"",Monitoring_MP!I2)</f>
        <v>1</v>
      </c>
      <c r="J2" s="8" t="str">
        <f>IF(ISBLANK(Monitoring_MP!J2),"",Monitoring_MP!J2)</f>
        <v>da</v>
      </c>
      <c r="K2" s="8" t="str">
        <f>IF(ISBLANK(Monitoring_MP!K2),"",Monitoring_MP!K2)</f>
        <v>yes</v>
      </c>
      <c r="L2" s="8" t="str">
        <f>IF(ISBLANK(Monitoring_MP!L2),"",Monitoring_MP!L2)</f>
        <v>nu</v>
      </c>
      <c r="M2" s="8" t="str">
        <f>IF(ISBLANK(Monitoring_MP!M2),"",Monitoring_MP!M2)</f>
        <v>no</v>
      </c>
      <c r="N2" s="8" t="str">
        <f>IF(ISBLANK(Monitoring_MP!N2),"",Monitoring_MP!N2)</f>
        <v>partial</v>
      </c>
      <c r="O2" s="8" t="str">
        <f>IF(ISBLANK(Monitoring_MP!O2),"",Monitoring_MP!O2)</f>
        <v>partially</v>
      </c>
      <c r="P2" s="8" t="str">
        <f>IF(ISBLANK(Monitoring_MP!P2),"",Monitoring_MP!P2)</f>
        <v>--------</v>
      </c>
      <c r="Q2" s="8" t="str">
        <f>IF(ISBLANK(Monitoring_MP!Q2),"",Monitoring_MP!Q2)</f>
        <v>--------</v>
      </c>
      <c r="R2" s="8" t="str">
        <f>IF(ISBLANK(Monitoring_MP!R2),"",Monitoring_MP!R2)</f>
        <v>--------</v>
      </c>
      <c r="S2" s="8" t="str">
        <f>IF(ISBLANK(Monitoring_MP!S2),"",Monitoring_MP!S2)</f>
        <v>--------</v>
      </c>
      <c r="T2" s="8" t="str">
        <f>IF(ISBLANK(Monitoring_MP!T2),"",Monitoring_MP!T2)</f>
        <v>--------</v>
      </c>
      <c r="U2" s="8" t="str">
        <f>IF(ISBLANK(Monitoring_MP!U2),"",Monitoring_MP!U2)</f>
        <v>--------</v>
      </c>
      <c r="V2" s="8" t="str">
        <f>IF(ISBLANK(Monitoring_MP!V2),"",Monitoring_MP!V2)</f>
        <v>--------</v>
      </c>
      <c r="W2" s="8" t="str">
        <f>IF(ISBLANK(Monitoring_MP!W2),"",Monitoring_MP!W2)</f>
        <v>--------</v>
      </c>
      <c r="X2" s="8" t="str">
        <f>IF(ISBLANK(Monitoring_MP!X2),"",Monitoring_MP!X2)</f>
        <v>N/A</v>
      </c>
      <c r="Y2" s="8" t="str">
        <f>IF(ISBLANK(Monitoring_MP!Y2),"",Monitoring_MP!Y2)</f>
        <v>N/A</v>
      </c>
      <c r="Z2" s="8" t="str">
        <f>IF(ISBLANK(Monitoring_MP!Z2),"",Monitoring_MP!Z2)</f>
        <v>--------</v>
      </c>
      <c r="AA2" s="8" t="str">
        <f>IF(ISBLANK(Monitoring_MP!AA2),"",Monitoring_MP!AA2)</f>
        <v>--------</v>
      </c>
      <c r="AB2" s="8">
        <f>IF(ISBLANK(Monitoring_MP!AB2),"",Monitoring_MP!AB2)</f>
        <v>1</v>
      </c>
      <c r="AC2" s="8">
        <f>IF(ISBLANK(Monitoring_MP!AC2),"",Monitoring_MP!AC2)</f>
        <v>0</v>
      </c>
      <c r="AD2" s="8">
        <f>IF(ISBLANK(Monitoring_MP!AD2),"",Monitoring_MP!AD2)</f>
        <v>0.5</v>
      </c>
      <c r="AE2" s="8" t="str">
        <f>IF(ISBLANK(Monitoring_MP!AE2),"",Monitoring_MP!AE2)</f>
        <v/>
      </c>
      <c r="AF2" s="8" t="str">
        <f>IF(ISBLANK(Monitoring_MP!AF2),"",Monitoring_MP!AF2)</f>
        <v/>
      </c>
      <c r="AG2" s="8" t="str">
        <f>IF(ISBLANK(Monitoring_MP!AG2),"",Monitoring_MP!AG2)</f>
        <v/>
      </c>
      <c r="AH2" s="8" t="str">
        <f>IF(ISBLANK(Monitoring_MP!AH2),"",Monitoring_MP!AH2)</f>
        <v/>
      </c>
      <c r="AI2" s="8" t="str">
        <f>IF(ISBLANK(Monitoring_MP!AI2),"",Monitoring_MP!AI2)</f>
        <v>N/A</v>
      </c>
      <c r="AJ2" s="7" t="str">
        <f>IF(ISBLANK(Monitoring_MP!AJ2),"",Monitoring_MP!AJ2)</f>
        <v/>
      </c>
      <c r="AK2" s="189" t="str">
        <f>IF(ISBLANK(Monitoring_MP!AK2),"",Monitoring_MP!AK2)</f>
        <v>da</v>
      </c>
      <c r="AL2" s="190" t="str">
        <f>IF(ISBLANK(Monitoring_MP!AL2),"",Monitoring_MP!AL2)</f>
        <v>https://www.chisinau.md/scategory.php?l=ro&amp;idc=1000&amp;t=/Transparenta-decizionala/
https://www.chisinau.md/libt.php?l=ro&amp;idc=412&amp;t=/Consiliul/Activitatea-Consiliului/Sedintele-CMC
https://www.chisinau.md/lib.php?l=ro&amp;idc=616&amp;t=/Consiliul/Activitatea-Consiliului/Proiecte-de-decizii&amp;
https://www.chisinau.md/libt.php?l=ro&amp;idc=408&amp;t=/Consiliul/Activitatea-Consiliului/Decizii-CMC&amp;</v>
      </c>
      <c r="AM2" s="189" t="str">
        <f>IF(ISBLANK(Monitoring_MP!AM2),"",Monitoring_MP!AM2)</f>
        <v>da</v>
      </c>
      <c r="AN2" s="129" t="str">
        <f>IF(ISBLANK(Monitoring_MP!AN2),"",Monitoring_MP!AN2)</f>
        <v>http://balti.md/</v>
      </c>
      <c r="AO2" s="191" t="str">
        <f>IF(ISBLANK(Monitoring_MP!AO2),"",Monitoring_MP!AO2)</f>
        <v>da</v>
      </c>
      <c r="AP2" s="154" t="str">
        <f>IF(ISBLANK(Monitoring_MP!AP2),"",Monitoring_MP!AP2)</f>
        <v>http://primariacahul.md/</v>
      </c>
      <c r="AQ2" s="189" t="str">
        <f>IF(ISBLANK(Monitoring_MP!AQ2),"",Monitoring_MP!AQ2)</f>
        <v>da</v>
      </c>
      <c r="AR2" s="93" t="str">
        <f>IF(ISBLANK(Monitoring_MP!AR2),"",Monitoring_MP!AR2)</f>
        <v>http://ungheni.md/</v>
      </c>
      <c r="AS2" s="189" t="str">
        <f>IF(ISBLANK(Monitoring_MP!AS2),"",Monitoring_MP!AS2)</f>
        <v>da</v>
      </c>
      <c r="AT2" s="93" t="str">
        <f>IF(ISBLANK(Monitoring_MP!AT2),"",Monitoring_MP!AT2)</f>
        <v>http://www.primsoroca.md/ro//</v>
      </c>
      <c r="AU2" s="189" t="str">
        <f>IF(ISBLANK(Monitoring_MP!AU2),"",Monitoring_MP!AU2)</f>
        <v>da</v>
      </c>
      <c r="AV2" s="95" t="str">
        <f>IF(ISBLANK(Monitoring_MP!AV2),"",Monitoring_MP!AV2)</f>
        <v>https://www.orhei.md/index.php?l=ro</v>
      </c>
      <c r="AW2" s="189" t="str">
        <f>IF(ISBLANK(Monitoring_MP!AW2),"",Monitoring_MP!AW2)</f>
        <v>da</v>
      </c>
      <c r="AX2" s="95" t="str">
        <f>IF(ISBLANK(Monitoring_MP!AX2),"",Monitoring_MP!AX2)</f>
        <v>https://ceadir-lunga.md/webportal/</v>
      </c>
      <c r="AY2" s="189" t="str">
        <f>IF(ISBLANK(Monitoring_MP!AY2),"",Monitoring_MP!AY2)</f>
        <v>da</v>
      </c>
      <c r="AZ2" s="95" t="str">
        <f>IF(ISBLANK(Monitoring_MP!AZ2),"",Monitoring_MP!AZ2)</f>
        <v>http://www.straseni.md/</v>
      </c>
      <c r="BA2" s="189" t="str">
        <f>IF(ISBLANK(Monitoring_MP!BA2),"",Monitoring_MP!BA2)</f>
        <v>partial</v>
      </c>
      <c r="BB2" s="95" t="str">
        <f>IF(ISBLANK(Monitoring_MP!BB2),"",Monitoring_MP!BB2)</f>
        <v>În compartimentele destinate transparenței decizionale nu sînt publicate informatii
https://primariadrochia.md/</v>
      </c>
      <c r="BC2" s="189" t="str">
        <f>IF(ISBLANK(Monitoring_MP!BC2),"",Monitoring_MP!BC2)</f>
        <v>partial</v>
      </c>
      <c r="BD2" s="93" t="str">
        <f>IF(ISBLANK(Monitoring_MP!BD2),"",Monitoring_MP!BD2)</f>
        <v>http://www.durlesti.md/</v>
      </c>
      <c r="BE2" s="189" t="str">
        <f>IF(ISBLANK(Monitoring_MP!BE2),"",Monitoring_MP!BE2)</f>
        <v>da</v>
      </c>
      <c r="BF2" s="93" t="str">
        <f>IF(ISBLANK(Monitoring_MP!BF2),"",Monitoring_MP!BF2)</f>
        <v>https://primaria.causeni.org/</v>
      </c>
      <c r="BG2" s="189" t="str">
        <f>IF(ISBLANK(Monitoring_MP!BG2),"",Monitoring_MP!BG2)</f>
        <v>partial</v>
      </c>
      <c r="BH2" s="130" t="str">
        <f>IF(ISBLANK(Monitoring_MP!BH2),"",Monitoring_MP!BH2)</f>
        <v>http://primariaedinet.md/</v>
      </c>
      <c r="BI2" s="189" t="str">
        <f>IF(ISBLANK(Monitoring_MP!BI2),"",Monitoring_MP!BI2)</f>
        <v>partial</v>
      </c>
      <c r="BJ2" s="192" t="str">
        <f>IF(ISBLANK(Monitoring_MP!BJ2),"",Monitoring_MP!BJ2)</f>
        <v>https://primariahincesti.md/</v>
      </c>
      <c r="BK2" s="189" t="str">
        <f>IF(ISBLANK(Monitoring_MP!BK2),"",Monitoring_MP!BK2)</f>
        <v>partial</v>
      </c>
      <c r="BL2" s="93" t="str">
        <f>IF(ISBLANK(Monitoring_MP!BL2),"",Monitoring_MP!BL2)</f>
        <v>https://www.vulcanestimd.com/</v>
      </c>
      <c r="BM2" s="189" t="str">
        <f>IF(ISBLANK(Monitoring_MP!BM2),"",Monitoring_MP!BM2)</f>
        <v>partial</v>
      </c>
      <c r="BN2" s="95" t="str">
        <f>IF(ISBLANK(Monitoring_MP!BN2),"",Monitoring_MP!BN2)</f>
        <v>http://calarasi-primaria.md/</v>
      </c>
      <c r="BO2" s="189" t="str">
        <f>IF(ISBLANK(Monitoring_MP!BO2),"",Monitoring_MP!BO2)</f>
        <v>partial</v>
      </c>
      <c r="BP2" s="95" t="str">
        <f>IF(ISBLANK(Monitoring_MP!BP2),"",Monitoring_MP!BP2)</f>
        <v>http://ialoveni.md/</v>
      </c>
      <c r="BQ2" s="189" t="str">
        <f>IF(ISBLANK(Monitoring_MP!BQ2),"",Monitoring_MP!BQ2)</f>
        <v>partial</v>
      </c>
      <c r="BR2" s="93" t="str">
        <f>IF(ISBLANK(Monitoring_MP!BR2),"",Monitoring_MP!BR2)</f>
        <v>http://primariafloresti.md/</v>
      </c>
      <c r="BS2" s="189" t="str">
        <f>IF(ISBLANK(Monitoring_MP!BS2),"",Monitoring_MP!BS2)</f>
        <v>nu</v>
      </c>
      <c r="BT2" s="95" t="str">
        <f>IF(ISBLANK(Monitoring_MP!BT2),"",Monitoring_MP!BT2)</f>
        <v>Compartimentele destinate transparentei decizionale nu contin informatiile prevăzute de lege
http://taraclia.md/ru/page/prozrachnosty#hm</v>
      </c>
      <c r="BU2" s="189" t="str">
        <f>IF(ISBLANK(Monitoring_MP!BU2),"",Monitoring_MP!BU2)</f>
        <v>da</v>
      </c>
      <c r="BV2" s="95" t="str">
        <f>IF(ISBLANK(Monitoring_MP!BV2),"",Monitoring_MP!BV2)</f>
        <v>https://falesti.md/index.php</v>
      </c>
      <c r="BW2" s="189" t="str">
        <f>IF(ISBLANK(Monitoring_MP!BW2),"",Monitoring_MP!BW2)</f>
        <v>partial</v>
      </c>
      <c r="BX2" s="95" t="str">
        <f>IF(ISBLANK(Monitoring_MP!BX2),"",Monitoring_MP!BX2)</f>
        <v>http://primariasingerei.md</v>
      </c>
      <c r="BY2" s="189" t="str">
        <f>IF(ISBLANK(Monitoring_MP!BY2),"",Monitoring_MP!BY2)</f>
        <v>partial</v>
      </c>
      <c r="BZ2" s="95" t="str">
        <f>IF(ISBLANK(Monitoring_MP!BZ2),"",Monitoring_MP!BZ2)</f>
        <v>http://primarianisporeni.md/docs/</v>
      </c>
      <c r="CA2" s="189" t="str">
        <f>IF(ISBLANK(Monitoring_MP!CA2),"",Monitoring_MP!CA2)</f>
        <v>da</v>
      </c>
      <c r="CB2" s="95" t="str">
        <f>IF(ISBLANK(Monitoring_MP!CB2),"",Monitoring_MP!CB2)</f>
        <v>http://cimislia.md/ro/page/transparenta
http://cimislia.md/ro/page/consiliul-local/consiliul-local-214</v>
      </c>
      <c r="CC2" s="189" t="str">
        <f>IF(ISBLANK(Monitoring_MP!CC2),"",Monitoring_MP!CC2)</f>
        <v>partial</v>
      </c>
      <c r="CD2" s="95" t="str">
        <f>IF(ISBLANK(Monitoring_MP!CD2),"",Monitoring_MP!CD2)</f>
        <v>http://riscani.com/ro/page/transparenta#hm</v>
      </c>
      <c r="CE2" s="189" t="str">
        <f>IF(ISBLANK(Monitoring_MP!CE2),"",Monitoring_MP!CE2)</f>
        <v>nu</v>
      </c>
      <c r="CF2" s="95" t="str">
        <f>IF(ISBLANK(Monitoring_MP!CF2),"",Monitoring_MP!CF2)</f>
        <v>nu sînt informații pe web</v>
      </c>
      <c r="CG2" s="189" t="str">
        <f>IF(ISBLANK(Monitoring_MP!CG2),"",Monitoring_MP!CG2)</f>
        <v>nu</v>
      </c>
      <c r="CH2" s="170" t="str">
        <f>IF(ISBLANK(Monitoring_MP!CH2),"",Monitoring_MP!CH2)</f>
        <v>Compartimentele destinate transparenței decizionale nu sînt completate</v>
      </c>
      <c r="CI2" s="189" t="str">
        <f>IF(ISBLANK(Monitoring_MP!CI2),"",Monitoring_MP!CI2)</f>
        <v>nu</v>
      </c>
      <c r="CJ2" s="93" t="str">
        <f>IF(ISBLANK(Monitoring_MP!CJ2),"",Monitoring_MP!CJ2)</f>
        <v>Compartimentele nu sînt completate</v>
      </c>
      <c r="CK2" s="189" t="str">
        <f>IF(ISBLANK(Monitoring_MP!CK2),"",Monitoring_MP!CK2)</f>
        <v>nu</v>
      </c>
      <c r="CL2" s="93" t="str">
        <f>IF(ISBLANK(Monitoring_MP!CL2),"",Monitoring_MP!CL2)</f>
        <v>nu sînt informații pe web</v>
      </c>
      <c r="CM2" s="189" t="str">
        <f>IF(ISBLANK(Monitoring_MP!CM2),"",Monitoring_MP!CM2)</f>
        <v>partial</v>
      </c>
      <c r="CN2" s="95" t="str">
        <f>IF(ISBLANK(Monitoring_MP!CN2),"",Monitoring_MP!CN2)</f>
        <v>www.primaria-glodeni.md</v>
      </c>
      <c r="CO2" s="189" t="str">
        <f>IF(ISBLANK(Monitoring_MP!CO2),"",Monitoring_MP!CO2)</f>
        <v>nu</v>
      </c>
      <c r="CP2" s="93" t="str">
        <f>IF(ISBLANK(Monitoring_MP!CP2),"",Monitoring_MP!CP2)</f>
        <v>nu sînt informații pe web</v>
      </c>
      <c r="CQ2" s="189" t="str">
        <f>IF(ISBLANK(Monitoring_MP!CQ2),"",Monitoring_MP!CQ2)</f>
        <v>partial</v>
      </c>
      <c r="CR2" s="93" t="str">
        <f>IF(ISBLANK(Monitoring_MP!CR2),"",Monitoring_MP!CR2)</f>
        <v>http://primarialeova.md</v>
      </c>
      <c r="CS2" s="189" t="str">
        <f>IF(ISBLANK(Monitoring_MP!CS2),"",Monitoring_MP!CS2)</f>
        <v>nu</v>
      </c>
      <c r="CT2" s="192" t="str">
        <f>IF(ISBLANK(Monitoring_MP!CT2),"",Monitoring_MP!CT2)</f>
        <v>Pagina web nefuncțională (ultima verificare 31.05.2020)</v>
      </c>
      <c r="CU2" s="189" t="str">
        <f>IF(ISBLANK(Monitoring_MP!CU2),"",Monitoring_MP!CU2)</f>
        <v>da</v>
      </c>
      <c r="CV2" s="93" t="str">
        <f>IF(ISBLANK(Monitoring_MP!CV2),"",Monitoring_MP!CV2)</f>
        <v>http://www.carpineni.md/articole/transparenta/page/5/#</v>
      </c>
      <c r="CW2" s="189" t="str">
        <f>IF(ISBLANK(Monitoring_MP!CW2),"",Monitoring_MP!CW2)</f>
        <v>nu</v>
      </c>
      <c r="CX2" s="95" t="str">
        <f>IF(ISBLANK(Monitoring_MP!CX2),"",Monitoring_MP!CX2)</f>
        <v>nu sînt completate corespunzător</v>
      </c>
      <c r="CY2" s="189" t="str">
        <f>IF(ISBLANK(Monitoring_MP!CY2),"",Monitoring_MP!CY2)</f>
        <v>nu</v>
      </c>
      <c r="CZ2" s="93" t="str">
        <f>IF(ISBLANK(Monitoring_MP!CZ2),"",Monitoring_MP!CZ2)</f>
        <v>nu sînt completate corespunzător</v>
      </c>
      <c r="DA2" s="189" t="str">
        <f>IF(ISBLANK(Monitoring_MP!DA2),"",Monitoring_MP!DA2)</f>
        <v>partial</v>
      </c>
      <c r="DB2" s="193" t="str">
        <f>IF(ISBLANK(Monitoring_MP!DB2),"",Monitoring_MP!DB2)</f>
        <v>http://primariaocnita.md/</v>
      </c>
      <c r="DC2" s="189" t="str">
        <f>IF(ISBLANK(Monitoring_MP!DC2),"",Monitoring_MP!DC2)</f>
        <v>partial</v>
      </c>
      <c r="DD2" s="95" t="str">
        <f>IF(ISBLANK(Monitoring_MP!DD2),"",Monitoring_MP!DD2)</f>
        <v>https://anenii-noi.com/index.php</v>
      </c>
      <c r="DE2" s="189" t="str">
        <f>IF(ISBLANK(Monitoring_MP!DE2),"",Monitoring_MP!DE2)</f>
        <v>nu</v>
      </c>
      <c r="DF2" s="193" t="str">
        <f>IF(ISBLANK(Monitoring_MP!DF2),"",Monitoring_MP!DF2)</f>
        <v>nu este pagina web (ultima verificare 31.05.2020)</v>
      </c>
      <c r="DG2" s="189" t="str">
        <f>IF(ISBLANK(Monitoring_MP!DG2),"",Monitoring_MP!DG2)</f>
        <v>da</v>
      </c>
      <c r="DH2" s="93" t="str">
        <f>IF(ISBLANK(Monitoring_MP!DH2),"",Monitoring_MP!DH2)</f>
        <v>http://www.primariacricova.md/ro/</v>
      </c>
      <c r="DI2" s="189" t="str">
        <f>IF(ISBLANK(Monitoring_MP!DI2),"",Monitoring_MP!DI2)</f>
        <v>partial</v>
      </c>
      <c r="DJ2" s="192" t="str">
        <f>IF(ISBLANK(Monitoring_MP!DJ2),"",Monitoring_MP!DJ2)</f>
        <v>https://bacioi.md/</v>
      </c>
      <c r="DK2" s="189" t="str">
        <f>IF(ISBLANK(Monitoring_MP!DK2),"",Monitoring_MP!DK2)</f>
        <v>partial</v>
      </c>
      <c r="DL2" s="95" t="str">
        <f>IF(ISBLANK(Monitoring_MP!DL2),"",Monitoring_MP!DL2)</f>
        <v>http://www.primariastefanvoda.md/</v>
      </c>
      <c r="DM2" s="189" t="str">
        <f>IF(ISBLANK(Monitoring_MP!DM2),"",Monitoring_MP!DM2)</f>
        <v>nu</v>
      </c>
      <c r="DN2" s="193" t="str">
        <f>IF(ISBLANK(Monitoring_MP!DN2),"",Monitoring_MP!DN2)</f>
        <v>nu sînt completate corespunzător</v>
      </c>
      <c r="DO2" s="189" t="str">
        <f>IF(ISBLANK(Monitoring_MP!DO2),"",Monitoring_MP!DO2)</f>
        <v>nu</v>
      </c>
      <c r="DP2" s="95" t="str">
        <f>IF(ISBLANK(Monitoring_MP!DP2),"",Monitoring_MP!DP2)</f>
        <v>site nefuncțional (ultima verificare 31.05.2020)</v>
      </c>
      <c r="DQ2" s="189" t="str">
        <f>IF(ISBLANK(Monitoring_MP!DQ2),"",Monitoring_MP!DQ2)</f>
        <v>nu</v>
      </c>
      <c r="DR2" s="193" t="str">
        <f>IF(ISBLANK(Monitoring_MP!DR2),"",Monitoring_MP!DR2)</f>
        <v>Nu are pagină web (ultima verificare 31.05.2020)</v>
      </c>
      <c r="DS2" s="189" t="str">
        <f>IF(ISBLANK(Monitoring_MP!DS2),"",Monitoring_MP!DS2)</f>
        <v>nu</v>
      </c>
      <c r="DT2" s="95" t="str">
        <f>IF(ISBLANK(Monitoring_MP!DT2),"",Monitoring_MP!DT2)</f>
        <v>nu sînt informații pe web</v>
      </c>
      <c r="DU2" s="189" t="str">
        <f>IF(ISBLANK(Monitoring_MP!DU2),"",Monitoring_MP!DU2)</f>
        <v>nu</v>
      </c>
      <c r="DV2" s="193" t="str">
        <f>IF(ISBLANK(Monitoring_MP!DV2),"",Monitoring_MP!DV2)</f>
        <v>Nu are pagină web (ultima verificare 31.05.2020)</v>
      </c>
      <c r="DW2" s="189" t="str">
        <f>IF(ISBLANK(Monitoring_MP!DW2),"",Monitoring_MP!DW2)</f>
        <v>da</v>
      </c>
      <c r="DX2" s="93" t="str">
        <f>IF(ISBLANK(Monitoring_MP!DX2),"",Monitoring_MP!DX2)</f>
        <v>www.truseni.md</v>
      </c>
      <c r="DY2" s="189" t="str">
        <f>IF(ISBLANK(Monitoring_MP!DY2),"",Monitoring_MP!DY2)</f>
        <v>nu</v>
      </c>
      <c r="DZ2" s="95" t="str">
        <f>IF(ISBLANK(Monitoring_MP!DZ2),"",Monitoring_MP!DZ2)</f>
        <v>nu sînt completate corespunzător</v>
      </c>
      <c r="EA2" s="189" t="str">
        <f>IF(ISBLANK(Monitoring_MP!EA2),"",Monitoring_MP!EA2)</f>
        <v>nu</v>
      </c>
      <c r="EB2" s="192" t="str">
        <f>IF(ISBLANK(Monitoring_MP!EB2),"",Monitoring_MP!EB2)</f>
        <v>Nu sînt completate corespunzător</v>
      </c>
      <c r="EC2" s="189" t="str">
        <f>IF(ISBLANK(Monitoring_MP!EC2),"",Monitoring_MP!EC2)</f>
        <v>nu</v>
      </c>
      <c r="ED2" s="93" t="str">
        <f>IF(ISBLANK(Monitoring_MP!ED2),"",Monitoring_MP!ED2)</f>
        <v>Nu are pagină web (ultima verificare 31.05.2020)</v>
      </c>
      <c r="EE2" s="189" t="str">
        <f>IF(ISBLANK(Monitoring_MP!EE2),"",Monitoring_MP!EE2)</f>
        <v>nu</v>
      </c>
      <c r="EF2" s="193" t="str">
        <f>IF(ISBLANK(Monitoring_MP!EF2),"",Monitoring_MP!EF2)</f>
        <v>Nu sînt completate corespunzător</v>
      </c>
      <c r="EG2" s="189" t="str">
        <f>IF(ISBLANK(Monitoring_MP!EG2),"",Monitoring_MP!EG2)</f>
        <v>partial</v>
      </c>
      <c r="EH2" s="95" t="str">
        <f>IF(ISBLANK(Monitoring_MP!EH2),"",Monitoring_MP!EH2)</f>
        <v>https://www.budesti.md/</v>
      </c>
      <c r="EI2" s="189" t="str">
        <f>IF(ISBLANK(Monitoring_MP!EI2),"",Monitoring_MP!EI2)</f>
        <v>da</v>
      </c>
      <c r="EJ2" s="138" t="str">
        <f>IF(ISBLANK(Monitoring_MP!EJ2),"",Monitoring_MP!EJ2)</f>
        <v>http://varnita.md/</v>
      </c>
      <c r="EK2" s="189" t="str">
        <f>IF(ISBLANK(Monitoring_MP!EK2),"",Monitoring_MP!EK2)</f>
        <v>nu</v>
      </c>
      <c r="EL2" s="95" t="str">
        <f>IF(ISBLANK(Monitoring_MP!EL2),"",Monitoring_MP!EL2)</f>
        <v>Nu sînt completate corespunzător</v>
      </c>
      <c r="EM2" s="189" t="str">
        <f>IF(ISBLANK(Monitoring_MP!EM2),"",Monitoring_MP!EM2)</f>
        <v>partial</v>
      </c>
      <c r="EN2" s="93" t="str">
        <f>IF(ISBLANK(Monitoring_MP!EN2),"",Monitoring_MP!EN2)</f>
        <v>http://www.primariatelenesti.md/</v>
      </c>
      <c r="EO2" s="189" t="str">
        <f>IF(ISBLANK(Monitoring_MP!EO2),"",Monitoring_MP!EO2)</f>
        <v>partial</v>
      </c>
      <c r="EP2" s="193" t="str">
        <f>IF(ISBLANK(Monitoring_MP!EP2),"",Monitoring_MP!EP2)</f>
        <v>https://magdacesti.md/</v>
      </c>
      <c r="EQ2" s="189" t="str">
        <f>IF(ISBLANK(Monitoring_MP!EQ2),"",Monitoring_MP!EQ2)</f>
        <v>nu</v>
      </c>
      <c r="ER2" s="95" t="str">
        <f>IF(ISBLANK(Monitoring_MP!ER2),"",Monitoring_MP!ER2)</f>
        <v>pagina web nefuncțională (ultima verificare la 2.06.2020)</v>
      </c>
      <c r="ES2" s="189" t="str">
        <f>IF(ISBLANK(Monitoring_MP!ES2),"",Monitoring_MP!ES2)</f>
        <v>nu</v>
      </c>
      <c r="ET2" s="93" t="str">
        <f>IF(ISBLANK(Monitoring_MP!ET2),"",Monitoring_MP!ET2)</f>
        <v>pagina web nefuncțională (ultima verificare la 2.06.2020)</v>
      </c>
      <c r="EU2" s="189" t="str">
        <f>IF(ISBLANK(Monitoring_MP!EU2),"",Monitoring_MP!EU2)</f>
        <v>nu</v>
      </c>
      <c r="EV2" s="95" t="str">
        <f>IF(ISBLANK(Monitoring_MP!EV2),"",Monitoring_MP!EV2)</f>
        <v>pagina web nefuncțională (ultima verificare la 2.06.2020)</v>
      </c>
      <c r="EW2" s="189" t="str">
        <f>IF(ISBLANK(Monitoring_MP!EW2),"",Monitoring_MP!EW2)</f>
        <v>partial</v>
      </c>
      <c r="EX2" s="95" t="str">
        <f>IF(ISBLANK(Monitoring_MP!EX2),"",Monitoring_MP!EX2)</f>
        <v>http://zaim.md/ro/page/transparenta</v>
      </c>
      <c r="EY2" s="189" t="str">
        <f>IF(ISBLANK(Monitoring_MP!EY2),"",Monitoring_MP!EY2)</f>
        <v>partial</v>
      </c>
      <c r="EZ2" s="93" t="str">
        <f>IF(ISBLANK(Monitoring_MP!EZ2),"",Monitoring_MP!EZ2)</f>
        <v>https://comrat.md/</v>
      </c>
      <c r="FA2" s="143" t="str">
        <f>J2</f>
        <v>da</v>
      </c>
      <c r="FB2" s="143">
        <f>COUNTIF($AK2:$EZ2,FA2)</f>
        <v>15</v>
      </c>
      <c r="FC2" s="143" t="str">
        <f>L2</f>
        <v>nu</v>
      </c>
      <c r="FD2" s="143">
        <f>COUNTIF($AK2:$EZ2,FC2)</f>
        <v>23</v>
      </c>
      <c r="FE2" s="143" t="str">
        <f>N2</f>
        <v>partial</v>
      </c>
      <c r="FF2" s="143">
        <f>COUNTIF($AK2:$EZ2,FE2)</f>
        <v>22</v>
      </c>
      <c r="FG2" s="143" t="str">
        <f>P2</f>
        <v>--------</v>
      </c>
      <c r="FH2" s="143">
        <f>COUNTIF($AK2:$EZ2,FG2)</f>
        <v>0</v>
      </c>
      <c r="FI2" s="143" t="str">
        <f>R2</f>
        <v>--------</v>
      </c>
      <c r="FJ2" s="143">
        <f>COUNTIF($AK2:$EZ2,FI2)</f>
        <v>0</v>
      </c>
      <c r="FK2" s="143" t="str">
        <f>T2</f>
        <v>--------</v>
      </c>
      <c r="FL2" s="143">
        <f>COUNTIF($AK2:$EZ2,FK2)</f>
        <v>0</v>
      </c>
      <c r="FM2" s="143" t="str">
        <f>V2</f>
        <v>--------</v>
      </c>
      <c r="FN2" s="143">
        <f>COUNTIF($AK2:$EZ2,FM2)</f>
        <v>0</v>
      </c>
      <c r="FO2" s="143" t="str">
        <f>X2</f>
        <v>N/A</v>
      </c>
      <c r="FP2" s="143">
        <f>COUNTIF($AK2:$EZ2,FO2)</f>
        <v>0</v>
      </c>
      <c r="FQ2" s="143" t="str">
        <f>Z2</f>
        <v>--------</v>
      </c>
      <c r="FR2" s="143">
        <f>COUNTIF($AK2:$EZ2,FQ2)</f>
        <v>0</v>
      </c>
      <c r="FS2" s="143">
        <f>FB2+FD2+FF2+FH2+FJ2+FL2+FN2+FP2+FR2</f>
        <v>60</v>
      </c>
      <c r="FT2" s="143" t="str">
        <f>FA2</f>
        <v>da</v>
      </c>
      <c r="FU2" s="143" t="str">
        <f>FC2</f>
        <v>nu</v>
      </c>
      <c r="FV2" s="143">
        <f>FB2</f>
        <v>15</v>
      </c>
      <c r="FW2" s="143">
        <f>FD2</f>
        <v>23</v>
      </c>
      <c r="FX2" s="143">
        <f>60-(COUNTIF(AK2:EZ2,"N/A"))</f>
        <v>60</v>
      </c>
      <c r="FY2" s="5" t="s">
        <v>336</v>
      </c>
      <c r="FZ2" s="167">
        <f>FV2/FX2</f>
        <v>0.25</v>
      </c>
      <c r="GA2" s="167">
        <f>FW2/FX2</f>
        <v>0.38333333333333336</v>
      </c>
      <c r="GB2" s="143" t="str">
        <f>VLOOKUP(Analysis_2020!B2,Matching_final!B2:G65,6,FALSE)</f>
        <v>C18001</v>
      </c>
      <c r="GC2" s="143" t="str">
        <f>VLOOKUP(GB2,Monitoring_MP_2018!B:D,3,FALSE)</f>
        <v>Does the official web page of the public authority contains the fields related to transparency in decision making process, where the information about the development and approval of decisions is placed?</v>
      </c>
      <c r="GD2" s="143" t="str">
        <f>VLOOKUP(GB2,Monitoring_MP_2018!B:E,4,FALSE)</f>
        <v>acc</v>
      </c>
      <c r="GE2" s="167">
        <f>VLOOKUP($GB2,Monitoring_MP_2018!$B:$FD,158,FALSE)</f>
        <v>0.46666666666666667</v>
      </c>
      <c r="GF2" s="167">
        <f>VLOOKUP($GB2,Monitoring_MP_2018!$B:$FD,159,FALSE)</f>
        <v>0.21666666666666667</v>
      </c>
      <c r="GG2" s="230">
        <f>FZ2-GE2</f>
        <v>-0.21666666666666667</v>
      </c>
      <c r="GH2" s="230">
        <f>GA2-GF2</f>
        <v>0.16666666666666669</v>
      </c>
      <c r="GI2" s="143">
        <v>1</v>
      </c>
    </row>
    <row r="3" spans="1:191" ht="15" customHeight="1" x14ac:dyDescent="0.35">
      <c r="A3" s="18" t="str">
        <f>IF(ISBLANK(Monitoring_MP!A3),"",Monitoring_MP!A3)</f>
        <v>Q2</v>
      </c>
      <c r="B3" s="18" t="str">
        <f>IF(ISBLANK(Monitoring_MP!B3),"",Monitoring_MP!B3)</f>
        <v>C20002</v>
      </c>
      <c r="C3" s="18">
        <f>IF(ISBLANK(Monitoring_MP!C3),"",Monitoring_MP!C3)</f>
        <v>3</v>
      </c>
      <c r="D3" s="5" t="str">
        <f>IF(ISBLANK(Monitoring_MP!D3),"",Monitoring_MP!D3)</f>
        <v>Pagina web conține date de contact, informații privind programul de lucru al autorității publice și subdiviziunile sale, cu indicarea zilelor şi orelor de audienţă a funcţionarilor responsabili de furnizarea informaţiilor, documentelor oficiale?</v>
      </c>
      <c r="E3" s="5" t="str">
        <f>IF(ISBLANK(Monitoring_MP!E3),"",Monitoring_MP!E3)</f>
        <v>Does the web page contains contact information, information about the working program of the public authority and its subdivisions, including days and hours when public  officers in charge with providing information and official documents are in the office?</v>
      </c>
      <c r="F3" s="5" t="str">
        <f>IF(ISBLANK(Monitoring_MP!F3),"",Monitoring_MP!F3)</f>
        <v>acc</v>
      </c>
      <c r="G3" s="8" t="str">
        <f>IF(ISBLANK(Monitoring_MP!G3),"",Monitoring_MP!G3)</f>
        <v>acc2</v>
      </c>
      <c r="H3" s="8" t="str">
        <f>IF(ISBLANK(Monitoring_MP!H3),"",Monitoring_MP!H3)</f>
        <v>acc2k</v>
      </c>
      <c r="I3" s="8">
        <f>IF(ISBLANK(Monitoring_MP!I3),"",Monitoring_MP!I3)</f>
        <v>1</v>
      </c>
      <c r="J3" s="8" t="str">
        <f>IF(ISBLANK(Monitoring_MP!J3),"",Monitoring_MP!J3)</f>
        <v>da</v>
      </c>
      <c r="K3" s="8" t="str">
        <f>IF(ISBLANK(Monitoring_MP!K3),"",Monitoring_MP!K3)</f>
        <v>yes</v>
      </c>
      <c r="L3" s="8" t="str">
        <f>IF(ISBLANK(Monitoring_MP!L3),"",Monitoring_MP!L3)</f>
        <v>nu</v>
      </c>
      <c r="M3" s="8" t="str">
        <f>IF(ISBLANK(Monitoring_MP!M3),"",Monitoring_MP!M3)</f>
        <v>no</v>
      </c>
      <c r="N3" s="8" t="str">
        <f>IF(ISBLANK(Monitoring_MP!N3),"",Monitoring_MP!N3)</f>
        <v>partial</v>
      </c>
      <c r="O3" s="8" t="str">
        <f>IF(ISBLANK(Monitoring_MP!O3),"",Monitoring_MP!O3)</f>
        <v>partially</v>
      </c>
      <c r="P3" s="8" t="str">
        <f>IF(ISBLANK(Monitoring_MP!P3),"",Monitoring_MP!P3)</f>
        <v>--------</v>
      </c>
      <c r="Q3" s="8" t="str">
        <f>IF(ISBLANK(Monitoring_MP!Q3),"",Monitoring_MP!Q3)</f>
        <v>--------</v>
      </c>
      <c r="R3" s="8" t="str">
        <f>IF(ISBLANK(Monitoring_MP!R3),"",Monitoring_MP!R3)</f>
        <v>--------</v>
      </c>
      <c r="S3" s="8" t="str">
        <f>IF(ISBLANK(Monitoring_MP!S3),"",Monitoring_MP!S3)</f>
        <v>--------</v>
      </c>
      <c r="T3" s="8" t="str">
        <f>IF(ISBLANK(Monitoring_MP!T3),"",Monitoring_MP!T3)</f>
        <v>--------</v>
      </c>
      <c r="U3" s="8" t="str">
        <f>IF(ISBLANK(Monitoring_MP!U3),"",Monitoring_MP!U3)</f>
        <v>--------</v>
      </c>
      <c r="V3" s="8" t="str">
        <f>IF(ISBLANK(Monitoring_MP!V3),"",Monitoring_MP!V3)</f>
        <v>--------</v>
      </c>
      <c r="W3" s="8" t="str">
        <f>IF(ISBLANK(Monitoring_MP!W3),"",Monitoring_MP!W3)</f>
        <v>--------</v>
      </c>
      <c r="X3" s="8" t="str">
        <f>IF(ISBLANK(Monitoring_MP!X3),"",Monitoring_MP!X3)</f>
        <v>N/A</v>
      </c>
      <c r="Y3" s="8" t="str">
        <f>IF(ISBLANK(Monitoring_MP!Y3),"",Monitoring_MP!Y3)</f>
        <v>N/A</v>
      </c>
      <c r="Z3" s="8" t="str">
        <f>IF(ISBLANK(Monitoring_MP!Z3),"",Monitoring_MP!Z3)</f>
        <v>--------</v>
      </c>
      <c r="AA3" s="8" t="str">
        <f>IF(ISBLANK(Monitoring_MP!AA3),"",Monitoring_MP!AA3)</f>
        <v>--------</v>
      </c>
      <c r="AB3" s="8">
        <f>IF(ISBLANK(Monitoring_MP!AB3),"",Monitoring_MP!AB3)</f>
        <v>1</v>
      </c>
      <c r="AC3" s="8">
        <f>IF(ISBLANK(Monitoring_MP!AC3),"",Monitoring_MP!AC3)</f>
        <v>0</v>
      </c>
      <c r="AD3" s="8">
        <f>IF(ISBLANK(Monitoring_MP!AD3),"",Monitoring_MP!AD3)</f>
        <v>0.5</v>
      </c>
      <c r="AE3" s="8" t="str">
        <f>IF(ISBLANK(Monitoring_MP!AE3),"",Monitoring_MP!AE3)</f>
        <v/>
      </c>
      <c r="AF3" s="8" t="str">
        <f>IF(ISBLANK(Monitoring_MP!AF3),"",Monitoring_MP!AF3)</f>
        <v/>
      </c>
      <c r="AG3" s="8" t="str">
        <f>IF(ISBLANK(Monitoring_MP!AG3),"",Monitoring_MP!AG3)</f>
        <v/>
      </c>
      <c r="AH3" s="8" t="str">
        <f>IF(ISBLANK(Monitoring_MP!AH3),"",Monitoring_MP!AH3)</f>
        <v/>
      </c>
      <c r="AI3" s="8" t="str">
        <f>IF(ISBLANK(Monitoring_MP!AI3),"",Monitoring_MP!AI3)</f>
        <v>N/A</v>
      </c>
      <c r="AJ3" s="7" t="str">
        <f>IF(ISBLANK(Monitoring_MP!AJ3),"",Monitoring_MP!AJ3)</f>
        <v/>
      </c>
      <c r="AK3" s="189" t="str">
        <f>IF(ISBLANK(Monitoring_MP!AK3),"",Monitoring_MP!AK3)</f>
        <v>partial</v>
      </c>
      <c r="AL3" s="190" t="str">
        <f>IF(ISBLANK(Monitoring_MP!AL3),"",Monitoring_MP!AL3)</f>
        <v>https://www.chisinau.md/pageview.php?l=ro&amp;idc=666&amp;t=/Alo-Primaria/Telefoane-utile
https://www.chisinau.md/category.php?l=ro&amp;idc=449&amp;t=/Directii/
https://www.chisinau.md/category.php?l=ro&amp;idc=428&amp;t=/Structura-Primariei/</v>
      </c>
      <c r="AM3" s="189" t="str">
        <f>IF(ISBLANK(Monitoring_MP!AM3),"",Monitoring_MP!AM3)</f>
        <v>da</v>
      </c>
      <c r="AN3" s="93" t="str">
        <f>IF(ISBLANK(Monitoring_MP!AN3),"",Monitoring_MP!AN3)</f>
        <v>http://balti.md/primaria/aparatul-primariei/
http://balti.md/relatii-cu-publicul/petitii-si-audienta-cetatenilor/
http://balti.md/relatii-cu-publicul/telefonul-direct/</v>
      </c>
      <c r="AO3" s="191" t="str">
        <f>IF(ISBLANK(Monitoring_MP!AO3),"",Monitoring_MP!AO3)</f>
        <v>partial</v>
      </c>
      <c r="AP3" s="154" t="str">
        <f>IF(ISBLANK(Monitoring_MP!AP3),"",Monitoring_MP!AP3)</f>
        <v>http://primariacahul.md/index.php/primaria-cahul/specialisti/384-specialisti-2</v>
      </c>
      <c r="AQ3" s="189" t="str">
        <f>IF(ISBLANK(Monitoring_MP!AQ3),"",Monitoring_MP!AQ3)</f>
        <v>partial</v>
      </c>
      <c r="AR3" s="93" t="str">
        <f>IF(ISBLANK(Monitoring_MP!AR3),"",Monitoring_MP!AR3)</f>
        <v>http://ungheni.md/aparatul-primariei/
http://ungheni.md/contacte/</v>
      </c>
      <c r="AS3" s="189" t="str">
        <f>IF(ISBLANK(Monitoring_MP!AS3),"",Monitoring_MP!AS3)</f>
        <v>da</v>
      </c>
      <c r="AT3" s="93" t="str">
        <f>IF(ISBLANK(Monitoring_MP!AT3),"",Monitoring_MP!AT3)</f>
        <v>http://www.primsoroca.md/ro/contacte
http://www.primsoroca.md/ro/aparatul-primariei
http://www.primsoroca.md/ro/conducerea-primariei</v>
      </c>
      <c r="AU3" s="189" t="str">
        <f>IF(ISBLANK(Monitoring_MP!AU3),"",Monitoring_MP!AU3)</f>
        <v>da</v>
      </c>
      <c r="AV3" s="93" t="str">
        <f>IF(ISBLANK(Monitoring_MP!AV3),"",Monitoring_MP!AV3)</f>
        <v>https://www.orhei.md/index.php?pag=feedback&amp;id=561&amp;l=ro
https://www.orhei.md/index.php?pag=page&amp;id=681&amp;l=ro
https://www.orhei.md/index.php?pag=page&amp;id=676&amp;l=ro
https://www.orhei.md/index.php?pag=page&amp;id=922&amp;l=ro</v>
      </c>
      <c r="AW3" s="189" t="str">
        <f>IF(ISBLANK(Monitoring_MP!AW3),"",Monitoring_MP!AW3)</f>
        <v>da</v>
      </c>
      <c r="AX3" s="93" t="str">
        <f>IF(ISBLANK(Monitoring_MP!AX3),"",Monitoring_MP!AX3)</f>
        <v>https://ceadir-lunga.md/kontakty
https://ceadir-lunga.md/primeriya/sluzhashchie</v>
      </c>
      <c r="AY3" s="189" t="str">
        <f>IF(ISBLANK(Monitoring_MP!AY3),"",Monitoring_MP!AY3)</f>
        <v>partial</v>
      </c>
      <c r="AZ3" s="95" t="str">
        <f>IF(ISBLANK(Monitoring_MP!AZ3),"",Monitoring_MP!AZ3)</f>
        <v>http://www.straseni.md/contacte/
http://www.straseni.md/aparatul-primariei/</v>
      </c>
      <c r="BA3" s="189" t="str">
        <f>IF(ISBLANK(Monitoring_MP!BA3),"",Monitoring_MP!BA3)</f>
        <v>partial</v>
      </c>
      <c r="BB3" s="95" t="str">
        <f>IF(ISBLANK(Monitoring_MP!BB3),"",Monitoring_MP!BB3)</f>
        <v>http://primariadrochia.md/person-category/aparatul-primariei/</v>
      </c>
      <c r="BC3" s="189" t="str">
        <f>IF(ISBLANK(Monitoring_MP!BC3),"",Monitoring_MP!BC3)</f>
        <v>da</v>
      </c>
      <c r="BD3" s="130" t="str">
        <f>IF(ISBLANK(Monitoring_MP!BD3),"",Monitoring_MP!BD3)</f>
        <v>http://www.durlesti.md/ro/contacte.html</v>
      </c>
      <c r="BE3" s="189" t="str">
        <f>IF(ISBLANK(Monitoring_MP!BE3),"",Monitoring_MP!BE3)</f>
        <v>partial</v>
      </c>
      <c r="BF3" s="95" t="str">
        <f>IF(ISBLANK(Monitoring_MP!BF3),"",Monitoring_MP!BF3)</f>
        <v xml:space="preserve">https://primaria.causeni.org/contacte/
https://primaria.causeni.org/aparatul-primariei/
</v>
      </c>
      <c r="BG3" s="189" t="str">
        <f>IF(ISBLANK(Monitoring_MP!BG3),"",Monitoring_MP!BG3)</f>
        <v>partial</v>
      </c>
      <c r="BH3" s="95" t="str">
        <f>IF(ISBLANK(Monitoring_MP!BH3),"",Monitoring_MP!BH3)</f>
        <v xml:space="preserve">http://primariaedinet.md/?page_id=32
http://primariaedinet.md/?page_id=140
</v>
      </c>
      <c r="BI3" s="189" t="str">
        <f>IF(ISBLANK(Monitoring_MP!BI3),"",Monitoring_MP!BI3)</f>
        <v>partial</v>
      </c>
      <c r="BJ3" s="95" t="str">
        <f>IF(ISBLANK(Monitoring_MP!BJ3),"",Monitoring_MP!BJ3)</f>
        <v>https://primariahincesti.md/contacte/</v>
      </c>
      <c r="BK3" s="189" t="str">
        <f>IF(ISBLANK(Monitoring_MP!BK3),"",Monitoring_MP!BK3)</f>
        <v>partial</v>
      </c>
      <c r="BL3" s="95" t="str">
        <f>IF(ISBLANK(Monitoring_MP!BL3),"",Monitoring_MP!BL3)</f>
        <v>https://www.vulcanestimd.com/apparat-primerii</v>
      </c>
      <c r="BM3" s="189" t="str">
        <f>IF(ISBLANK(Monitoring_MP!BM3),"",Monitoring_MP!BM3)</f>
        <v>da</v>
      </c>
      <c r="BN3" s="95" t="str">
        <f>IF(ISBLANK(Monitoring_MP!BN3),"",Monitoring_MP!BN3)</f>
        <v>http://calarasi-primaria.md/primar/
http://calarasi-primaria.md/contacte/
http://calarasi-primaria.md/lista-colaboratorilor-primariei/</v>
      </c>
      <c r="BO3" s="189" t="str">
        <f>IF(ISBLANK(Monitoring_MP!BO3),"",Monitoring_MP!BO3)</f>
        <v>da</v>
      </c>
      <c r="BP3" s="93" t="str">
        <f>IF(ISBLANK(Monitoring_MP!BP3),"",Monitoring_MP!BP3)</f>
        <v>http://ialoveni.md/phone-numbers/
http://ialoveni.md/primar/</v>
      </c>
      <c r="BQ3" s="189" t="str">
        <f>IF(ISBLANK(Monitoring_MP!BQ3),"",Monitoring_MP!BQ3)</f>
        <v>partial</v>
      </c>
      <c r="BR3" s="95" t="str">
        <f>IF(ISBLANK(Monitoring_MP!BR3),"",Monitoring_MP!BR3)</f>
        <v>http://primariafloresti.md/contacte/</v>
      </c>
      <c r="BS3" s="189" t="str">
        <f>IF(ISBLANK(Monitoring_MP!BS3),"",Monitoring_MP!BS3)</f>
        <v>da</v>
      </c>
      <c r="BT3" s="93" t="str">
        <f>IF(ISBLANK(Monitoring_MP!BT3),"",Monitoring_MP!BT3)</f>
        <v>http://taraclia.md/ro/page/contacte
http://taraclia.md/ru/page/grazhdan-i-bizns/prim-grazhdan/zargistriruytsy-na-prim</v>
      </c>
      <c r="BU3" s="189" t="str">
        <f>IF(ISBLANK(Monitoring_MP!BU3),"",Monitoring_MP!BU3)</f>
        <v>da</v>
      </c>
      <c r="BV3" s="93" t="str">
        <f>IF(ISBLANK(Monitoring_MP!BV3),"",Monitoring_MP!BV3)</f>
        <v>https://falesti.md/index.php/contacte.html
https://falesti.md/index.php/primar.html
https://falesti.md/index.php/secretarul-consiliului.html</v>
      </c>
      <c r="BW3" s="189" t="str">
        <f>IF(ISBLANK(Monitoring_MP!BW3),"",Monitoring_MP!BW3)</f>
        <v>da</v>
      </c>
      <c r="BX3" s="93" t="str">
        <f>IF(ISBLANK(Monitoring_MP!BX3),"",Monitoring_MP!BX3)</f>
        <v>http://primariasingerei.md/ro/page/cos-cu-pagini-sterse/contacte/contacte-si-adrese-utile
http://primariasingerei.md/ro/page/transparenta1/dialogul-cu-cetatenii</v>
      </c>
      <c r="BY3" s="189" t="str">
        <f>IF(ISBLANK(Monitoring_MP!BY3),"",Monitoring_MP!BY3)</f>
        <v>partial</v>
      </c>
      <c r="BZ3" s="95" t="str">
        <f>IF(ISBLANK(Monitoring_MP!BZ3),"",Monitoring_MP!BZ3)</f>
        <v>http://primarianisporeni.md/contacte/lista-contacte/</v>
      </c>
      <c r="CA3" s="189" t="str">
        <f>IF(ISBLANK(Monitoring_MP!CA3),"",Monitoring_MP!CA3)</f>
        <v>da</v>
      </c>
      <c r="CB3" s="93" t="str">
        <f>IF(ISBLANK(Monitoring_MP!CB3),"",Monitoring_MP!CB3)</f>
        <v>http://cimislia.md/ro/page/primaria/primaria-208/aparatul-primariei
http://cimislia.md/ro/page/cetateni-si-business/audierea-cetatenilor/orarul-audierilor</v>
      </c>
      <c r="CC3" s="189" t="str">
        <f>IF(ISBLANK(Monitoring_MP!CC3),"",Monitoring_MP!CC3)</f>
        <v>partial</v>
      </c>
      <c r="CD3" s="192" t="str">
        <f>IF(ISBLANK(Monitoring_MP!CD3),"",Monitoring_MP!CD3)</f>
        <v>http://riscani.com/ro/page/contacte</v>
      </c>
      <c r="CE3" s="189" t="str">
        <f>IF(ISBLANK(Monitoring_MP!CE3),"",Monitoring_MP!CE3)</f>
        <v>da</v>
      </c>
      <c r="CF3" s="192" t="str">
        <f>IF(ISBLANK(Monitoring_MP!CF3),"",Monitoring_MP!CF3)</f>
        <v>http://primaria-rezina.md/contacte/
http://primaria-rezina.md/zile-de-audienta/</v>
      </c>
      <c r="CG3" s="189" t="str">
        <f>IF(ISBLANK(Monitoring_MP!CG3),"",Monitoring_MP!CG3)</f>
        <v>partial</v>
      </c>
      <c r="CH3" s="170" t="str">
        <f>IF(ISBLANK(Monitoring_MP!CH3),"",Monitoring_MP!CH3)</f>
        <v>http://www.primariabessarabka.md/ru/page/kontaktn-dann
http://www.primariabessarabka.md/ru/page/primriya/primriya-209/apparat-primrii</v>
      </c>
      <c r="CI3" s="189" t="str">
        <f>IF(ISBLANK(Monitoring_MP!CI3),"",Monitoring_MP!CI3)</f>
        <v>partial</v>
      </c>
      <c r="CJ3" s="95" t="str">
        <f>IF(ISBLANK(Monitoring_MP!CJ3),"",Monitoring_MP!CJ3)</f>
        <v>https://www.congaz.md/kontaktnaya-informatsiya/</v>
      </c>
      <c r="CK3" s="189" t="str">
        <f>IF(ISBLANK(Monitoring_MP!CK3),"",Monitoring_MP!CK3)</f>
        <v>da</v>
      </c>
      <c r="CL3" s="95" t="str">
        <f>IF(ISBLANK(Monitoring_MP!CL3),"",Monitoring_MP!CL3)</f>
        <v>https://primariacodru.md/contacte-codru/</v>
      </c>
      <c r="CM3" s="189" t="str">
        <f>IF(ISBLANK(Monitoring_MP!CM3),"",Monitoring_MP!CM3)</f>
        <v>da</v>
      </c>
      <c r="CN3" s="93" t="str">
        <f>IF(ISBLANK(Monitoring_MP!CN3),"",Monitoring_MP!CN3)</f>
        <v>http://primaria-glodeni.md/ro/page/contacte
http://primaria-glodeni.md/ro/page/primaria/primaria-208/aparatul-primariei
http://primaria-glodeni.md/ro/page/primaria/primarul/biografia-primarului
http://primaria-glodeni.md/ro/page/primaria/primaria-208/viceprimari</v>
      </c>
      <c r="CO3" s="189" t="str">
        <f>IF(ISBLANK(Monitoring_MP!CO3),"",Monitoring_MP!CO3)</f>
        <v>da</v>
      </c>
      <c r="CP3" s="192" t="str">
        <f>IF(ISBLANK(Monitoring_MP!CP3),"",Monitoring_MP!CP3)</f>
        <v>http://costesti.md/telefonul-direct/
http://costesti.md/primarie-apl/</v>
      </c>
      <c r="CQ3" s="189" t="str">
        <f>IF(ISBLANK(Monitoring_MP!CQ3),"",Monitoring_MP!CQ3)</f>
        <v>partial</v>
      </c>
      <c r="CR3" s="95" t="str">
        <f>IF(ISBLANK(Monitoring_MP!CR3),"",Monitoring_MP!CR3)</f>
        <v>http://primarialeova.md/contacte/</v>
      </c>
      <c r="CS3" s="189" t="str">
        <f>IF(ISBLANK(Monitoring_MP!CS3),"",Monitoring_MP!CS3)</f>
        <v>nu</v>
      </c>
      <c r="CT3" s="95" t="str">
        <f>IF(ISBLANK(Monitoring_MP!CT3),"",Monitoring_MP!CT3)</f>
        <v>Pagina web nefuncțională (ultima verificare 31.05.2020)</v>
      </c>
      <c r="CU3" s="189" t="str">
        <f>IF(ISBLANK(Monitoring_MP!CU3),"",Monitoring_MP!CU3)</f>
        <v>da</v>
      </c>
      <c r="CV3" s="93" t="str">
        <f>IF(ISBLANK(Monitoring_MP!CV3),"",Monitoring_MP!CV3)</f>
        <v>http://www.carpineni.md/contacte/
http://www.carpineni.md/secretar/
http://www.carpineni.md/viceprimar/</v>
      </c>
      <c r="CW3" s="189" t="str">
        <f>IF(ISBLANK(Monitoring_MP!CW3),"",Monitoring_MP!CW3)</f>
        <v>da</v>
      </c>
      <c r="CX3" s="192" t="str">
        <f>IF(ISBLANK(Monitoring_MP!CX3),"",Monitoring_MP!CX3)</f>
        <v>http://primbriceni.md/contacte/
http://primbriceni.md/primarul/
http://primbriceni.md/viceprimar/
http://primbriceni.md/secretarul-consiliului/
http://primbriceni.md/aparatulprimariei/</v>
      </c>
      <c r="CY3" s="189" t="str">
        <f>IF(ISBLANK(Monitoring_MP!CY3),"",Monitoring_MP!CY3)</f>
        <v>partial</v>
      </c>
      <c r="CZ3" s="192" t="str">
        <f>IF(ISBLANK(Monitoring_MP!CZ3),"",Monitoring_MP!CZ3)</f>
        <v>http://www.copceac.md/kontakty/</v>
      </c>
      <c r="DA3" s="189" t="str">
        <f>IF(ISBLANK(Monitoring_MP!DA3),"",Monitoring_MP!DA3)</f>
        <v>da</v>
      </c>
      <c r="DB3" s="192" t="str">
        <f>IF(ISBLANK(Monitoring_MP!DB3),"",Monitoring_MP!DB3)</f>
        <v>http://primariaocnita.md/lista-functionarilor-publici-din-cadrul-primariei-orasului-ocnita/
http://primariaocnita.md/zile-de-audienta-si-date-de-contact/</v>
      </c>
      <c r="DC3" s="189" t="str">
        <f>IF(ISBLANK(Monitoring_MP!DC3),"",Monitoring_MP!DC3)</f>
        <v>partial</v>
      </c>
      <c r="DD3" s="95" t="str">
        <f>IF(ISBLANK(Monitoring_MP!DD3),"",Monitoring_MP!DD3)</f>
        <v>https://anenii-noi.com/index.php/primaria/contacte/
https://anenii-noi.com/index.php/primaria/primarul-anenii-noi/
https://anenii-noi.com/index.php/consiliul-local/secretarul-consiliului/</v>
      </c>
      <c r="DE3" s="189" t="str">
        <f>IF(ISBLANK(Monitoring_MP!DE3),"",Monitoring_MP!DE3)</f>
        <v>nu</v>
      </c>
      <c r="DF3" s="193" t="str">
        <f>IF(ISBLANK(Monitoring_MP!DF3),"",Monitoring_MP!DF3)</f>
        <v>nu este pagina web (ultima verificare 31.05.2020)</v>
      </c>
      <c r="DG3" s="189" t="str">
        <f>IF(ISBLANK(Monitoring_MP!DG3),"",Monitoring_MP!DG3)</f>
        <v>da</v>
      </c>
      <c r="DH3" s="95" t="str">
        <f>IF(ISBLANK(Monitoring_MP!DH3),"",Monitoring_MP!DH3)</f>
        <v>http://www.primariacricova.md/ro/contacte.html
http://www.primariacricova.md/ro/aparatul-primariei--personalul-primariei-.html</v>
      </c>
      <c r="DI3" s="189" t="str">
        <f>IF(ISBLANK(Monitoring_MP!DI3),"",Monitoring_MP!DI3)</f>
        <v>partial</v>
      </c>
      <c r="DJ3" s="95" t="str">
        <f>IF(ISBLANK(Monitoring_MP!DJ3),"",Monitoring_MP!DJ3)</f>
        <v>https://bacioi.md/contacte/
https://bacioi.md/aparatul-primariei/</v>
      </c>
      <c r="DK3" s="189" t="str">
        <f>IF(ISBLANK(Monitoring_MP!DK3),"",Monitoring_MP!DK3)</f>
        <v>partial</v>
      </c>
      <c r="DL3" s="95" t="str">
        <f>IF(ISBLANK(Monitoring_MP!DL3),"",Monitoring_MP!DL3)</f>
        <v>http://www.primariastefanvoda.md/index.php?pag=page&amp;id=26&amp;l=
http://www.primariastefanvoda.md/?pag=aparatul&amp;opa=directie&amp;id=28&amp;l=</v>
      </c>
      <c r="DM3" s="189" t="str">
        <f>IF(ISBLANK(Monitoring_MP!DM3),"",Monitoring_MP!DM3)</f>
        <v>partial</v>
      </c>
      <c r="DN3" s="193" t="str">
        <f>IF(ISBLANK(Monitoring_MP!DN3),"",Monitoring_MP!DN3)</f>
        <v>https://singera.md/contact.html</v>
      </c>
      <c r="DO3" s="189" t="str">
        <f>IF(ISBLANK(Monitoring_MP!DO3),"",Monitoring_MP!DO3)</f>
        <v>nu</v>
      </c>
      <c r="DP3" s="93" t="str">
        <f>IF(ISBLANK(Monitoring_MP!DP3),"",Monitoring_MP!DP3)</f>
        <v>site nefuncțional (ultima verificare 31.05.2020)</v>
      </c>
      <c r="DQ3" s="189" t="str">
        <f>IF(ISBLANK(Monitoring_MP!DQ3),"",Monitoring_MP!DQ3)</f>
        <v>nu</v>
      </c>
      <c r="DR3" s="193" t="str">
        <f>IF(ISBLANK(Monitoring_MP!DR3),"",Monitoring_MP!DR3)</f>
        <v>Nu are pagină web (ultima verificare 31.05.2020)</v>
      </c>
      <c r="DS3" s="189" t="str">
        <f>IF(ISBLANK(Monitoring_MP!DS3),"",Monitoring_MP!DS3)</f>
        <v>partial</v>
      </c>
      <c r="DT3" s="192" t="str">
        <f>IF(ISBLANK(Monitoring_MP!DT3),"",Monitoring_MP!DT3)</f>
        <v>http://cupcini.md/contacte/</v>
      </c>
      <c r="DU3" s="189" t="str">
        <f>IF(ISBLANK(Monitoring_MP!DU3),"",Monitoring_MP!DU3)</f>
        <v>nu</v>
      </c>
      <c r="DV3" s="193" t="str">
        <f>IF(ISBLANK(Monitoring_MP!DV3),"",Monitoring_MP!DV3)</f>
        <v>Nu are pagină web (ultima verificare 31.05.2020)</v>
      </c>
      <c r="DW3" s="189" t="str">
        <f>IF(ISBLANK(Monitoring_MP!DW3),"",Monitoring_MP!DW3)</f>
        <v>da</v>
      </c>
      <c r="DX3" s="95" t="str">
        <f>IF(ISBLANK(Monitoring_MP!DX3),"",Monitoring_MP!DX3)</f>
        <v>http://truseni.md/index.php/ro/kontakty
http://truseni.md/index.php/ro/kontakty-i-audientsiya</v>
      </c>
      <c r="DY3" s="189" t="str">
        <f>IF(ISBLANK(Monitoring_MP!DY3),"",Monitoring_MP!DY3)</f>
        <v>partial</v>
      </c>
      <c r="DZ3" s="95" t="str">
        <f>IF(ISBLANK(Monitoring_MP!DZ3),"",Monitoring_MP!DZ3)</f>
        <v>http://www.pelinia.md/contacte/
http://www.pelinia.md/aparatul-primariei/</v>
      </c>
      <c r="EA3" s="189" t="str">
        <f>IF(ISBLANK(Monitoring_MP!EA3),"",Monitoring_MP!EA3)</f>
        <v>nu</v>
      </c>
      <c r="EB3" s="192" t="str">
        <f>IF(ISBLANK(Monitoring_MP!EB3),"",Monitoring_MP!EB3)</f>
        <v>nu sînt informații pe web</v>
      </c>
      <c r="EC3" s="189" t="str">
        <f>IF(ISBLANK(Monitoring_MP!EC3),"",Monitoring_MP!EC3)</f>
        <v>nu</v>
      </c>
      <c r="ED3" s="93" t="str">
        <f>IF(ISBLANK(Monitoring_MP!ED3),"",Monitoring_MP!ED3)</f>
        <v>Nu are pagină web (ultima verificare 31.05.2020)</v>
      </c>
      <c r="EE3" s="189" t="str">
        <f>IF(ISBLANK(Monitoring_MP!EE3),"",Monitoring_MP!EE3)</f>
        <v>partial</v>
      </c>
      <c r="EF3" s="192" t="str">
        <f>IF(ISBLANK(Monitoring_MP!EF3),"",Monitoring_MP!EF3)</f>
        <v>http://talmaza.md/index.php?pag=feedback&amp;id=896&amp;l=ro
http://talmaza.md/index.php?pag=page&amp;id=1196&amp;l=ro</v>
      </c>
      <c r="EG3" s="189" t="str">
        <f>IF(ISBLANK(Monitoring_MP!EG3),"",Monitoring_MP!EG3)</f>
        <v>partial</v>
      </c>
      <c r="EH3" s="95" t="str">
        <f>IF(ISBLANK(Monitoring_MP!EH3),"",Monitoring_MP!EH3)</f>
        <v>https://budesti.md/contacte/</v>
      </c>
      <c r="EI3" s="189" t="str">
        <f>IF(ISBLANK(Monitoring_MP!EI3),"",Monitoring_MP!EI3)</f>
        <v>partial</v>
      </c>
      <c r="EJ3" s="193" t="str">
        <f>IF(ISBLANK(Monitoring_MP!EJ3),"",Monitoring_MP!EJ3)</f>
        <v>http://varnita.md/contact</v>
      </c>
      <c r="EK3" s="189" t="str">
        <f>IF(ISBLANK(Monitoring_MP!EK3),"",Monitoring_MP!EK3)</f>
        <v>partial</v>
      </c>
      <c r="EL3" s="95" t="str">
        <f>IF(ISBLANK(Monitoring_MP!EL3),"",Monitoring_MP!EL3)</f>
        <v>http://larga.md/ro/prim-ria/contacte.html
http://larga.md/ro/prim-ria/aparatul-prim-riei.html</v>
      </c>
      <c r="EM3" s="189" t="str">
        <f>IF(ISBLANK(Monitoring_MP!EM3),"",Monitoring_MP!EM3)</f>
        <v>da</v>
      </c>
      <c r="EN3" s="93" t="str">
        <f>IF(ISBLANK(Monitoring_MP!EN3),"",Monitoring_MP!EN3)</f>
        <v>http://www.primariatelenesti.md/contacte/
http://www.primariatelenesti.md/primar/
http://www.primariatelenesti.md/viceprimar/
http://www.primariatelenesti.md/secretar/</v>
      </c>
      <c r="EO3" s="189" t="str">
        <f>IF(ISBLANK(Monitoring_MP!EO3),"",Monitoring_MP!EO3)</f>
        <v>nu</v>
      </c>
      <c r="EP3" s="93" t="str">
        <f>IF(ISBLANK(Monitoring_MP!EP3),"",Monitoring_MP!EP3)</f>
        <v>nu sînt informații pe web</v>
      </c>
      <c r="EQ3" s="189" t="str">
        <f>IF(ISBLANK(Monitoring_MP!EQ3),"",Monitoring_MP!EQ3)</f>
        <v>nu</v>
      </c>
      <c r="ER3" s="95" t="str">
        <f>IF(ISBLANK(Monitoring_MP!ER3),"",Monitoring_MP!ER3)</f>
        <v>pagina web nefuncțională (ultima verificare la 2.06.2020)</v>
      </c>
      <c r="ES3" s="189" t="str">
        <f>IF(ISBLANK(Monitoring_MP!ES3),"",Monitoring_MP!ES3)</f>
        <v>nu</v>
      </c>
      <c r="ET3" s="93" t="str">
        <f>IF(ISBLANK(Monitoring_MP!ET3),"",Monitoring_MP!ET3)</f>
        <v>pagina web nefuncțională (ultima verificare la 2.06.2020)</v>
      </c>
      <c r="EU3" s="189" t="str">
        <f>IF(ISBLANK(Monitoring_MP!EU3),"",Monitoring_MP!EU3)</f>
        <v>nu</v>
      </c>
      <c r="EV3" s="93" t="str">
        <f>IF(ISBLANK(Monitoring_MP!EV3),"",Monitoring_MP!EV3)</f>
        <v>pagina web nefuncțională (ultima verificare la 2.06.2020)</v>
      </c>
      <c r="EW3" s="189" t="str">
        <f>IF(ISBLANK(Monitoring_MP!EW3),"",Monitoring_MP!EW3)</f>
        <v>partial</v>
      </c>
      <c r="EX3" s="95" t="str">
        <f>IF(ISBLANK(Monitoring_MP!EX3),"",Monitoring_MP!EX3)</f>
        <v>http://zaim.md/ro/page/contacte
http://zaim.md/ro/page/primaria/primaria-208/aparatul-primariei</v>
      </c>
      <c r="EY3" s="189" t="str">
        <f>IF(ISBLANK(Monitoring_MP!EY3),"",Monitoring_MP!EY3)</f>
        <v>da</v>
      </c>
      <c r="EZ3" s="94" t="str">
        <f>IF(ISBLANK(Monitoring_MP!EZ3),"",Monitoring_MP!EZ3)</f>
        <v>https://comrat.md/kontakty.html
https://comrat.md/rukovodstvo.html</v>
      </c>
      <c r="FA3" s="143" t="str">
        <f t="shared" ref="FA3:FI55" si="2">J3</f>
        <v>da</v>
      </c>
      <c r="FB3" s="143">
        <f t="shared" ref="FB3:FD55" si="3">COUNTIF($AK3:$EZ3,FA3)</f>
        <v>22</v>
      </c>
      <c r="FC3" s="143" t="str">
        <f t="shared" si="2"/>
        <v>nu</v>
      </c>
      <c r="FD3" s="143">
        <f t="shared" si="3"/>
        <v>11</v>
      </c>
      <c r="FE3" s="143" t="str">
        <f t="shared" si="2"/>
        <v>partial</v>
      </c>
      <c r="FF3" s="143">
        <f t="shared" ref="FF3" si="4">COUNTIF($AK3:$EZ3,FE3)</f>
        <v>27</v>
      </c>
      <c r="FG3" s="143" t="str">
        <f t="shared" si="2"/>
        <v>--------</v>
      </c>
      <c r="FH3" s="143">
        <f t="shared" ref="FH3" si="5">COUNTIF($AK3:$EZ3,FG3)</f>
        <v>0</v>
      </c>
      <c r="FI3" s="143" t="str">
        <f t="shared" si="2"/>
        <v>--------</v>
      </c>
      <c r="FJ3" s="143">
        <f t="shared" ref="FJ3" si="6">COUNTIF($AK3:$EZ3,FI3)</f>
        <v>0</v>
      </c>
      <c r="FK3" s="143" t="str">
        <f t="shared" ref="FK3:FK55" si="7">T3</f>
        <v>--------</v>
      </c>
      <c r="FL3" s="143">
        <f t="shared" ref="FL3" si="8">COUNTIF($AK3:$EZ3,FK3)</f>
        <v>0</v>
      </c>
      <c r="FM3" s="143" t="str">
        <f t="shared" ref="FM3:FM55" si="9">V3</f>
        <v>--------</v>
      </c>
      <c r="FN3" s="143">
        <f t="shared" ref="FN3" si="10">COUNTIF($AK3:$EZ3,FM3)</f>
        <v>0</v>
      </c>
      <c r="FO3" s="143" t="str">
        <f t="shared" ref="FO3:FO55" si="11">X3</f>
        <v>N/A</v>
      </c>
      <c r="FP3" s="143">
        <f t="shared" ref="FP3" si="12">COUNTIF($AK3:$EZ3,FO3)</f>
        <v>0</v>
      </c>
      <c r="FQ3" s="143" t="str">
        <f t="shared" ref="FQ3:FQ55" si="13">Z3</f>
        <v>--------</v>
      </c>
      <c r="FR3" s="143">
        <f t="shared" ref="FR3" si="14">COUNTIF($AK3:$EZ3,FQ3)</f>
        <v>0</v>
      </c>
      <c r="FS3" s="143">
        <f t="shared" ref="FS3:FS55" si="15">FB3+FD3+FF3+FH3+FJ3+FL3+FN3+FP3+FR3</f>
        <v>60</v>
      </c>
      <c r="FT3" s="143" t="str">
        <f t="shared" ref="FT3:FT55" si="16">FA3</f>
        <v>da</v>
      </c>
      <c r="FU3" s="143" t="str">
        <f t="shared" ref="FU3:FU55" si="17">FC3</f>
        <v>nu</v>
      </c>
      <c r="FV3" s="143">
        <f t="shared" ref="FV3:FV55" si="18">FB3</f>
        <v>22</v>
      </c>
      <c r="FW3" s="143">
        <f t="shared" ref="FW3:FW55" si="19">FD3</f>
        <v>11</v>
      </c>
      <c r="FX3" s="143">
        <f t="shared" ref="FX3:FX55" si="20">60-(COUNTIF(AK3:EZ3,"N/A"))</f>
        <v>60</v>
      </c>
      <c r="FY3" s="5" t="s">
        <v>418</v>
      </c>
      <c r="FZ3" s="167">
        <f t="shared" ref="FZ3:FZ55" si="21">FV3/FX3</f>
        <v>0.36666666666666664</v>
      </c>
      <c r="GA3" s="167">
        <f t="shared" ref="GA3:GA55" si="22">FW3/FX3</f>
        <v>0.18333333333333332</v>
      </c>
      <c r="GB3" s="143" t="str">
        <f>VLOOKUP(Analysis_2020!B3,Matching_final!B3:G66,6,FALSE)</f>
        <v>C18002</v>
      </c>
      <c r="GC3" s="143" t="str">
        <f>VLOOKUP(GB3,Monitoring_MP_2018!B:D,3,FALSE)</f>
        <v>Does the web page contains contact information, information about the working program of the public authority and its subdivisions, including days and hours when public  officers in charge with providing information and official documents are in the office?</v>
      </c>
      <c r="GD3" s="143" t="str">
        <f>VLOOKUP(GB3,Monitoring_MP_2018!B:E,4,FALSE)</f>
        <v>acc</v>
      </c>
      <c r="GE3" s="167">
        <f>VLOOKUP($GB3,Monitoring_MP_2018!$B:$FD,158,FALSE)</f>
        <v>0.33333333333333331</v>
      </c>
      <c r="GF3" s="167">
        <f>VLOOKUP($GB3,Monitoring_MP_2018!$B:$FD,159,FALSE)</f>
        <v>0.11666666666666667</v>
      </c>
      <c r="GG3" s="230">
        <f t="shared" ref="GG3:GG55" si="23">FZ3-GE3</f>
        <v>3.3333333333333326E-2</v>
      </c>
      <c r="GH3" s="230">
        <f t="shared" ref="GH3:GH55" si="24">GA3-GF3</f>
        <v>6.6666666666666652E-2</v>
      </c>
      <c r="GI3" s="143">
        <v>2</v>
      </c>
    </row>
    <row r="4" spans="1:191" ht="15" customHeight="1" x14ac:dyDescent="0.35">
      <c r="A4" s="18" t="str">
        <f>IF(ISBLANK(Monitoring_MP!A4),"",Monitoring_MP!A4)</f>
        <v>Q3</v>
      </c>
      <c r="B4" s="18" t="str">
        <f>IF(ISBLANK(Monitoring_MP!B4),"",Monitoring_MP!B4)</f>
        <v>C20003</v>
      </c>
      <c r="C4" s="18">
        <f>IF(ISBLANK(Monitoring_MP!C4),"",Monitoring_MP!C4)</f>
        <v>4</v>
      </c>
      <c r="D4" s="5" t="str">
        <f>IF(ISBLANK(Monitoring_MP!D4),"",Monitoring_MP!D4)</f>
        <v>Sunt disponibile pe site-ul oficial numele, date de contact și afilierea politică a consilierilor locali ?</v>
      </c>
      <c r="E4" s="5" t="str">
        <f>IF(ISBLANK(Monitoring_MP!E4),"",Monitoring_MP!E4)</f>
        <v xml:space="preserve">Are the names of the officials, contact data and political affiliation of the local counselors published on the web site? </v>
      </c>
      <c r="F4" s="5" t="str">
        <f>IF(ISBLANK(Monitoring_MP!F4),"",Monitoring_MP!F4)</f>
        <v>acc</v>
      </c>
      <c r="G4" s="8" t="str">
        <f>IF(ISBLANK(Monitoring_MP!G4),"",Monitoring_MP!G4)</f>
        <v>acc3</v>
      </c>
      <c r="H4" s="8" t="str">
        <f>IF(ISBLANK(Monitoring_MP!H4),"",Monitoring_MP!H4)</f>
        <v>acc3k</v>
      </c>
      <c r="I4" s="8">
        <f>IF(ISBLANK(Monitoring_MP!I4),"",Monitoring_MP!I4)</f>
        <v>1</v>
      </c>
      <c r="J4" s="8" t="str">
        <f>IF(ISBLANK(Monitoring_MP!J4),"",Monitoring_MP!J4)</f>
        <v>da</v>
      </c>
      <c r="K4" s="8" t="str">
        <f>IF(ISBLANK(Monitoring_MP!K4),"",Monitoring_MP!K4)</f>
        <v>yes</v>
      </c>
      <c r="L4" s="8" t="str">
        <f>IF(ISBLANK(Monitoring_MP!L4),"",Monitoring_MP!L4)</f>
        <v>nu</v>
      </c>
      <c r="M4" s="8" t="str">
        <f>IF(ISBLANK(Monitoring_MP!M4),"",Monitoring_MP!M4)</f>
        <v>no</v>
      </c>
      <c r="N4" s="8" t="str">
        <f>IF(ISBLANK(Monitoring_MP!N4),"",Monitoring_MP!N4)</f>
        <v>partial</v>
      </c>
      <c r="O4" s="2" t="str">
        <f>IF(ISBLANK(Monitoring_MP!O4),"",Monitoring_MP!O4)</f>
        <v>partially</v>
      </c>
      <c r="P4" s="2" t="str">
        <f>IF(ISBLANK(Monitoring_MP!P4),"",Monitoring_MP!P4)</f>
        <v>--------</v>
      </c>
      <c r="Q4" s="2" t="str">
        <f>IF(ISBLANK(Monitoring_MP!Q4),"",Monitoring_MP!Q4)</f>
        <v>--------</v>
      </c>
      <c r="R4" s="2" t="str">
        <f>IF(ISBLANK(Monitoring_MP!R4),"",Monitoring_MP!R4)</f>
        <v>--------</v>
      </c>
      <c r="S4" s="2" t="str">
        <f>IF(ISBLANK(Monitoring_MP!S4),"",Monitoring_MP!S4)</f>
        <v>--------</v>
      </c>
      <c r="T4" s="2" t="str">
        <f>IF(ISBLANK(Monitoring_MP!T4),"",Monitoring_MP!T4)</f>
        <v>--------</v>
      </c>
      <c r="U4" s="2" t="str">
        <f>IF(ISBLANK(Monitoring_MP!U4),"",Monitoring_MP!U4)</f>
        <v>--------</v>
      </c>
      <c r="V4" s="2" t="str">
        <f>IF(ISBLANK(Monitoring_MP!V4),"",Monitoring_MP!V4)</f>
        <v>--------</v>
      </c>
      <c r="W4" s="2" t="str">
        <f>IF(ISBLANK(Monitoring_MP!W4),"",Monitoring_MP!W4)</f>
        <v>--------</v>
      </c>
      <c r="X4" s="8" t="str">
        <f>IF(ISBLANK(Monitoring_MP!X4),"",Monitoring_MP!X4)</f>
        <v>N/A</v>
      </c>
      <c r="Y4" s="8" t="str">
        <f>IF(ISBLANK(Monitoring_MP!Y4),"",Monitoring_MP!Y4)</f>
        <v>N/A</v>
      </c>
      <c r="Z4" s="2" t="str">
        <f>IF(ISBLANK(Monitoring_MP!Z4),"",Monitoring_MP!Z4)</f>
        <v>--------</v>
      </c>
      <c r="AA4" s="2" t="str">
        <f>IF(ISBLANK(Monitoring_MP!AA4),"",Monitoring_MP!AA4)</f>
        <v>--------</v>
      </c>
      <c r="AB4" s="92">
        <f>IF(ISBLANK(Monitoring_MP!AB4),"",Monitoring_MP!AB4)</f>
        <v>1</v>
      </c>
      <c r="AC4" s="92">
        <f>IF(ISBLANK(Monitoring_MP!AC4),"",Monitoring_MP!AC4)</f>
        <v>0</v>
      </c>
      <c r="AD4" s="92">
        <f>IF(ISBLANK(Monitoring_MP!AD4),"",Monitoring_MP!AD4)</f>
        <v>0.5</v>
      </c>
      <c r="AE4" s="92" t="str">
        <f>IF(ISBLANK(Monitoring_MP!AE4),"",Monitoring_MP!AE4)</f>
        <v/>
      </c>
      <c r="AF4" s="92" t="str">
        <f>IF(ISBLANK(Monitoring_MP!AF4),"",Monitoring_MP!AF4)</f>
        <v/>
      </c>
      <c r="AG4" s="92" t="str">
        <f>IF(ISBLANK(Monitoring_MP!AG4),"",Monitoring_MP!AG4)</f>
        <v/>
      </c>
      <c r="AH4" s="92" t="str">
        <f>IF(ISBLANK(Monitoring_MP!AH4),"",Monitoring_MP!AH4)</f>
        <v/>
      </c>
      <c r="AI4" s="8" t="str">
        <f>IF(ISBLANK(Monitoring_MP!AI4),"",Monitoring_MP!AI4)</f>
        <v>N/A</v>
      </c>
      <c r="AJ4" s="7" t="str">
        <f>IF(ISBLANK(Monitoring_MP!AJ4),"",Monitoring_MP!AJ4)</f>
        <v/>
      </c>
      <c r="AK4" s="189" t="str">
        <f>IF(ISBLANK(Monitoring_MP!AK4),"",Monitoring_MP!AK4)</f>
        <v>partial</v>
      </c>
      <c r="AL4" s="130" t="str">
        <f>IF(ISBLANK(Monitoring_MP!AL4),"",Monitoring_MP!AL4)</f>
        <v>https://www.chisinau.md/pageview.php?l=ro&amp;idc=415&amp;t=/Consiliul/Componenta/Consilierii-CMC&amp;year=2019&amp;&amp;</v>
      </c>
      <c r="AM4" s="189" t="str">
        <f>IF(ISBLANK(Monitoring_MP!AM4),"",Monitoring_MP!AM4)</f>
        <v>partial</v>
      </c>
      <c r="AN4" s="95" t="str">
        <f>IF(ISBLANK(Monitoring_MP!AN4),"",Monitoring_MP!AN4)</f>
        <v>http://balti.md/consilieri/
http://balti.md/consiliul/graficul-de-audienta/</v>
      </c>
      <c r="AO4" s="191" t="str">
        <f>IF(ISBLANK(Monitoring_MP!AO4),"",Monitoring_MP!AO4)</f>
        <v>partial</v>
      </c>
      <c r="AP4" s="154" t="str">
        <f>IF(ISBLANK(Monitoring_MP!AP4),"",Monitoring_MP!AP4)</f>
        <v>http://primariacahul.md/index.php/consiliul-orasenesc/componenta/74-lista-consilierilor-in-consiliul-orasenesc-cahul</v>
      </c>
      <c r="AQ4" s="189" t="str">
        <f>IF(ISBLANK(Monitoring_MP!AQ4),"",Monitoring_MP!AQ4)</f>
        <v>partial</v>
      </c>
      <c r="AR4" s="95" t="str">
        <f>IF(ISBLANK(Monitoring_MP!AR4),"",Monitoring_MP!AR4)</f>
        <v>http://ungheni.md/consilieri/</v>
      </c>
      <c r="AS4" s="189" t="str">
        <f>IF(ISBLANK(Monitoring_MP!AS4),"",Monitoring_MP!AS4)</f>
        <v>partial</v>
      </c>
      <c r="AT4" s="95" t="str">
        <f>IF(ISBLANK(Monitoring_MP!AT4),"",Monitoring_MP!AT4)</f>
        <v>http://www.primsoroca.md/ro/componenta-consiliului</v>
      </c>
      <c r="AU4" s="189" t="str">
        <f>IF(ISBLANK(Monitoring_MP!AU4),"",Monitoring_MP!AU4)</f>
        <v>partial</v>
      </c>
      <c r="AV4" s="95" t="str">
        <f>IF(ISBLANK(Monitoring_MP!AV4),"",Monitoring_MP!AV4)</f>
        <v>https://www.orhei.md/index.php?pag=page&amp;id=924&amp;l=ro</v>
      </c>
      <c r="AW4" s="189" t="str">
        <f>IF(ISBLANK(Monitoring_MP!AW4),"",Monitoring_MP!AW4)</f>
        <v>da</v>
      </c>
      <c r="AX4" s="95" t="str">
        <f>IF(ISBLANK(Monitoring_MP!AX4),"",Monitoring_MP!AX4)</f>
        <v>https://ceadir-lunga.md/munitsipalnyj-sovet/sovetniki</v>
      </c>
      <c r="AY4" s="189" t="str">
        <f>IF(ISBLANK(Monitoring_MP!AY4),"",Monitoring_MP!AY4)</f>
        <v>da</v>
      </c>
      <c r="AZ4" s="95" t="str">
        <f>IF(ISBLANK(Monitoring_MP!AZ4),"",Monitoring_MP!AZ4)</f>
        <v>http://www.straseni.md/consilieri/</v>
      </c>
      <c r="BA4" s="189" t="str">
        <f>IF(ISBLANK(Monitoring_MP!BA4),"",Monitoring_MP!BA4)</f>
        <v>partial</v>
      </c>
      <c r="BB4" s="95" t="str">
        <f>IF(ISBLANK(Monitoring_MP!BB4),"",Monitoring_MP!BB4)</f>
        <v>http://primariadrochia.md/person-category/consilieri/</v>
      </c>
      <c r="BC4" s="189" t="str">
        <f>IF(ISBLANK(Monitoring_MP!BC4),"",Monitoring_MP!BC4)</f>
        <v>partial</v>
      </c>
      <c r="BD4" s="95" t="str">
        <f>IF(ISBLANK(Monitoring_MP!BD4),"",Monitoring_MP!BD4)</f>
        <v>http://www.durlesti.md/ro/componenta-consiliului.html</v>
      </c>
      <c r="BE4" s="189" t="str">
        <f>IF(ISBLANK(Monitoring_MP!BE4),"",Monitoring_MP!BE4)</f>
        <v>partial</v>
      </c>
      <c r="BF4" s="95" t="str">
        <f>IF(ISBLANK(Monitoring_MP!BF4),"",Monitoring_MP!BF4)</f>
        <v>https://primaria.causeni.org/consiliul-orasenesc/</v>
      </c>
      <c r="BG4" s="189" t="str">
        <f>IF(ISBLANK(Monitoring_MP!BG4),"",Monitoring_MP!BG4)</f>
        <v>partial</v>
      </c>
      <c r="BH4" s="95" t="str">
        <f>IF(ISBLANK(Monitoring_MP!BH4),"",Monitoring_MP!BH4)</f>
        <v>http://primariaedinet.md/?page_id=57</v>
      </c>
      <c r="BI4" s="189" t="str">
        <f>IF(ISBLANK(Monitoring_MP!BI4),"",Monitoring_MP!BI4)</f>
        <v>nu</v>
      </c>
      <c r="BJ4" s="193" t="str">
        <f>IF(ISBLANK(Monitoring_MP!BJ4),"",Monitoring_MP!BJ4)</f>
        <v>nu sînt informații pe web</v>
      </c>
      <c r="BK4" s="189" t="str">
        <f>IF(ISBLANK(Monitoring_MP!BK4),"",Monitoring_MP!BK4)</f>
        <v>partial</v>
      </c>
      <c r="BL4" s="95" t="str">
        <f>IF(ISBLANK(Monitoring_MP!BL4),"",Monitoring_MP!BL4)</f>
        <v>https://www.vulcanestimd.com/deputatskie-okruga</v>
      </c>
      <c r="BM4" s="189" t="str">
        <f>IF(ISBLANK(Monitoring_MP!BM4),"",Monitoring_MP!BM4)</f>
        <v>partial</v>
      </c>
      <c r="BN4" s="95" t="str">
        <f>IF(ISBLANK(Monitoring_MP!BN4),"",Monitoring_MP!BN4)</f>
        <v>http://calarasi-primaria.md/consilieri/</v>
      </c>
      <c r="BO4" s="189" t="str">
        <f>IF(ISBLANK(Monitoring_MP!BO4),"",Monitoring_MP!BO4)</f>
        <v>partial</v>
      </c>
      <c r="BP4" s="95" t="str">
        <f>IF(ISBLANK(Monitoring_MP!BP4),"",Monitoring_MP!BP4)</f>
        <v>http://ialoveni.md/lista-consilierilor/</v>
      </c>
      <c r="BQ4" s="189" t="str">
        <f>IF(ISBLANK(Monitoring_MP!BQ4),"",Monitoring_MP!BQ4)</f>
        <v>partial</v>
      </c>
      <c r="BR4" s="95" t="str">
        <f>IF(ISBLANK(Monitoring_MP!BR4),"",Monitoring_MP!BR4)</f>
        <v>http://primariafloresti.md/consilieri/</v>
      </c>
      <c r="BS4" s="189" t="str">
        <f>IF(ISBLANK(Monitoring_MP!BS4),"",Monitoring_MP!BS4)</f>
        <v>da</v>
      </c>
      <c r="BT4" s="95" t="str">
        <f>IF(ISBLANK(Monitoring_MP!BT4),"",Monitoring_MP!BT4)</f>
        <v>http://taraclia.md/ru/page/mstny-sovt/mstny-sovt-215/mstn-sovtniki-i-sfr-otvtstvnnosti</v>
      </c>
      <c r="BU4" s="189" t="str">
        <f>IF(ISBLANK(Monitoring_MP!BU4),"",Monitoring_MP!BU4)</f>
        <v>da</v>
      </c>
      <c r="BV4" s="95" t="str">
        <f>IF(ISBLANK(Monitoring_MP!BV4),"",Monitoring_MP!BV4)</f>
        <v>https://falesti.md/index.php/consilieri.html</v>
      </c>
      <c r="BW4" s="189" t="str">
        <f>IF(ISBLANK(Monitoring_MP!BW4),"",Monitoring_MP!BW4)</f>
        <v>da</v>
      </c>
      <c r="BX4" s="95" t="str">
        <f>IF(ISBLANK(Monitoring_MP!BX4),"",Monitoring_MP!BX4)</f>
        <v>http://primariasingerei.md/ro/page/consiliul-local/consilieri-si-programul-de-audienta</v>
      </c>
      <c r="BY4" s="189" t="str">
        <f>IF(ISBLANK(Monitoring_MP!BY4),"",Monitoring_MP!BY4)</f>
        <v>partial</v>
      </c>
      <c r="BZ4" s="95" t="str">
        <f>IF(ISBLANK(Monitoring_MP!BZ4),"",Monitoring_MP!BZ4)</f>
        <v>http://primarianisporeni.md/structura/consiliul-orasenesc/</v>
      </c>
      <c r="CA4" s="189" t="str">
        <f>IF(ISBLANK(Monitoring_MP!CA4),"",Monitoring_MP!CA4)</f>
        <v>da</v>
      </c>
      <c r="CB4" s="95" t="str">
        <f>IF(ISBLANK(Monitoring_MP!CB4),"",Monitoring_MP!CB4)</f>
        <v>http://cimislia.md/ro/page/consiliul-local/consiliul-local-214/consilieri-locali-si-domeniile-de-responsabilitate</v>
      </c>
      <c r="CC4" s="189" t="str">
        <f>IF(ISBLANK(Monitoring_MP!CC4),"",Monitoring_MP!CC4)</f>
        <v>partial</v>
      </c>
      <c r="CD4" s="95" t="str">
        <f>IF(ISBLANK(Monitoring_MP!CD4),"",Monitoring_MP!CD4)</f>
        <v>http://riscani.com/ro/page/consiliul-local/consiliul-local-2015-2019/consilieri-locali-si-domeniile-de-responsabilitate</v>
      </c>
      <c r="CE4" s="189" t="str">
        <f>IF(ISBLANK(Monitoring_MP!CE4),"",Monitoring_MP!CE4)</f>
        <v>partial</v>
      </c>
      <c r="CF4" s="95" t="str">
        <f>IF(ISBLANK(Monitoring_MP!CF4),"",Monitoring_MP!CF4)</f>
        <v>http://primaria-rezina.md/componenta/</v>
      </c>
      <c r="CG4" s="189" t="str">
        <f>IF(ISBLANK(Monitoring_MP!CG4),"",Monitoring_MP!CG4)</f>
        <v>partial</v>
      </c>
      <c r="CH4" s="170" t="str">
        <f>IF(ISBLANK(Monitoring_MP!CH4),"",Monitoring_MP!CH4)</f>
        <v>http://www.primariabessarabka.md/ru/page/mstny-sovt/mstny-sovt-215/mstn-sovtniki-i-sfr-otvtstvnnosti</v>
      </c>
      <c r="CI4" s="189" t="str">
        <f>IF(ISBLANK(Monitoring_MP!CI4),"",Monitoring_MP!CI4)</f>
        <v>partial</v>
      </c>
      <c r="CJ4" s="93" t="str">
        <f>IF(ISBLANK(Monitoring_MP!CJ4),"",Monitoring_MP!CJ4)</f>
        <v>https://www.congaz.md/spetsializirovannye-komitety/</v>
      </c>
      <c r="CK4" s="189" t="str">
        <f>IF(ISBLANK(Monitoring_MP!CK4),"",Monitoring_MP!CK4)</f>
        <v>partial</v>
      </c>
      <c r="CL4" s="95" t="str">
        <f>IF(ISBLANK(Monitoring_MP!CL4),"",Monitoring_MP!CL4)</f>
        <v>https://primariacodru.md/consiliul-local/</v>
      </c>
      <c r="CM4" s="189" t="str">
        <f>IF(ISBLANK(Monitoring_MP!CM4),"",Monitoring_MP!CM4)</f>
        <v>partial</v>
      </c>
      <c r="CN4" s="95" t="str">
        <f>IF(ISBLANK(Monitoring_MP!CN4),"",Monitoring_MP!CN4)</f>
        <v>http://primaria-glodeni.md/ro/page/consilieri-locali-si-domeniile-de-responsabilitate-216/desopre-consiliul-local/consilieri-locali-si-domeniile-de-responsabilitate</v>
      </c>
      <c r="CO4" s="189" t="str">
        <f>IF(ISBLANK(Monitoring_MP!CO4),"",Monitoring_MP!CO4)</f>
        <v>nu</v>
      </c>
      <c r="CP4" s="95" t="str">
        <f>IF(ISBLANK(Monitoring_MP!CP4),"",Monitoring_MP!CP4)</f>
        <v>nu sînt informații pe web</v>
      </c>
      <c r="CQ4" s="189" t="str">
        <f>IF(ISBLANK(Monitoring_MP!CQ4),"",Monitoring_MP!CQ4)</f>
        <v>partial</v>
      </c>
      <c r="CR4" s="95" t="str">
        <f>IF(ISBLANK(Monitoring_MP!CR4),"",Monitoring_MP!CR4)</f>
        <v>http://primarialeova.md/consilieri/</v>
      </c>
      <c r="CS4" s="189" t="str">
        <f>IF(ISBLANK(Monitoring_MP!CS4),"",Monitoring_MP!CS4)</f>
        <v>nu</v>
      </c>
      <c r="CT4" s="193" t="str">
        <f>IF(ISBLANK(Monitoring_MP!CT4),"",Monitoring_MP!CT4)</f>
        <v>Pagina web nefuncțională (ultima verificare 31.05.2020)</v>
      </c>
      <c r="CU4" s="189" t="str">
        <f>IF(ISBLANK(Monitoring_MP!CU4),"",Monitoring_MP!CU4)</f>
        <v>partial</v>
      </c>
      <c r="CV4" s="93" t="str">
        <f>IF(ISBLANK(Monitoring_MP!CV4),"",Monitoring_MP!CV4)</f>
        <v>http://www.carpineni.md/consilieri-in-perioada-2019-2023/</v>
      </c>
      <c r="CW4" s="189" t="str">
        <f>IF(ISBLANK(Monitoring_MP!CW4),"",Monitoring_MP!CW4)</f>
        <v>partial</v>
      </c>
      <c r="CX4" s="95" t="str">
        <f>IF(ISBLANK(Monitoring_MP!CX4),"",Monitoring_MP!CX4)</f>
        <v>http://primbriceni.md/componenta-consiliului/</v>
      </c>
      <c r="CY4" s="189" t="str">
        <f>IF(ISBLANK(Monitoring_MP!CY4),"",Monitoring_MP!CY4)</f>
        <v>da</v>
      </c>
      <c r="CZ4" s="95" t="str">
        <f>IF(ISBLANK(Monitoring_MP!CZ4),"",Monitoring_MP!CZ4)</f>
        <v>http://www.copceac.md/selskij-sovet/</v>
      </c>
      <c r="DA4" s="189" t="str">
        <f>IF(ISBLANK(Monitoring_MP!DA4),"",Monitoring_MP!DA4)</f>
        <v>da</v>
      </c>
      <c r="DB4" s="95" t="str">
        <f>IF(ISBLANK(Monitoring_MP!DB4),"",Monitoring_MP!DB4)</f>
        <v>http://primariaocnita.md/lista-consilierilor-in-consiliul-orasenesc-ocnita-2015-2019/</v>
      </c>
      <c r="DC4" s="189" t="str">
        <f>IF(ISBLANK(Monitoring_MP!DC4),"",Monitoring_MP!DC4)</f>
        <v>partial</v>
      </c>
      <c r="DD4" s="95" t="str">
        <f>IF(ISBLANK(Monitoring_MP!DD4),"",Monitoring_MP!DD4)</f>
        <v>https://anenii-noi.com/index.php/consiliul-local/lista-membrilor/</v>
      </c>
      <c r="DE4" s="189" t="str">
        <f>IF(ISBLANK(Monitoring_MP!DE4),"",Monitoring_MP!DE4)</f>
        <v>nu</v>
      </c>
      <c r="DF4" s="193" t="str">
        <f>IF(ISBLANK(Monitoring_MP!DF4),"",Monitoring_MP!DF4)</f>
        <v>nu este pagina web (ultima verificare 31.05.2020)</v>
      </c>
      <c r="DG4" s="189" t="str">
        <f>IF(ISBLANK(Monitoring_MP!DG4),"",Monitoring_MP!DG4)</f>
        <v>partial</v>
      </c>
      <c r="DH4" s="95" t="str">
        <f>IF(ISBLANK(Monitoring_MP!DH4),"",Monitoring_MP!DH4)</f>
        <v>http://www.primariacricova.md/ro/componenta-consiliului.html</v>
      </c>
      <c r="DI4" s="189" t="str">
        <f>IF(ISBLANK(Monitoring_MP!DI4),"",Monitoring_MP!DI4)</f>
        <v>partial</v>
      </c>
      <c r="DJ4" s="95" t="str">
        <f>IF(ISBLANK(Monitoring_MP!DJ4),"",Monitoring_MP!DJ4)</f>
        <v>https://bacioi.md/consilieri-locali/</v>
      </c>
      <c r="DK4" s="189" t="str">
        <f>IF(ISBLANK(Monitoring_MP!DK4),"",Monitoring_MP!DK4)</f>
        <v>nu</v>
      </c>
      <c r="DL4" s="95" t="str">
        <f>IF(ISBLANK(Monitoring_MP!DL4),"",Monitoring_MP!DL4)</f>
        <v>nu sînt informații pe web</v>
      </c>
      <c r="DM4" s="189" t="str">
        <f>IF(ISBLANK(Monitoring_MP!DM4),"",Monitoring_MP!DM4)</f>
        <v>partial</v>
      </c>
      <c r="DN4" s="192" t="str">
        <f>IF(ISBLANK(Monitoring_MP!DN4),"",Monitoring_MP!DN4)</f>
        <v>https://singera.md/consilierii-locali.html</v>
      </c>
      <c r="DO4" s="189" t="str">
        <f>IF(ISBLANK(Monitoring_MP!DO4),"",Monitoring_MP!DO4)</f>
        <v>nu</v>
      </c>
      <c r="DP4" s="95" t="str">
        <f>IF(ISBLANK(Monitoring_MP!DP4),"",Monitoring_MP!DP4)</f>
        <v>site nefuncțional (ultima verificare 31.05.2020)</v>
      </c>
      <c r="DQ4" s="189" t="str">
        <f>IF(ISBLANK(Monitoring_MP!DQ4),"",Monitoring_MP!DQ4)</f>
        <v>nu</v>
      </c>
      <c r="DR4" s="193" t="str">
        <f>IF(ISBLANK(Monitoring_MP!DR4),"",Monitoring_MP!DR4)</f>
        <v>Nu are pagină web (ultima verificare 31.05.2020)</v>
      </c>
      <c r="DS4" s="189" t="str">
        <f>IF(ISBLANK(Monitoring_MP!DS4),"",Monitoring_MP!DS4)</f>
        <v>partial</v>
      </c>
      <c r="DT4" s="192" t="str">
        <f>IF(ISBLANK(Monitoring_MP!DT4),"",Monitoring_MP!DT4)</f>
        <v>http://cupcini.md/componenta-consiliului/</v>
      </c>
      <c r="DU4" s="189" t="str">
        <f>IF(ISBLANK(Monitoring_MP!DU4),"",Monitoring_MP!DU4)</f>
        <v>nu</v>
      </c>
      <c r="DV4" s="193" t="str">
        <f>IF(ISBLANK(Monitoring_MP!DV4),"",Monitoring_MP!DV4)</f>
        <v>Nu are pagină web (ultima verificare 31.05.2020)</v>
      </c>
      <c r="DW4" s="189" t="str">
        <f>IF(ISBLANK(Monitoring_MP!DW4),"",Monitoring_MP!DW4)</f>
        <v>partial</v>
      </c>
      <c r="DX4" s="95" t="str">
        <f>IF(ISBLANK(Monitoring_MP!DX4),"",Monitoring_MP!DX4)</f>
        <v>http://truseni.md/index.php/ro/spisok-sovetnikov</v>
      </c>
      <c r="DY4" s="189" t="str">
        <f>IF(ISBLANK(Monitoring_MP!DY4),"",Monitoring_MP!DY4)</f>
        <v>partial</v>
      </c>
      <c r="DZ4" s="95" t="str">
        <f>IF(ISBLANK(Monitoring_MP!DZ4),"",Monitoring_MP!DZ4)</f>
        <v>http://www.pelinia.md/consilieri/</v>
      </c>
      <c r="EA4" s="189" t="str">
        <f>IF(ISBLANK(Monitoring_MP!EA4),"",Monitoring_MP!EA4)</f>
        <v>nu</v>
      </c>
      <c r="EB4" s="193" t="str">
        <f>IF(ISBLANK(Monitoring_MP!EB4),"",Monitoring_MP!EB4)</f>
        <v>nu sînt informații pe web</v>
      </c>
      <c r="EC4" s="189" t="str">
        <f>IF(ISBLANK(Monitoring_MP!EC4),"",Monitoring_MP!EC4)</f>
        <v>nu</v>
      </c>
      <c r="ED4" s="95" t="str">
        <f>IF(ISBLANK(Monitoring_MP!ED4),"",Monitoring_MP!ED4)</f>
        <v>Nu are pagină web (ultima verificare 31.05.2020)</v>
      </c>
      <c r="EE4" s="189" t="str">
        <f>IF(ISBLANK(Monitoring_MP!EE4),"",Monitoring_MP!EE4)</f>
        <v>da</v>
      </c>
      <c r="EF4" s="192" t="str">
        <f>IF(ISBLANK(Monitoring_MP!EF4),"",Monitoring_MP!EF4)</f>
        <v>http://talmaza.md/index.php?pag=page&amp;id=1195&amp;l=ro</v>
      </c>
      <c r="EG4" s="189" t="str">
        <f>IF(ISBLANK(Monitoring_MP!EG4),"",Monitoring_MP!EG4)</f>
        <v>partial</v>
      </c>
      <c r="EH4" s="127" t="str">
        <f>IF(ISBLANK(Monitoring_MP!EH4),"",Monitoring_MP!EH4)</f>
        <v>https://budesti.md/consilieri/12-lista-consilierilor-ai-consiliului-local-budeti.html</v>
      </c>
      <c r="EI4" s="189" t="str">
        <f>IF(ISBLANK(Monitoring_MP!EI4),"",Monitoring_MP!EI4)</f>
        <v>nu</v>
      </c>
      <c r="EJ4" s="193" t="str">
        <f>IF(ISBLANK(Monitoring_MP!EJ4),"",Monitoring_MP!EJ4)</f>
        <v>nu sînt informații pe web</v>
      </c>
      <c r="EK4" s="189" t="str">
        <f>IF(ISBLANK(Monitoring_MP!EK4),"",Monitoring_MP!EK4)</f>
        <v>partial</v>
      </c>
      <c r="EL4" s="95" t="str">
        <f>IF(ISBLANK(Monitoring_MP!EL4),"",Monitoring_MP!EL4)</f>
        <v>http://larga.md/ro/consiliul-comunal/consilieri.html</v>
      </c>
      <c r="EM4" s="189" t="str">
        <f>IF(ISBLANK(Monitoring_MP!EM4),"",Monitoring_MP!EM4)</f>
        <v>da</v>
      </c>
      <c r="EN4" s="95" t="str">
        <f>IF(ISBLANK(Monitoring_MP!EN4),"",Monitoring_MP!EN4)</f>
        <v>http://www.primariatelenesti.md/consilieri/</v>
      </c>
      <c r="EO4" s="189" t="str">
        <f>IF(ISBLANK(Monitoring_MP!EO4),"",Monitoring_MP!EO4)</f>
        <v>partial</v>
      </c>
      <c r="EP4" s="95" t="str">
        <f>IF(ISBLANK(Monitoring_MP!EP4),"",Monitoring_MP!EP4)</f>
        <v>https://magdacesti.md/componenta/</v>
      </c>
      <c r="EQ4" s="189" t="str">
        <f>IF(ISBLANK(Monitoring_MP!EQ4),"",Monitoring_MP!EQ4)</f>
        <v>nu</v>
      </c>
      <c r="ER4" s="95" t="str">
        <f>IF(ISBLANK(Monitoring_MP!ER4),"",Monitoring_MP!ER4)</f>
        <v>pagina web nefuncțională (ultima verificare la 2.06.2020)</v>
      </c>
      <c r="ES4" s="189" t="str">
        <f>IF(ISBLANK(Monitoring_MP!ES4),"",Monitoring_MP!ES4)</f>
        <v>nu</v>
      </c>
      <c r="ET4" s="95" t="str">
        <f>IF(ISBLANK(Monitoring_MP!ET4),"",Monitoring_MP!ET4)</f>
        <v>pagina web nefuncțională (ultima verificare la 2.06.2020)</v>
      </c>
      <c r="EU4" s="189" t="str">
        <f>IF(ISBLANK(Monitoring_MP!EU4),"",Monitoring_MP!EU4)</f>
        <v>nu</v>
      </c>
      <c r="EV4" s="95" t="str">
        <f>IF(ISBLANK(Monitoring_MP!EV4),"",Monitoring_MP!EV4)</f>
        <v>pagina web nefuncțională (ultima verificare la 2.06.2020)</v>
      </c>
      <c r="EW4" s="189" t="str">
        <f>IF(ISBLANK(Monitoring_MP!EW4),"",Monitoring_MP!EW4)</f>
        <v>da</v>
      </c>
      <c r="EX4" s="95" t="str">
        <f>IF(ISBLANK(Monitoring_MP!EX4),"",Monitoring_MP!EX4)</f>
        <v>http://zaim.md/ro/page/consiliul-local/consiliul-local-214/consilieri-locali-si-domeniile-de-responsabilitate</v>
      </c>
      <c r="EY4" s="189" t="str">
        <f>IF(ISBLANK(Monitoring_MP!EY4),"",Monitoring_MP!EY4)</f>
        <v>da</v>
      </c>
      <c r="EZ4" s="95" t="str">
        <f>IF(ISBLANK(Monitoring_MP!EZ4),"",Monitoring_MP!EZ4)</f>
        <v>https://comrat.md/municipalnye-sovetniki.html</v>
      </c>
      <c r="FA4" s="143" t="str">
        <f t="shared" si="2"/>
        <v>da</v>
      </c>
      <c r="FB4" s="143">
        <f t="shared" si="3"/>
        <v>12</v>
      </c>
      <c r="FC4" s="143" t="str">
        <f t="shared" si="2"/>
        <v>nu</v>
      </c>
      <c r="FD4" s="143">
        <f t="shared" si="3"/>
        <v>14</v>
      </c>
      <c r="FE4" s="143" t="str">
        <f t="shared" si="2"/>
        <v>partial</v>
      </c>
      <c r="FF4" s="143">
        <f t="shared" ref="FF4" si="25">COUNTIF($AK4:$EZ4,FE4)</f>
        <v>34</v>
      </c>
      <c r="FG4" s="143" t="str">
        <f t="shared" si="2"/>
        <v>--------</v>
      </c>
      <c r="FH4" s="143">
        <f t="shared" ref="FH4" si="26">COUNTIF($AK4:$EZ4,FG4)</f>
        <v>0</v>
      </c>
      <c r="FI4" s="143" t="str">
        <f t="shared" si="2"/>
        <v>--------</v>
      </c>
      <c r="FJ4" s="143">
        <f t="shared" ref="FJ4" si="27">COUNTIF($AK4:$EZ4,FI4)</f>
        <v>0</v>
      </c>
      <c r="FK4" s="143" t="str">
        <f t="shared" si="7"/>
        <v>--------</v>
      </c>
      <c r="FL4" s="143">
        <f t="shared" ref="FL4" si="28">COUNTIF($AK4:$EZ4,FK4)</f>
        <v>0</v>
      </c>
      <c r="FM4" s="143" t="str">
        <f t="shared" si="9"/>
        <v>--------</v>
      </c>
      <c r="FN4" s="143">
        <f t="shared" ref="FN4" si="29">COUNTIF($AK4:$EZ4,FM4)</f>
        <v>0</v>
      </c>
      <c r="FO4" s="143" t="str">
        <f t="shared" si="11"/>
        <v>N/A</v>
      </c>
      <c r="FP4" s="143">
        <f t="shared" ref="FP4" si="30">COUNTIF($AK4:$EZ4,FO4)</f>
        <v>0</v>
      </c>
      <c r="FQ4" s="143" t="str">
        <f t="shared" si="13"/>
        <v>--------</v>
      </c>
      <c r="FR4" s="143">
        <f t="shared" ref="FR4" si="31">COUNTIF($AK4:$EZ4,FQ4)</f>
        <v>0</v>
      </c>
      <c r="FS4" s="143">
        <f t="shared" si="15"/>
        <v>60</v>
      </c>
      <c r="FT4" s="143" t="str">
        <f t="shared" si="16"/>
        <v>da</v>
      </c>
      <c r="FU4" s="143" t="str">
        <f t="shared" si="17"/>
        <v>nu</v>
      </c>
      <c r="FV4" s="143">
        <f t="shared" si="18"/>
        <v>12</v>
      </c>
      <c r="FW4" s="143">
        <f t="shared" si="19"/>
        <v>14</v>
      </c>
      <c r="FX4" s="143">
        <f t="shared" si="20"/>
        <v>60</v>
      </c>
      <c r="FY4" s="5" t="s">
        <v>337</v>
      </c>
      <c r="FZ4" s="167">
        <f t="shared" si="21"/>
        <v>0.2</v>
      </c>
      <c r="GA4" s="167">
        <f t="shared" si="22"/>
        <v>0.23333333333333334</v>
      </c>
      <c r="GB4" s="143" t="str">
        <f>VLOOKUP(Analysis_2020!B4,Matching_final!B4:G67,6,FALSE)</f>
        <v>C18003</v>
      </c>
      <c r="GC4" s="143" t="str">
        <f>VLOOKUP(GB4,Monitoring_MP_2018!B:D,3,FALSE)</f>
        <v xml:space="preserve">Are the names of the officials, contact data and political affiliation of the local counselors published on the web site? </v>
      </c>
      <c r="GD4" s="143" t="str">
        <f>VLOOKUP(GB4,Monitoring_MP_2018!B:E,4,FALSE)</f>
        <v>acc</v>
      </c>
      <c r="GE4" s="167">
        <f>VLOOKUP($GB4,Monitoring_MP_2018!$B:$FD,158,FALSE)</f>
        <v>0.21666666666666667</v>
      </c>
      <c r="GF4" s="167">
        <f>VLOOKUP($GB4,Monitoring_MP_2018!$B:$FD,159,FALSE)</f>
        <v>0.18333333333333332</v>
      </c>
      <c r="GG4" s="230">
        <f t="shared" si="23"/>
        <v>-1.6666666666666663E-2</v>
      </c>
      <c r="GH4" s="230">
        <f t="shared" si="24"/>
        <v>5.0000000000000017E-2</v>
      </c>
      <c r="GI4" s="143">
        <v>3</v>
      </c>
    </row>
    <row r="5" spans="1:191" ht="15" customHeight="1" x14ac:dyDescent="0.35">
      <c r="A5" s="18" t="str">
        <f>IF(ISBLANK(Monitoring_MP!A5),"",Monitoring_MP!A5)</f>
        <v>Q4</v>
      </c>
      <c r="B5" s="18" t="str">
        <f>IF(ISBLANK(Monitoring_MP!B5),"",Monitoring_MP!B5)</f>
        <v>C20004</v>
      </c>
      <c r="C5" s="18">
        <f>IF(ISBLANK(Monitoring_MP!C5),"",Monitoring_MP!C5)</f>
        <v>5</v>
      </c>
      <c r="D5" s="50" t="str">
        <f>IF(ISBLANK(Monitoring_MP!D5),"",Monitoring_MP!D5)</f>
        <v>Anunţul referitor la desfăşurarea şedinţei publice este adus la cunoştinţă cetăţenilor (cu cel puţin 5 zile înaintea şedinţelor ordinare şi cu cel puţin 3 zile înaintea celor extraordinare)?</v>
      </c>
      <c r="E5" s="5" t="str">
        <f>IF(ISBLANK(Monitoring_MP!E5),"",Monitoring_MP!E5)</f>
        <v>Is the announcement about the public session made public to citizens (at least 5 days before the ordinary meetings and at least 3 days before the extraordinary meeting)?</v>
      </c>
      <c r="F5" s="5" t="str">
        <f>IF(ISBLANK(Monitoring_MP!F5),"",Monitoring_MP!F5)</f>
        <v>acc</v>
      </c>
      <c r="G5" s="8" t="str">
        <f>IF(ISBLANK(Monitoring_MP!G5),"",Monitoring_MP!G5)</f>
        <v>acc4</v>
      </c>
      <c r="H5" s="8" t="str">
        <f>IF(ISBLANK(Monitoring_MP!H5),"",Monitoring_MP!H5)</f>
        <v>acc4k</v>
      </c>
      <c r="I5" s="8">
        <f>IF(ISBLANK(Monitoring_MP!I5),"",Monitoring_MP!I5)</f>
        <v>1</v>
      </c>
      <c r="J5" s="8" t="str">
        <f>IF(ISBLANK(Monitoring_MP!J5),"",Monitoring_MP!J5)</f>
        <v>da</v>
      </c>
      <c r="K5" s="8" t="str">
        <f>IF(ISBLANK(Monitoring_MP!K5),"",Monitoring_MP!K5)</f>
        <v>yes</v>
      </c>
      <c r="L5" s="8" t="str">
        <f>IF(ISBLANK(Monitoring_MP!L5),"",Monitoring_MP!L5)</f>
        <v>nu</v>
      </c>
      <c r="M5" s="8" t="str">
        <f>IF(ISBLANK(Monitoring_MP!M5),"",Monitoring_MP!M5)</f>
        <v>no</v>
      </c>
      <c r="N5" s="111" t="str">
        <f>IF(ISBLANK(Monitoring_MP!N5),"",Monitoring_MP!N5)</f>
        <v>partial/panou informativ</v>
      </c>
      <c r="O5" s="8" t="str">
        <f>IF(ISBLANK(Monitoring_MP!O5),"",Monitoring_MP!O5)</f>
        <v xml:space="preserve">partially/bliboard </v>
      </c>
      <c r="P5" s="8" t="str">
        <f>IF(ISBLANK(Monitoring_MP!P5),"",Monitoring_MP!P5)</f>
        <v>0-10%</v>
      </c>
      <c r="Q5" s="8" t="str">
        <f>IF(ISBLANK(Monitoring_MP!Q5),"",Monitoring_MP!Q5)</f>
        <v>0-10%</v>
      </c>
      <c r="R5" s="8" t="str">
        <f>IF(ISBLANK(Monitoring_MP!R5),"",Monitoring_MP!R5)</f>
        <v>10-30%</v>
      </c>
      <c r="S5" s="8" t="str">
        <f>IF(ISBLANK(Monitoring_MP!S5),"",Monitoring_MP!S5)</f>
        <v>10-30%</v>
      </c>
      <c r="T5" s="8" t="str">
        <f>IF(ISBLANK(Monitoring_MP!T5),"",Monitoring_MP!T5)</f>
        <v>30-60%</v>
      </c>
      <c r="U5" s="8" t="str">
        <f>IF(ISBLANK(Monitoring_MP!U5),"",Monitoring_MP!U5)</f>
        <v>30-60%</v>
      </c>
      <c r="V5" s="8" t="str">
        <f>IF(ISBLANK(Monitoring_MP!V5),"",Monitoring_MP!V5)</f>
        <v>60-90%</v>
      </c>
      <c r="W5" s="8" t="str">
        <f>IF(ISBLANK(Monitoring_MP!W5),"",Monitoring_MP!W5)</f>
        <v>60-90%</v>
      </c>
      <c r="X5" s="8" t="str">
        <f>IF(ISBLANK(Monitoring_MP!X5),"",Monitoring_MP!X5)</f>
        <v>N/A</v>
      </c>
      <c r="Y5" s="8" t="str">
        <f>IF(ISBLANK(Monitoring_MP!Y5),"",Monitoring_MP!Y5)</f>
        <v>N/A</v>
      </c>
      <c r="Z5" s="8" t="str">
        <f>IF(ISBLANK(Monitoring_MP!Z5),"",Monitoring_MP!Z5)</f>
        <v>--------</v>
      </c>
      <c r="AA5" s="8" t="str">
        <f>IF(ISBLANK(Monitoring_MP!AA5),"",Monitoring_MP!AA5)</f>
        <v>--------</v>
      </c>
      <c r="AB5" s="8">
        <f>IF(ISBLANK(Monitoring_MP!AB5),"",Monitoring_MP!AB5)</f>
        <v>1</v>
      </c>
      <c r="AC5" s="8">
        <f>IF(ISBLANK(Monitoring_MP!AC5),"",Monitoring_MP!AC5)</f>
        <v>0</v>
      </c>
      <c r="AD5" s="8">
        <f>IF(ISBLANK(Monitoring_MP!AD5),"",Monitoring_MP!AD5)</f>
        <v>0.5</v>
      </c>
      <c r="AE5" s="8">
        <f>IF(ISBLANK(Monitoring_MP!AE5),"",Monitoring_MP!AE5)</f>
        <v>0.2</v>
      </c>
      <c r="AF5" s="8">
        <f>IF(ISBLANK(Monitoring_MP!AF5),"",Monitoring_MP!AF5)</f>
        <v>0.4</v>
      </c>
      <c r="AG5" s="8">
        <f>IF(ISBLANK(Monitoring_MP!AG5),"",Monitoring_MP!AG5)</f>
        <v>0.6</v>
      </c>
      <c r="AH5" s="8">
        <f>IF(ISBLANK(Monitoring_MP!AH5),"",Monitoring_MP!AH5)</f>
        <v>0.8</v>
      </c>
      <c r="AI5" s="8" t="str">
        <f>IF(ISBLANK(Monitoring_MP!AI5),"",Monitoring_MP!AI5)</f>
        <v>N/A</v>
      </c>
      <c r="AJ5" s="7" t="str">
        <f>IF(ISBLANK(Monitoring_MP!AJ5),"",Monitoring_MP!AJ5)</f>
        <v/>
      </c>
      <c r="AK5" s="189" t="str">
        <f>IF(ISBLANK(Monitoring_MP!AK5),"",Monitoring_MP!AK5)</f>
        <v>da</v>
      </c>
      <c r="AL5" s="190" t="str">
        <f>IF(ISBLANK(Monitoring_MP!AL5),"",Monitoring_MP!AL5)</f>
        <v>https://www.chisinau.md/libt.php?l=ro&amp;idc=412&amp;t=/Consiliul/Activitatea-Consiliului/Sedintele-CMC&amp;year=2019&amp;
https://www.chisinau.md/libview.php?l=ro&amp;idc=403&amp;id=28036&amp;t=/Presa/Comunicate-de-presa/edinta-Consiliului-municipal-Chiinau
https://www.chisinau.md/libview.php?l=ro&amp;idc=403&amp;id=27982&amp;t=/Presa/Comunicate-de-presa/edinta-Consiliului-municipal-Chiinau
https://www.chisinau.md/libview.php?l=ro&amp;idc=403&amp;id=28116&amp;t=/Presa/Comunicate-de-presa/edinta-Consiliului-municipal-Chiinau
https://www.chisinau.md/libview.php?l=ro&amp;idc=403&amp;id=27827&amp;t=/Presa/Comunicate-de-presa/edinta-Consiliului-municipal-Chiinau
https://www.chisinau.md/libview.php?l=ro&amp;idc=403&amp;id=27206&amp;t=/Presa/Comunicate-de-presa/edinta-Consiliului-municipal-Chiinau
https://www.chisinau.md/libview.php?l=ro&amp;idc=403&amp;id=27297&amp;t=/Presa/Comunicate-de-presa/Continuarea-edintei-Consiliului-municipal-Chiinau
https://www.chisinau.md/libview.php?l=ro&amp;idc=403&amp;id=27763&amp;t=/Presa/Comunicate-de-presa/edinta-Consiliului-municipal-Chiinau
https://www.chisinau.md/libview.php?l=ro&amp;idc=403&amp;id=26637&amp;t=/Presa/Comunicate-de-presa/Continuarea-edintei-Consiliului-municipal-Chiinau
https://www.chisinau.md/libview.php?l=ro&amp;idc=403&amp;id=26530&amp;t=/Presa/Comunicate-de-presa/Convocarea-edintei-ordinare-a-Consiliului-municipal-Chiinau
https://www.chisinau.md/libview.php?l=ro&amp;idc=403&amp;id=25476&amp;t=/Presa/Comunicate-de-presa/Continuarea-edintei-Consiliului-municipal-Chiinau
https://www.chisinau.md/libview.php?l=ro&amp;idc=403&amp;id=25252&amp;t=/Presa/Comunicate-de-presa/Convocarea-edintei-extraordinare-a-Consiliului-municipal-Chiinau
https://www.chisinau.md/libview.php?l=ro&amp;idc=403&amp;id=25032&amp;t=/Presa/Comunicate-de-presa/Convocarea-edintei-de-indata-a-Consiliului-municipal-Chiinau</v>
      </c>
      <c r="AM5" s="189" t="str">
        <f>IF(ISBLANK(Monitoring_MP!AM5),"",Monitoring_MP!AM5)</f>
        <v>da</v>
      </c>
      <c r="AN5" s="95" t="str">
        <f>IF(ISBLANK(Monitoring_MP!AN5),"",Monitoring_MP!AN5)</f>
        <v>http://balti.md/consiliul/sedinte/</v>
      </c>
      <c r="AO5" s="191" t="str">
        <f>IF(ISBLANK(Monitoring_MP!AO5),"",Monitoring_MP!AO5)</f>
        <v>da</v>
      </c>
      <c r="AP5" s="154" t="str">
        <f>IF(ISBLANK(Monitoring_MP!AP5),"",Monitoring_MP!AP5)</f>
        <v xml:space="preserve">http://primariacahul.md/index.php/consiliul-orasenesc/proiecte-de-decizii
http://primariacahul.md/index.php/20-informatii-publice/1195-se-convoaca-sedinta-ordinara-a-consiliului-municipal-cahul-la-data-de-30-mai-2019
</v>
      </c>
      <c r="AQ5" s="189" t="str">
        <f>IF(ISBLANK(Monitoring_MP!AQ5),"",Monitoring_MP!AQ5)</f>
        <v>nu</v>
      </c>
      <c r="AR5" s="93" t="str">
        <f>IF(ISBLANK(Monitoring_MP!AR5),"",Monitoring_MP!AR5)</f>
        <v>nu sînt informații pe web</v>
      </c>
      <c r="AS5" s="189" t="str">
        <f>IF(ISBLANK(Monitoring_MP!AS5),"",Monitoring_MP!AS5)</f>
        <v>da</v>
      </c>
      <c r="AT5" s="93" t="str">
        <f>IF(ISBLANK(Monitoring_MP!AT5),"",Monitoring_MP!AT5)</f>
        <v>http://www.primsoroca.md/ro/dispozitiile-primarului?ArticleFileSearch%5BYear%5D=2019&amp;ArticleFileSearch%5BMonth%5D=&amp;ArticleFileSearch%5BDay%5D=</v>
      </c>
      <c r="AU5" s="189" t="str">
        <f>IF(ISBLANK(Monitoring_MP!AU5),"",Monitoring_MP!AU5)</f>
        <v>da</v>
      </c>
      <c r="AV5" s="95" t="str">
        <f>IF(ISBLANK(Monitoring_MP!AV5),"",Monitoring_MP!AV5)</f>
        <v>https://www.orhei.md/index.php?pag=news&amp;id=907&amp;l=ro
https://www.orhei.md/index.php?pag=news&amp;id=737&amp;l=ro</v>
      </c>
      <c r="AW5" s="189" t="str">
        <f>IF(ISBLANK(Monitoring_MP!AW5),"",Monitoring_MP!AW5)</f>
        <v>partial/panou informativ</v>
      </c>
      <c r="AX5" s="93" t="str">
        <f>IF(ISBLANK(Monitoring_MP!AX5),"",Monitoring_MP!AX5)</f>
        <v>https://ceadir-lunga.md/novosti/item/3035-na-sleduyushchej-nedele-sostoitsya-zasedanie-chadyr-lungskogo-soveta
https://ceadir-lunga.md/novosti/item/3040-izvestna-povestka-dnya-zasedaniya-munitsipalnogo-soveta
https://ceadir-lunga.md/novosti/item/3012-izvestna-povestka-dnya-ocherednogo-zasedaniya-munitsipalnogo-soveta
https://ceadir-lunga.md/novosti/item/2994-v-chadyr-lunge-sostoitsya-pervoe-zasedanie-novogo-soveta
https://ceadir-lunga.md/novosti/item/2944-v-pyatnitsu-sostoitsya-vneocherednoe-zasedanie-soveta</v>
      </c>
      <c r="AY5" s="189" t="str">
        <f>IF(ISBLANK(Monitoring_MP!AY5),"",Monitoring_MP!AY5)</f>
        <v>60-90%</v>
      </c>
      <c r="AZ5" s="132" t="str">
        <f>IF(ISBLANK(Monitoring_MP!AZ5),"",Monitoring_MP!AZ5)</f>
        <v>http://www.straseni.md/dispozitia-nr-261-cu-privire-la-convocarea-consiliului-municipal-straseni/
http://www.straseni.md/dispozitia-nr-264-cu-privire-la-convocarea-consiliului-municipal/
http://actelocale.gov.md/ral/act/cu-privire-la-convocarea-consiliului-municipal-174987.html
http://actelocale.gov.md/ral/act/cu-privire-la-convocarea-consiliului-municipal-200218.html
http://actelocale.gov.md/ral/act/cu-privire-la-convocarea-consiliului-municipal-214572.html
http://actelocale.gov.md/ral/act/cu-privire-la-convocarea-consiliului-municipal-323135.html
http://actelocale.gov.md/ral/act/cu-privire-la-convocarea-consiliului-municipal-376151.html</v>
      </c>
      <c r="BA5" s="189" t="str">
        <f>IF(ISBLANK(Monitoring_MP!BA5),"",Monitoring_MP!BA5)</f>
        <v>nu</v>
      </c>
      <c r="BB5" s="95" t="str">
        <f>IF(ISBLANK(Monitoring_MP!BB5),"",Monitoring_MP!BB5)</f>
        <v>nu sînt informații pe web</v>
      </c>
      <c r="BC5" s="189" t="str">
        <f>IF(ISBLANK(Monitoring_MP!BC5),"",Monitoring_MP!BC5)</f>
        <v>da</v>
      </c>
      <c r="BD5" s="93" t="str">
        <f>IF(ISBLANK(Monitoring_MP!BD5),"",Monitoring_MP!BD5)</f>
        <v>http://www.durlesti.md/ro/proiecte-de-decizii.html</v>
      </c>
      <c r="BE5" s="189" t="str">
        <f>IF(ISBLANK(Monitoring_MP!BE5),"",Monitoring_MP!BE5)</f>
        <v>0-10%</v>
      </c>
      <c r="BF5" s="93" t="str">
        <f>IF(ISBLANK(Monitoring_MP!BF5),"",Monitoring_MP!BF5)</f>
        <v>https://primaria.causeni.org/wp-content/uploads/2019/06/cu-privire-la-convocarea-%c8%99edin%c8%9bei.pdf</v>
      </c>
      <c r="BG5" s="189" t="str">
        <f>IF(ISBLANK(Monitoring_MP!BG5),"",Monitoring_MP!BG5)</f>
        <v>da</v>
      </c>
      <c r="BH5" s="95" t="str">
        <f>IF(ISBLANK(Monitoring_MP!BH5),"",Monitoring_MP!BH5)</f>
        <v>http://primariaedinet.md/?cat=47</v>
      </c>
      <c r="BI5" s="189" t="str">
        <f>IF(ISBLANK(Monitoring_MP!BI5),"",Monitoring_MP!BI5)</f>
        <v>nu</v>
      </c>
      <c r="BJ5" s="193" t="str">
        <f>IF(ISBLANK(Monitoring_MP!BJ5),"",Monitoring_MP!BJ5)</f>
        <v>nu sînt informații pe web</v>
      </c>
      <c r="BK5" s="189" t="str">
        <f>IF(ISBLANK(Monitoring_MP!BK5),"",Monitoring_MP!BK5)</f>
        <v>nu</v>
      </c>
      <c r="BL5" s="193" t="str">
        <f>IF(ISBLANK(Monitoring_MP!BL5),"",Monitoring_MP!BL5)</f>
        <v>nu sînt informații pe web</v>
      </c>
      <c r="BM5" s="189" t="str">
        <f>IF(ISBLANK(Monitoring_MP!BM5),"",Monitoring_MP!BM5)</f>
        <v>30-60%</v>
      </c>
      <c r="BN5" s="95" t="str">
        <f>IF(ISBLANK(Monitoring_MP!BN5),"",Monitoring_MP!BN5)</f>
        <v>http://calarasi-primaria.md/2019/12/27/sedinta-extraordinara-a-consiliului-orasenesc-calarasi/
http://calarasi-primaria.md/2019/12/17/convocare-sedinta-extraordinara-a-consiliului-orasenesc-calarasi-20-decembrie-2019/
http://calarasi-primaria.md/2019/11/29/convocare-sedinta-ordinara-a-consiliului-orasenesc-calarasi-06-decembrie-2019/</v>
      </c>
      <c r="BO5" s="189" t="str">
        <f>IF(ISBLANK(Monitoring_MP!BO5),"",Monitoring_MP!BO5)</f>
        <v>da</v>
      </c>
      <c r="BP5" s="93" t="str">
        <f>IF(ISBLANK(Monitoring_MP!BP5),"",Monitoring_MP!BP5)</f>
        <v>http://ialoveni.md/news/page/16/</v>
      </c>
      <c r="BQ5" s="189" t="str">
        <f>IF(ISBLANK(Monitoring_MP!BQ5),"",Monitoring_MP!BQ5)</f>
        <v>10-30%</v>
      </c>
      <c r="BR5" s="192" t="str">
        <f>IF(ISBLANK(Monitoring_MP!BR5),"",Monitoring_MP!BR5)</f>
        <v>http://primariafloresti.md/proiecte-de-decizii/
http://primariafloresti.md/dispozitiile-primarului/</v>
      </c>
      <c r="BS5" s="189" t="str">
        <f>IF(ISBLANK(Monitoring_MP!BS5),"",Monitoring_MP!BS5)</f>
        <v>0-10%</v>
      </c>
      <c r="BT5" s="93" t="str">
        <f>IF(ISBLANK(Monitoring_MP!BT5),"",Monitoring_MP!BT5)</f>
        <v>http://taraclia.md/ru/page/mstny-sovt/mstny-sovt-215/zasdaniya-sovta/vnochrdno-zasdani-sovta-09092019</v>
      </c>
      <c r="BU5" s="189" t="str">
        <f>IF(ISBLANK(Monitoring_MP!BU5),"",Monitoring_MP!BU5)</f>
        <v>da</v>
      </c>
      <c r="BV5" s="95" t="str">
        <f>IF(ISBLANK(Monitoring_MP!BV5),"",Monitoring_MP!BV5)</f>
        <v>https://falesti.md/index.php/proiecte-de-decizii.html</v>
      </c>
      <c r="BW5" s="189" t="str">
        <f>IF(ISBLANK(Monitoring_MP!BW5),"",Monitoring_MP!BW5)</f>
        <v>0-10%</v>
      </c>
      <c r="BX5" s="95" t="str">
        <f>IF(ISBLANK(Monitoring_MP!BX5),"",Monitoring_MP!BX5)</f>
        <v>http://primariasingerei.md/ro/page/consiliul-local/sedintele-consiliului</v>
      </c>
      <c r="BY5" s="189" t="str">
        <f>IF(ISBLANK(Monitoring_MP!BY5),"",Monitoring_MP!BY5)</f>
        <v>nu</v>
      </c>
      <c r="BZ5" s="93" t="str">
        <f>IF(ISBLANK(Monitoring_MP!BZ5),"",Monitoring_MP!BZ5)</f>
        <v>nu sînt informații pe web</v>
      </c>
      <c r="CA5" s="189" t="str">
        <f>IF(ISBLANK(Monitoring_MP!CA5),"",Monitoring_MP!CA5)</f>
        <v>da</v>
      </c>
      <c r="CB5" s="93" t="str">
        <f>IF(ISBLANK(Monitoring_MP!CB5),"",Monitoring_MP!CB5)</f>
        <v>http://cimislia.md/ro/page/primaria/noutatile-primariei-384?item=sedinta-extraordinara-a-consiliului-orasenesc-cimislia-18112019
http://cimislia.md/ro/page/primaria/noutatile-primariei-384?item=in-data-de-18-septembrie-2019-se-convoaca-sedinta-extraordinara-a-consiliului-orasenesc-cimislia
http://cimislia.md/ro/page/primaria/noutatile-primariei-384?item=sedinta-ordinara-a-consiliului-orasenesc-cimislia-20-august-2019-ora-0900
http://cimislia.md/ro/page/primaria/noutatile-primariei-384?item=in-data-de-05-iulie-2019-ora-0900-primarul-gheorghe-raileanu-convoaca-sedinta-extraordinara-a-consiliului-orasenesc-cimislia
http://cimislia.md/ro/page/primaria/noutatile-primariei-384?item=se-convoaca-consiliul-orasenesc-cimislia-in-sedinta-ordinara-23052019-ora-1400
http://cimislia.md/ro/page/primaria/noutatile-primariei-384?item=sedinta-ordinara-a-cosiliului-orasenesc-cimislia-22032019
http://cimislia.md/ro/page/primaria/noutatile-primariei-384?item=sedinta-ordinara-a-consiliului-orasenesc-cimislia-18012019
http://cimislia.md/ro/page/primaria/noutatile-primariei-384?item=se-anunta-sedinta-consiliului-orasenesc-cimislia-5476&amp;fbclid=IwAR1BbSqHNrL7HGJHHOUlCq4gZP9aNfXJJ-UjQRp8MPTBzzNNirfHCKWlQq4
http://cimislia.md/ro/page/primaria/noutatile-primariei-384?item=sedinta-de-inaugurare-a-consiliului-orasenesc-cimislia-12-noiembrie</v>
      </c>
      <c r="CC5" s="189" t="str">
        <f>IF(ISBLANK(Monitoring_MP!CC5),"",Monitoring_MP!CC5)</f>
        <v>da</v>
      </c>
      <c r="CD5" s="192" t="str">
        <f>IF(ISBLANK(Monitoring_MP!CD5),"",Monitoring_MP!CD5)</f>
        <v>http://riscani.com/ro/page/consiliul-local/consiliul-local-2015-2019/sedintele-consiliului/ordinea-de-zi</v>
      </c>
      <c r="CE5" s="189" t="str">
        <f>IF(ISBLANK(Monitoring_MP!CE5),"",Monitoring_MP!CE5)</f>
        <v>da</v>
      </c>
      <c r="CF5" s="93" t="str">
        <f>IF(ISBLANK(Monitoring_MP!CF5),"",Monitoring_MP!CF5)</f>
        <v>http://primaria-rezina.md/dispozitiile-primarului/</v>
      </c>
      <c r="CG5" s="189" t="str">
        <f>IF(ISBLANK(Monitoring_MP!CG5),"",Monitoring_MP!CG5)</f>
        <v>nu</v>
      </c>
      <c r="CH5" s="170" t="str">
        <f>IF(ISBLANK(Monitoring_MP!CH5),"",Monitoring_MP!CH5)</f>
        <v>nu sînt informații pe web</v>
      </c>
      <c r="CI5" s="189" t="str">
        <f>IF(ISBLANK(Monitoring_MP!CI5),"",Monitoring_MP!CI5)</f>
        <v>30-60%</v>
      </c>
      <c r="CJ5" s="192" t="str">
        <f>IF(ISBLANK(Monitoring_MP!CJ5),"",Monitoring_MP!CJ5)</f>
        <v>https://www.congaz.md/ekstrennoe-zasedanie-kongazskogo-selskogo-soveta-sostoitsya-27-noyabrya/
https://www.congaz.md/ocherednoe-zasedanie-selskogo-soveta-sostoitsya-4-sentyabrya/
https://www.congaz.md/povestka-dnya-zasedaniya-kongazskogo-selskogo-soveta-15-07-2019/
https://www.congaz.md/zasedanie-kongaszkogo-selskogo-soveta-sostoitsya-25-marta-v-povestke-23-voprosa/</v>
      </c>
      <c r="CK5" s="189" t="str">
        <f>IF(ISBLANK(Monitoring_MP!CK5),"",Monitoring_MP!CK5)</f>
        <v>nu</v>
      </c>
      <c r="CL5" s="93" t="str">
        <f>IF(ISBLANK(Monitoring_MP!CL5),"",Monitoring_MP!CL5)</f>
        <v>nu sînt informații pe web</v>
      </c>
      <c r="CM5" s="189" t="str">
        <f>IF(ISBLANK(Monitoring_MP!CM5),"",Monitoring_MP!CM5)</f>
        <v>30-60%</v>
      </c>
      <c r="CN5" s="192" t="str">
        <f>IF(ISBLANK(Monitoring_MP!CN5),"",Monitoring_MP!CN5)</f>
        <v>http://primaria-glodeni.md/ro/page/consilieri-locali-si-domeniile-de-responsabilitate-216/sedintele-consiliului/ordinea-de-zi
http://primaria-glodeni.md/ro/page/primaria/activitatea-curenta/noutatile-primariei?item=sedinta-ordinara-a-consiliului-orasenesc-glodeni-din-28062019</v>
      </c>
      <c r="CO5" s="189" t="str">
        <f>IF(ISBLANK(Monitoring_MP!CO5),"",Monitoring_MP!CO5)</f>
        <v>30-60%</v>
      </c>
      <c r="CP5" s="93" t="str">
        <f>IF(ISBLANK(Monitoring_MP!CP5),"",Monitoring_MP!CP5)</f>
        <v>http://costesti.md/2019/01/19/se-anunta-prima-sedinta-extraordinara-a-consiliului-local-costesti-din-acest-an-2/
http://costesti.md/2019/04/18/se-anunta-sedinta-ordinara-a-consiliului-local-costesti-4/
http://costesti.md/2019/08/13/se-anunta-sedinta-ordinara-a-consiliului-local-costesti-5/
http://costesti.md/2019/09/17/se-anunta-sedinta-extraordinara-a-consiliului-local-costesti-5/</v>
      </c>
      <c r="CQ5" s="189" t="str">
        <f>IF(ISBLANK(Monitoring_MP!CQ5),"",Monitoring_MP!CQ5)</f>
        <v>nu</v>
      </c>
      <c r="CR5" s="93" t="str">
        <f>IF(ISBLANK(Monitoring_MP!CR5),"",Monitoring_MP!CR5)</f>
        <v>nu sînt informații pe web</v>
      </c>
      <c r="CS5" s="189" t="str">
        <f>IF(ISBLANK(Monitoring_MP!CS5),"",Monitoring_MP!CS5)</f>
        <v>partial/panou informativ</v>
      </c>
      <c r="CT5" s="192" t="str">
        <f>IF(ISBLANK(Monitoring_MP!CT5),"",Monitoring_MP!CT5)</f>
        <v>Conform răspunsului din chestionar</v>
      </c>
      <c r="CU5" s="189" t="str">
        <f>IF(ISBLANK(Monitoring_MP!CU5),"",Monitoring_MP!CU5)</f>
        <v>30-60%</v>
      </c>
      <c r="CV5" s="93" t="str">
        <f>IF(ISBLANK(Monitoring_MP!CV5),"",Monitoring_MP!CV5)</f>
        <v>http://www.carpineni.md/wp-content/uploads/2019/11/Dispozi-ie-4-Cu-privire-la-convocarea-consiliului.pdf
http://www.carpineni.md/wp-content/uploads/2019/11/Dispozi-ie-59-Cu-privire-la-convocarea-consiliului.pdf
http://www.carpineni.md/wp-content/uploads/2019/03/Dispozi-ie-consiliu.pdf
http://www.carpineni.md/dispozitie-cu-privire-la-sedinta-consiliului-local-carpineni/
http://www.carpineni.md/wp-content/uploads/2019/12/Dispozi-ie-172-cu-privire-la-convocarea-consiliului.pdf</v>
      </c>
      <c r="CW5" s="189" t="str">
        <f>IF(ISBLANK(Monitoring_MP!CW5),"",Monitoring_MP!CW5)</f>
        <v>nu</v>
      </c>
      <c r="CX5" s="193" t="str">
        <f>IF(ISBLANK(Monitoring_MP!CX5),"",Monitoring_MP!CX5)</f>
        <v>nu sînt informații pe web</v>
      </c>
      <c r="CY5" s="189" t="str">
        <f>IF(ISBLANK(Monitoring_MP!CY5),"",Monitoring_MP!CY5)</f>
        <v>30-60%</v>
      </c>
      <c r="CZ5" s="93" t="str">
        <f>IF(ISBLANK(Monitoring_MP!CZ5),"",Monitoring_MP!CZ5)</f>
        <v>http://www.copceac.md/2019/12/03/rasporyazheniem-primara-ocherednoe-zasedanie-mestnogo-soveta-sozyvaetsya-6-dekabrya-v-1400-ch/
http://www.copceac.md/2019/11/15/pervoe-uchreditelnoe-zasedanie-mestnogo-soveta-naznacheno-na-18-noyabrya-v-1500-ch/
http://www.copceac.md/2019/04/09/rasporyazheniem-primara-ot-5-aprelya-2019-goda-vneocherednoe-zasedanie-mestnogo-soveta-sozyvaetsya-12-aprelya-v-1500-ch-so-sleduyushhej-povestkoj-dnya/
http://www.copceac.md/2019/02/04/rasporyazheniem-primara-zasedanie-mestnogo-soveta-sozyvaetsya-8-fevralya-v-1500/</v>
      </c>
      <c r="DA5" s="189" t="str">
        <f>IF(ISBLANK(Monitoring_MP!DA5),"",Monitoring_MP!DA5)</f>
        <v>30-60%</v>
      </c>
      <c r="DB5" s="96" t="str">
        <f>IF(ISBLANK(Monitoring_MP!DB5),"",Monitoring_MP!DB5)</f>
        <v>http://primariaocnita.md/dispozitii-2019/</v>
      </c>
      <c r="DC5" s="189" t="str">
        <f>IF(ISBLANK(Monitoring_MP!DC5),"",Monitoring_MP!DC5)</f>
        <v>60-90%</v>
      </c>
      <c r="DD5" s="192" t="str">
        <f>IF(ISBLANK(Monitoring_MP!DD5),"",Monitoring_MP!DD5)</f>
        <v>https://anenii-noi.com/index.php/cu-privire-la-convocarea-sedintei-ordinare-a-consiliului-orasenesc/
https://anenii-noi.com/index.php/dispozitie-nr-48-din-24-mai-2019-cu-privire-la-convocarea-sedintei-a-consiliului-orasenesc/
https://anenii-noi.com/wp-content/uploads/2019/06/1.pdf
https://anenii-noi.com/index.php/dispozitia-primarului-cu-privire-la-convocarea-sedintei-extraordinare-a-consiliului-orasenesc/
https://anenii-noi.com/index.php/dispozitia-primarului-cu-privire-la-convocarea-sedintei-extraordinare-a-consiliului-orasenesc-4/
https://anenii-noi.com/index.php/cu-privire-la-convocarea-sedintei-extraordinare-a-consiliului-orasenesc-4/
https://anenii-noi.com/index.php/cu-privire-la-convocarea-sedintei-extraordinare-a-consiliului-orasenesc-5/
https://anenii-noi.com/wp-content/uploads/2019/11/1.pdf
https://anenii-noi.com/index.php/cu-privire-la-convocarea-sedintei-extraordinare-a-consiliului-orasenesc-6/</v>
      </c>
      <c r="DE5" s="189" t="str">
        <f>IF(ISBLANK(Monitoring_MP!DE5),"",Monitoring_MP!DE5)</f>
        <v>nu</v>
      </c>
      <c r="DF5" s="193" t="str">
        <f>IF(ISBLANK(Monitoring_MP!DF5),"",Monitoring_MP!DF5)</f>
        <v>nu este pagina web (ultima verificare 31.05.2020)</v>
      </c>
      <c r="DG5" s="189" t="str">
        <f>IF(ISBLANK(Monitoring_MP!DG5),"",Monitoring_MP!DG5)</f>
        <v>30-60%</v>
      </c>
      <c r="DH5" s="93" t="str">
        <f>IF(ISBLANK(Monitoring_MP!DH5),"",Monitoring_MP!DH5)</f>
        <v>http://www.primariacricova.md/ro/dispozitii.html
http://www.primariacricova.md/images/u/12/files/2019/09/DISPOZITIA%20CONVOCARE%20SEDINTA%20EXTRAORDINARA.pdf</v>
      </c>
      <c r="DI5" s="189" t="str">
        <f>IF(ISBLANK(Monitoring_MP!DI5),"",Monitoring_MP!DI5)</f>
        <v>nu</v>
      </c>
      <c r="DJ5" s="93" t="str">
        <f>IF(ISBLANK(Monitoring_MP!DJ5),"",Monitoring_MP!DJ5)</f>
        <v>nu sînt informații pe web</v>
      </c>
      <c r="DK5" s="189" t="str">
        <f>IF(ISBLANK(Monitoring_MP!DK5),"",Monitoring_MP!DK5)</f>
        <v>0-10%</v>
      </c>
      <c r="DL5" s="95" t="str">
        <f>IF(ISBLANK(Monitoring_MP!DL5),"",Monitoring_MP!DL5)</f>
        <v>http://www.primariastefanvoda.md/?pag=news&amp;opa=view&amp;id=230&amp;tip=anunt&amp;start=&amp;l=</v>
      </c>
      <c r="DM5" s="189" t="str">
        <f>IF(ISBLANK(Monitoring_MP!DM5),"",Monitoring_MP!DM5)</f>
        <v>nu</v>
      </c>
      <c r="DN5" s="132" t="str">
        <f>IF(ISBLANK(Monitoring_MP!DN5),"",Monitoring_MP!DN5)</f>
        <v>nu sînt informații pe web</v>
      </c>
      <c r="DO5" s="189" t="str">
        <f>IF(ISBLANK(Monitoring_MP!DO5),"",Monitoring_MP!DO5)</f>
        <v>nu</v>
      </c>
      <c r="DP5" s="95" t="str">
        <f>IF(ISBLANK(Monitoring_MP!DP5),"",Monitoring_MP!DP5)</f>
        <v>site nefuncțional (ultima verificare 31.05.2020)</v>
      </c>
      <c r="DQ5" s="189" t="str">
        <f>IF(ISBLANK(Monitoring_MP!DQ5),"",Monitoring_MP!DQ5)</f>
        <v>nu</v>
      </c>
      <c r="DR5" s="193" t="str">
        <f>IF(ISBLANK(Monitoring_MP!DR5),"",Monitoring_MP!DR5)</f>
        <v>Nu are pagină web (ultima verificare 31.05.2020)</v>
      </c>
      <c r="DS5" s="189" t="str">
        <f>IF(ISBLANK(Monitoring_MP!DS5),"",Monitoring_MP!DS5)</f>
        <v>nu</v>
      </c>
      <c r="DT5" s="193" t="str">
        <f>IF(ISBLANK(Monitoring_MP!DT5),"",Monitoring_MP!DT5)</f>
        <v>nu sînt informații pe web</v>
      </c>
      <c r="DU5" s="189" t="str">
        <f>IF(ISBLANK(Monitoring_MP!DU5),"",Monitoring_MP!DU5)</f>
        <v>nu</v>
      </c>
      <c r="DV5" s="193" t="str">
        <f>IF(ISBLANK(Monitoring_MP!DV5),"",Monitoring_MP!DV5)</f>
        <v>Nu are pagină web (ultima verificare 31.05.2020)</v>
      </c>
      <c r="DW5" s="189" t="str">
        <f>IF(ISBLANK(Monitoring_MP!DW5),"",Monitoring_MP!DW5)</f>
        <v>60-90%</v>
      </c>
      <c r="DX5" s="95" t="str">
        <f>IF(ISBLANK(Monitoring_MP!DX5),"",Monitoring_MP!DX5)</f>
        <v>http://truseni.md/index.php/ro/sobraniya-soveta</v>
      </c>
      <c r="DY5" s="189" t="str">
        <f>IF(ISBLANK(Monitoring_MP!DY5),"",Monitoring_MP!DY5)</f>
        <v>nu</v>
      </c>
      <c r="DZ5" s="93" t="str">
        <f>IF(ISBLANK(Monitoring_MP!DZ5),"",Monitoring_MP!DZ5)</f>
        <v>nu sînt informații pe web</v>
      </c>
      <c r="EA5" s="189" t="str">
        <f>IF(ISBLANK(Monitoring_MP!EA5),"",Monitoring_MP!EA5)</f>
        <v>nu</v>
      </c>
      <c r="EB5" s="193" t="str">
        <f>IF(ISBLANK(Monitoring_MP!EB5),"",Monitoring_MP!EB5)</f>
        <v>nu sînt informații pe web</v>
      </c>
      <c r="EC5" s="189" t="str">
        <f>IF(ISBLANK(Monitoring_MP!EC5),"",Monitoring_MP!EC5)</f>
        <v>nu</v>
      </c>
      <c r="ED5" s="193" t="str">
        <f>IF(ISBLANK(Monitoring_MP!ED5),"",Monitoring_MP!ED5)</f>
        <v>Nu are pagină web (ultima verificare 31.05.2020)</v>
      </c>
      <c r="EE5" s="189" t="str">
        <f>IF(ISBLANK(Monitoring_MP!EE5),"",Monitoring_MP!EE5)</f>
        <v>30-60%</v>
      </c>
      <c r="EF5" s="192" t="str">
        <f>IF(ISBLANK(Monitoring_MP!EF5),"",Monitoring_MP!EF5)</f>
        <v>http://talmaza.md/index.php?pag=news&amp;id=1197&amp;rid=542&amp;l=ro
http://talmaza.md/index.php?pag=news&amp;id=1197&amp;rid=469&amp;l=ro
http://talmaza.md/index.php?pag=news&amp;id=1197&amp;rid=437&amp;l=ro
http://talmaza.md/index.php?pag=news&amp;id=1180&amp;rid=551&amp;l=ro
http://talmaza.md/index.php?pag=news&amp;id=1180&amp;rid=554&amp;l=ro</v>
      </c>
      <c r="EG5" s="189" t="str">
        <f>IF(ISBLANK(Monitoring_MP!EG5),"",Monitoring_MP!EG5)</f>
        <v>10-30%</v>
      </c>
      <c r="EH5" s="93" t="str">
        <f>IF(ISBLANK(Monitoring_MP!EH5),"",Monitoring_MP!EH5)</f>
        <v>https://budesti.md/dispozitii/1660-dispoziie-nr-72-d-din-07062019.html
https://budesti.md/dispozitii/1556-dispoziie-nr-25-d-din-22022019.html</v>
      </c>
      <c r="EI5" s="189" t="str">
        <f>IF(ISBLANK(Monitoring_MP!EI5),"",Monitoring_MP!EI5)</f>
        <v>60-90%</v>
      </c>
      <c r="EJ5" s="93" t="str">
        <f>IF(ISBLANK(Monitoring_MP!EJ5),"",Monitoring_MP!EJ5)</f>
        <v>http://varnita.md/category/avize/page/2
http://varnita.md/dispozitie-cu-privire-la-convocarea-sedintei-ordinare-consiliului-satesc</v>
      </c>
      <c r="EK5" s="189" t="str">
        <f>IF(ISBLANK(Monitoring_MP!EK5),"",Monitoring_MP!EK5)</f>
        <v>0-10%</v>
      </c>
      <c r="EL5" s="95" t="str">
        <f>IF(ISBLANK(Monitoring_MP!EL5),"",Monitoring_MP!EL5)</f>
        <v>http://larga.md/ro/469-%C8%99edin%C8%9Ba-a-1-a-a-noului-consiliu-format.html</v>
      </c>
      <c r="EM5" s="189" t="str">
        <f>IF(ISBLANK(Monitoring_MP!EM5),"",Monitoring_MP!EM5)</f>
        <v>da</v>
      </c>
      <c r="EN5" s="93" t="str">
        <f>IF(ISBLANK(Monitoring_MP!EN5),"",Monitoring_MP!EN5)</f>
        <v>http://www.primariatelenesti.md/articole/anunturi/</v>
      </c>
      <c r="EO5" s="189" t="str">
        <f>IF(ISBLANK(Monitoring_MP!EO5),"",Monitoring_MP!EO5)</f>
        <v>60-90%</v>
      </c>
      <c r="EP5" s="192" t="str">
        <f>IF(ISBLANK(Monitoring_MP!EP5),"",Monitoring_MP!EP5)</f>
        <v>https://magdacesti.md/2019/03/22/anunt-29-martie-2019-convocarea-sedintei-consiliului-satesc-magdacesti/
https://magdacesti.md/2019/07/10/16-iulie-2019-sedinta-ordinara-a-consiliului-satesc/
https://magdacesti.md/2019/09/04/10-septembrie-2019-sedinta-ordinara-a-consiliului-satesc/
https://magdacesti.md/2019/12/13/anunt-4/</v>
      </c>
      <c r="EQ5" s="189" t="str">
        <f>IF(ISBLANK(Monitoring_MP!EQ5),"",Monitoring_MP!EQ5)</f>
        <v>nu</v>
      </c>
      <c r="ER5" s="95" t="str">
        <f>IF(ISBLANK(Monitoring_MP!ER5),"",Monitoring_MP!ER5)</f>
        <v>pagina web nefuncțională (ultima verificare la 2.06.2020)</v>
      </c>
      <c r="ES5" s="189" t="str">
        <f>IF(ISBLANK(Monitoring_MP!ES5),"",Monitoring_MP!ES5)</f>
        <v>nu</v>
      </c>
      <c r="ET5" s="93" t="str">
        <f>IF(ISBLANK(Monitoring_MP!ET5),"",Monitoring_MP!ET5)</f>
        <v>pagina web nefuncțională (ultima verificare la 2.06.2020)</v>
      </c>
      <c r="EU5" s="189" t="str">
        <f>IF(ISBLANK(Monitoring_MP!EU5),"",Monitoring_MP!EU5)</f>
        <v>nu</v>
      </c>
      <c r="EV5" s="194" t="str">
        <f>IF(ISBLANK(Monitoring_MP!EV5),"",Monitoring_MP!EV5)</f>
        <v>pagina web nefuncțională (ultima verificare la 2.06.2020)</v>
      </c>
      <c r="EW5" s="189" t="str">
        <f>IF(ISBLANK(Monitoring_MP!EW5),"",Monitoring_MP!EW5)</f>
        <v>0-10%</v>
      </c>
      <c r="EX5" s="93" t="str">
        <f>IF(ISBLANK(Monitoring_MP!EX5),"",Monitoring_MP!EX5)</f>
        <v xml:space="preserve">http://zaim.md/ro/page/transparenta/finantele-publice-locale/cheltuielile-pentru-institutii-subordonate
http://zaim.md/upload/actelocale/D.%20nr.3-a,2019.PDF
</v>
      </c>
      <c r="EY5" s="189" t="str">
        <f>IF(ISBLANK(Monitoring_MP!EY5),"",Monitoring_MP!EY5)</f>
        <v>nu</v>
      </c>
      <c r="EZ5" s="95" t="str">
        <f>IF(ISBLANK(Monitoring_MP!EZ5),"",Monitoring_MP!EZ5)</f>
        <v>nu sînt informații pe web</v>
      </c>
      <c r="FA5" s="143" t="str">
        <f t="shared" si="2"/>
        <v>da</v>
      </c>
      <c r="FB5" s="143">
        <f t="shared" si="3"/>
        <v>13</v>
      </c>
      <c r="FC5" s="143" t="str">
        <f t="shared" si="2"/>
        <v>nu</v>
      </c>
      <c r="FD5" s="143">
        <f t="shared" si="3"/>
        <v>23</v>
      </c>
      <c r="FE5" s="143" t="str">
        <f t="shared" si="2"/>
        <v>partial/panou informativ</v>
      </c>
      <c r="FF5" s="143">
        <f t="shared" ref="FF5" si="32">COUNTIF($AK5:$EZ5,FE5)</f>
        <v>2</v>
      </c>
      <c r="FG5" s="143" t="str">
        <f t="shared" si="2"/>
        <v>0-10%</v>
      </c>
      <c r="FH5" s="143">
        <f t="shared" ref="FH5" si="33">COUNTIF($AK5:$EZ5,FG5)</f>
        <v>6</v>
      </c>
      <c r="FI5" s="143" t="str">
        <f t="shared" si="2"/>
        <v>10-30%</v>
      </c>
      <c r="FJ5" s="143">
        <f t="shared" ref="FJ5" si="34">COUNTIF($AK5:$EZ5,FI5)</f>
        <v>2</v>
      </c>
      <c r="FK5" s="143" t="str">
        <f t="shared" si="7"/>
        <v>30-60%</v>
      </c>
      <c r="FL5" s="143">
        <f t="shared" ref="FL5" si="35">COUNTIF($AK5:$EZ5,FK5)</f>
        <v>9</v>
      </c>
      <c r="FM5" s="143" t="str">
        <f t="shared" si="9"/>
        <v>60-90%</v>
      </c>
      <c r="FN5" s="143">
        <f t="shared" ref="FN5" si="36">COUNTIF($AK5:$EZ5,FM5)</f>
        <v>5</v>
      </c>
      <c r="FO5" s="143" t="str">
        <f t="shared" si="11"/>
        <v>N/A</v>
      </c>
      <c r="FP5" s="143">
        <f t="shared" ref="FP5" si="37">COUNTIF($AK5:$EZ5,FO5)</f>
        <v>0</v>
      </c>
      <c r="FQ5" s="143" t="str">
        <f t="shared" si="13"/>
        <v>--------</v>
      </c>
      <c r="FR5" s="143">
        <f t="shared" ref="FR5" si="38">COUNTIF($AK5:$EZ5,FQ5)</f>
        <v>0</v>
      </c>
      <c r="FS5" s="143">
        <f t="shared" si="15"/>
        <v>60</v>
      </c>
      <c r="FT5" s="143" t="str">
        <f t="shared" si="16"/>
        <v>da</v>
      </c>
      <c r="FU5" s="143" t="str">
        <f t="shared" si="17"/>
        <v>nu</v>
      </c>
      <c r="FV5" s="143">
        <f t="shared" si="18"/>
        <v>13</v>
      </c>
      <c r="FW5" s="143">
        <f t="shared" si="19"/>
        <v>23</v>
      </c>
      <c r="FX5" s="143">
        <f t="shared" si="20"/>
        <v>60</v>
      </c>
      <c r="FY5" s="5" t="s">
        <v>427</v>
      </c>
      <c r="FZ5" s="167">
        <f t="shared" si="21"/>
        <v>0.21666666666666667</v>
      </c>
      <c r="GA5" s="167">
        <f t="shared" si="22"/>
        <v>0.38333333333333336</v>
      </c>
      <c r="GB5" s="143" t="str">
        <f>VLOOKUP(Analysis_2020!B5,Matching_final!B5:G68,6,FALSE)</f>
        <v>C18004</v>
      </c>
      <c r="GC5" s="143" t="str">
        <f>VLOOKUP(GB5,Monitoring_MP_2018!B:D,3,FALSE)</f>
        <v>Is the announcement about the public session made public to citizens (at least 3 working days before the date of the meeting)?</v>
      </c>
      <c r="GD5" s="143" t="str">
        <f>VLOOKUP(GB5,Monitoring_MP_2018!B:E,4,FALSE)</f>
        <v>acc</v>
      </c>
      <c r="GE5" s="167">
        <f>VLOOKUP($GB5,Monitoring_MP_2018!$B:$FD,158,FALSE)</f>
        <v>0.35</v>
      </c>
      <c r="GF5" s="167">
        <f>VLOOKUP($GB5,Monitoring_MP_2018!$B:$FD,159,FALSE)</f>
        <v>0.28333333333333333</v>
      </c>
      <c r="GG5" s="230">
        <f t="shared" si="23"/>
        <v>-0.1333333333333333</v>
      </c>
      <c r="GH5" s="230">
        <f t="shared" si="24"/>
        <v>0.10000000000000003</v>
      </c>
      <c r="GI5" s="143">
        <v>4</v>
      </c>
    </row>
    <row r="6" spans="1:191" ht="15" customHeight="1" x14ac:dyDescent="0.35">
      <c r="A6" s="18" t="str">
        <f>IF(ISBLANK(Monitoring_MP!A6),"",Monitoring_MP!A6)</f>
        <v>Q5</v>
      </c>
      <c r="B6" s="18" t="str">
        <f>IF(ISBLANK(Monitoring_MP!B6),"",Monitoring_MP!B6)</f>
        <v>C20005</v>
      </c>
      <c r="C6" s="18">
        <f>IF(ISBLANK(Monitoring_MP!C6),"",Monitoring_MP!C6)</f>
        <v>6</v>
      </c>
      <c r="D6" s="5" t="str">
        <f>IF(ISBLANK(Monitoring_MP!D6),"",Monitoring_MP!D6)</f>
        <v>Cuprind anunțurile referitor la desfăşurarea şedinţei publice data, ora, locul desfăşurării şedinţei şi ordinea de zi a acesteia ?</v>
      </c>
      <c r="E6" s="5" t="str">
        <f>IF(ISBLANK(Monitoring_MP!E6),"",Monitoring_MP!E6)</f>
        <v>Does the announcements related to the public session contains information about the hour, place, date, and the agenda?</v>
      </c>
      <c r="F6" s="5" t="str">
        <f>IF(ISBLANK(Monitoring_MP!F6),"",Monitoring_MP!F6)</f>
        <v>acc</v>
      </c>
      <c r="G6" s="8" t="str">
        <f>IF(ISBLANK(Monitoring_MP!G6),"",Monitoring_MP!G6)</f>
        <v>acc5</v>
      </c>
      <c r="H6" s="8" t="str">
        <f>IF(ISBLANK(Monitoring_MP!H6),"",Monitoring_MP!H6)</f>
        <v>acc5k</v>
      </c>
      <c r="I6" s="8">
        <f>IF(ISBLANK(Monitoring_MP!I6),"",Monitoring_MP!I6)</f>
        <v>1</v>
      </c>
      <c r="J6" s="8" t="str">
        <f>IF(ISBLANK(Monitoring_MP!J6),"",Monitoring_MP!J6)</f>
        <v>da</v>
      </c>
      <c r="K6" s="8" t="str">
        <f>IF(ISBLANK(Monitoring_MP!K6),"",Monitoring_MP!K6)</f>
        <v>yes</v>
      </c>
      <c r="L6" s="8" t="str">
        <f>IF(ISBLANK(Monitoring_MP!L6),"",Monitoring_MP!L6)</f>
        <v>nu</v>
      </c>
      <c r="M6" s="8" t="str">
        <f>IF(ISBLANK(Monitoring_MP!M6),"",Monitoring_MP!M6)</f>
        <v>no</v>
      </c>
      <c r="N6" s="8" t="str">
        <f>IF(ISBLANK(Monitoring_MP!N6),"",Monitoring_MP!N6)</f>
        <v>partial</v>
      </c>
      <c r="O6" s="8" t="str">
        <f>IF(ISBLANK(Monitoring_MP!O6),"",Monitoring_MP!O6)</f>
        <v>partially</v>
      </c>
      <c r="P6" s="8" t="str">
        <f>IF(ISBLANK(Monitoring_MP!P6),"",Monitoring_MP!P6)</f>
        <v>0-10%</v>
      </c>
      <c r="Q6" s="8" t="str">
        <f>IF(ISBLANK(Monitoring_MP!Q6),"",Monitoring_MP!Q6)</f>
        <v>0-10%</v>
      </c>
      <c r="R6" s="8" t="str">
        <f>IF(ISBLANK(Monitoring_MP!R6),"",Monitoring_MP!R6)</f>
        <v>10-30%</v>
      </c>
      <c r="S6" s="8" t="str">
        <f>IF(ISBLANK(Monitoring_MP!S6),"",Monitoring_MP!S6)</f>
        <v>10-30%</v>
      </c>
      <c r="T6" s="8" t="str">
        <f>IF(ISBLANK(Monitoring_MP!T6),"",Monitoring_MP!T6)</f>
        <v>30-60%</v>
      </c>
      <c r="U6" s="8" t="str">
        <f>IF(ISBLANK(Monitoring_MP!U6),"",Monitoring_MP!U6)</f>
        <v>30-60%</v>
      </c>
      <c r="V6" s="8" t="str">
        <f>IF(ISBLANK(Monitoring_MP!V6),"",Monitoring_MP!V6)</f>
        <v>60-90%</v>
      </c>
      <c r="W6" s="8" t="str">
        <f>IF(ISBLANK(Monitoring_MP!W6),"",Monitoring_MP!W6)</f>
        <v>60-90%</v>
      </c>
      <c r="X6" s="8" t="str">
        <f>IF(ISBLANK(Monitoring_MP!X6),"",Monitoring_MP!X6)</f>
        <v>N/A</v>
      </c>
      <c r="Y6" s="8" t="str">
        <f>IF(ISBLANK(Monitoring_MP!Y6),"",Monitoring_MP!Y6)</f>
        <v>N/A</v>
      </c>
      <c r="Z6" s="8" t="str">
        <f>IF(ISBLANK(Monitoring_MP!Z6),"",Monitoring_MP!Z6)</f>
        <v>--------</v>
      </c>
      <c r="AA6" s="8" t="str">
        <f>IF(ISBLANK(Monitoring_MP!AA6),"",Monitoring_MP!AA6)</f>
        <v>--------</v>
      </c>
      <c r="AB6" s="8">
        <f>IF(ISBLANK(Monitoring_MP!AB6),"",Monitoring_MP!AB6)</f>
        <v>1</v>
      </c>
      <c r="AC6" s="8">
        <f>IF(ISBLANK(Monitoring_MP!AC6),"",Monitoring_MP!AC6)</f>
        <v>0</v>
      </c>
      <c r="AD6" s="8">
        <f>IF(ISBLANK(Monitoring_MP!AD6),"",Monitoring_MP!AD6)</f>
        <v>0.5</v>
      </c>
      <c r="AE6" s="8">
        <f>IF(ISBLANK(Monitoring_MP!AE6),"",Monitoring_MP!AE6)</f>
        <v>0.2</v>
      </c>
      <c r="AF6" s="8">
        <f>IF(ISBLANK(Monitoring_MP!AF6),"",Monitoring_MP!AF6)</f>
        <v>0.4</v>
      </c>
      <c r="AG6" s="8">
        <f>IF(ISBLANK(Monitoring_MP!AG6),"",Monitoring_MP!AG6)</f>
        <v>0.6</v>
      </c>
      <c r="AH6" s="8">
        <f>IF(ISBLANK(Monitoring_MP!AH6),"",Monitoring_MP!AH6)</f>
        <v>0.8</v>
      </c>
      <c r="AI6" s="8" t="str">
        <f>IF(ISBLANK(Monitoring_MP!AI6),"",Monitoring_MP!AI6)</f>
        <v>N/A</v>
      </c>
      <c r="AJ6" s="7" t="str">
        <f>IF(ISBLANK(Monitoring_MP!AJ6),"",Monitoring_MP!AJ6)</f>
        <v/>
      </c>
      <c r="AK6" s="189" t="str">
        <f>IF(ISBLANK(Monitoring_MP!AK6),"",Monitoring_MP!AK6)</f>
        <v>da</v>
      </c>
      <c r="AL6" s="190" t="str">
        <f>IF(ISBLANK(Monitoring_MP!AL6),"",Monitoring_MP!AL6)</f>
        <v>https://www.chisinau.md/libt.php?l=ro&amp;idc=412&amp;t=/Consiliul/Activitatea-Consiliului/Sedintele-CMC&amp;year=2019&amp;
https://www.chisinau.md/libview.php?l=ro&amp;idc=403&amp;id=28036&amp;t=/Presa/Comunicate-de-presa/edinta-Consiliului-municipal-Chiinau
https://www.chisinau.md/libview.php?l=ro&amp;idc=403&amp;id=27982&amp;t=/Presa/Comunicate-de-presa/edinta-Consiliului-municipal-Chiinau
https://www.chisinau.md/libview.php?l=ro&amp;idc=403&amp;id=28116&amp;t=/Presa/Comunicate-de-presa/edinta-Consiliului-municipal-Chiinau
https://www.chisinau.md/libview.php?l=ro&amp;idc=403&amp;id=27827&amp;t=/Presa/Comunicate-de-presa/edinta-Consiliului-municipal-Chiinau
https://www.chisinau.md/libview.php?l=ro&amp;idc=403&amp;id=27206&amp;t=/Presa/Comunicate-de-presa/edinta-Consiliului-municipal-Chiinau
https://www.chisinau.md/libview.php?l=ro&amp;idc=403&amp;id=27297&amp;t=/Presa/Comunicate-de-presa/Continuarea-edintei-Consiliului-municipal-Chiinau
https://www.chisinau.md/libview.php?l=ro&amp;idc=403&amp;id=27763&amp;t=/Presa/Comunicate-de-presa/edinta-Consiliului-municipal-Chiinau
https://www.chisinau.md/libview.php?l=ro&amp;idc=403&amp;id=26637&amp;t=/Presa/Comunicate-de-presa/Continuarea-edintei-Consiliului-municipal-Chiinau
https://www.chisinau.md/libview.php?l=ro&amp;idc=403&amp;id=26530&amp;t=/Presa/Comunicate-de-presa/Convocarea-edintei-ordinare-a-Consiliului-municipal-Chiinau
https://www.chisinau.md/libview.php?l=ro&amp;idc=403&amp;id=25476&amp;t=/Presa/Comunicate-de-presa/Continuarea-edintei-Consiliului-municipal-Chiinau
https://www.chisinau.md/libview.php?l=ro&amp;idc=403&amp;id=25252&amp;t=/Presa/Comunicate-de-presa/Convocarea-edintei-extraordinare-a-Consiliului-municipal-Chiinau
https://www.chisinau.md/libview.php?l=ro&amp;idc=403&amp;id=25032&amp;t=/Presa/Comunicate-de-presa/Convocarea-edintei-de-indata-a-Consiliului-municipal-Chiinau</v>
      </c>
      <c r="AM6" s="189" t="str">
        <f>IF(ISBLANK(Monitoring_MP!AM6),"",Monitoring_MP!AM6)</f>
        <v>da</v>
      </c>
      <c r="AN6" s="95" t="str">
        <f>IF(ISBLANK(Monitoring_MP!AN6),"",Monitoring_MP!AN6)</f>
        <v>http://balti.md/consiliul/sedinte/</v>
      </c>
      <c r="AO6" s="191" t="str">
        <f>IF(ISBLANK(Monitoring_MP!AO6),"",Monitoring_MP!AO6)</f>
        <v>da</v>
      </c>
      <c r="AP6" s="154" t="str">
        <f>IF(ISBLANK(Monitoring_MP!AP6),"",Monitoring_MP!AP6)</f>
        <v xml:space="preserve">http://primariacahul.md/index.php/consiliul-orasenesc/proiecte-de-decizii
http://primariacahul.md/index.php/20-informatii-publice/1195-se-convoaca-sedinta-ordinara-a-consiliului-municipal-cahul-la-data-de-30-mai-2019
</v>
      </c>
      <c r="AQ6" s="189" t="str">
        <f>IF(ISBLANK(Monitoring_MP!AQ6),"",Monitoring_MP!AQ6)</f>
        <v>nu</v>
      </c>
      <c r="AR6" s="95" t="str">
        <f>IF(ISBLANK(Monitoring_MP!AR6),"",Monitoring_MP!AR6)</f>
        <v>nu sînt informații pe web</v>
      </c>
      <c r="AS6" s="189" t="str">
        <f>IF(ISBLANK(Monitoring_MP!AS6),"",Monitoring_MP!AS6)</f>
        <v>da</v>
      </c>
      <c r="AT6" s="93" t="str">
        <f>IF(ISBLANK(Monitoring_MP!AT6),"",Monitoring_MP!AT6)</f>
        <v>http://www.primsoroca.md/ro/dispozitiile-primarului?ArticleFileSearch%5BYear%5D=2019&amp;ArticleFileSearch%5BMonth%5D=&amp;ArticleFileSearch%5BDay%5D=
http://www.primsoroca.md/ro/sedinte-ordinea-de-zi?ArticleFileSearch%5BYear%5D=2019&amp;ArticleFileSearch%5BMonth%5D=&amp;ArticleFileSearch%5BDay%5D=</v>
      </c>
      <c r="AU6" s="189" t="str">
        <f>IF(ISBLANK(Monitoring_MP!AU6),"",Monitoring_MP!AU6)</f>
        <v>da</v>
      </c>
      <c r="AV6" s="95" t="str">
        <f>IF(ISBLANK(Monitoring_MP!AV6),"",Monitoring_MP!AV6)</f>
        <v>https://www.orhei.md/index.php?pag=news&amp;id=907&amp;l=ro
https://www.orhei.md/index.php?pag=news&amp;id=737&amp;l=ro</v>
      </c>
      <c r="AW6" s="189" t="str">
        <f>IF(ISBLANK(Monitoring_MP!AW6),"",Monitoring_MP!AW6)</f>
        <v>partial</v>
      </c>
      <c r="AX6" s="93" t="str">
        <f>IF(ISBLANK(Monitoring_MP!AX6),"",Monitoring_MP!AX6)</f>
        <v>https://ceadir-lunga.md/novosti/item/3035-na-sleduyushchej-nedele-sostoitsya-zasedanie-chadyr-lungskogo-soveta
https://ceadir-lunga.md/novosti/item/3040-izvestna-povestka-dnya-zasedaniya-munitsipalnogo-soveta
https://ceadir-lunga.md/novosti/item/3012-izvestna-povestka-dnya-ocherednogo-zasedaniya-munitsipalnogo-soveta
https://ceadir-lunga.md/novosti/item/2994-v-chadyr-lunge-sostoitsya-pervoe-zasedanie-novogo-soveta
https://ceadir-lunga.md/novosti/item/2944-v-pyatnitsu-sostoitsya-vneocherednoe-zasedanie-soveta</v>
      </c>
      <c r="AY6" s="189" t="str">
        <f>IF(ISBLANK(Monitoring_MP!AY6),"",Monitoring_MP!AY6)</f>
        <v>da</v>
      </c>
      <c r="AZ6" s="132" t="str">
        <f>IF(ISBLANK(Monitoring_MP!AZ6),"",Monitoring_MP!AZ6)</f>
        <v>http://www.straseni.md/dispozitia-nr-261-cu-privire-la-convocarea-consiliului-municipal-straseni/
http://www.straseni.md/dispozitia-nr-264-cu-privire-la-convocarea-consiliului-municipal/
http://actelocale.gov.md/ral/act/cu-privire-la-convocarea-consiliului-municipal-174987.html
http://actelocale.gov.md/ral/act/cu-privire-la-convocarea-consiliului-municipal-200218.html
http://actelocale.gov.md/ral/act/cu-privire-la-convocarea-consiliului-municipal-214572.html
http://actelocale.gov.md/ral/act/cu-privire-la-convocarea-consiliului-municipal-323135.html
http://actelocale.gov.md/ral/act/cu-privire-la-convocarea-consiliului-municipal-376151.html</v>
      </c>
      <c r="BA6" s="189" t="str">
        <f>IF(ISBLANK(Monitoring_MP!BA6),"",Monitoring_MP!BA6)</f>
        <v>nu</v>
      </c>
      <c r="BB6" s="95" t="str">
        <f>IF(ISBLANK(Monitoring_MP!BB6),"",Monitoring_MP!BB6)</f>
        <v>nu sînt informații pe web</v>
      </c>
      <c r="BC6" s="189" t="str">
        <f>IF(ISBLANK(Monitoring_MP!BC6),"",Monitoring_MP!BC6)</f>
        <v>da</v>
      </c>
      <c r="BD6" s="95" t="str">
        <f>IF(ISBLANK(Monitoring_MP!BD6),"",Monitoring_MP!BD6)</f>
        <v>http://www.durlesti.md/ro/proiecte-de-decizii.html</v>
      </c>
      <c r="BE6" s="189" t="str">
        <f>IF(ISBLANK(Monitoring_MP!BE6),"",Monitoring_MP!BE6)</f>
        <v>da</v>
      </c>
      <c r="BF6" s="93" t="str">
        <f>IF(ISBLANK(Monitoring_MP!BF6),"",Monitoring_MP!BF6)</f>
        <v>https://primaria.causeni.org/wp-content/uploads/2019/06/cu-privire-la-convocarea-%c8%99edin%c8%9bei.pdf</v>
      </c>
      <c r="BG6" s="189" t="str">
        <f>IF(ISBLANK(Monitoring_MP!BG6),"",Monitoring_MP!BG6)</f>
        <v>da</v>
      </c>
      <c r="BH6" s="95" t="str">
        <f>IF(ISBLANK(Monitoring_MP!BH6),"",Monitoring_MP!BH6)</f>
        <v>http://primariaedinet.md/?cat=48</v>
      </c>
      <c r="BI6" s="189" t="str">
        <f>IF(ISBLANK(Monitoring_MP!BI6),"",Monitoring_MP!BI6)</f>
        <v>nu</v>
      </c>
      <c r="BJ6" s="193" t="str">
        <f>IF(ISBLANK(Monitoring_MP!BJ6),"",Monitoring_MP!BJ6)</f>
        <v>nu sînt informații pe web</v>
      </c>
      <c r="BK6" s="189" t="str">
        <f>IF(ISBLANK(Monitoring_MP!BK6),"",Monitoring_MP!BK6)</f>
        <v>nu</v>
      </c>
      <c r="BL6" s="193" t="str">
        <f>IF(ISBLANK(Monitoring_MP!BL6),"",Monitoring_MP!BL6)</f>
        <v>nu sînt informații pe web</v>
      </c>
      <c r="BM6" s="189" t="str">
        <f>IF(ISBLANK(Monitoring_MP!BM6),"",Monitoring_MP!BM6)</f>
        <v>da</v>
      </c>
      <c r="BN6" s="95" t="str">
        <f>IF(ISBLANK(Monitoring_MP!BN6),"",Monitoring_MP!BN6)</f>
        <v>http://calarasi-primaria.md/2019/12/27/sedinta-extraordinara-a-consiliului-orasenesc-calarasi/
http://calarasi-primaria.md/2019/12/17/convocare-sedinta-extraordinara-a-consiliului-orasenesc-calarasi-20-decembrie-2019/
http://calarasi-primaria.md/2019/11/29/convocare-sedinta-ordinara-a-consiliului-orasenesc-calarasi-06-decembrie-2019/</v>
      </c>
      <c r="BO6" s="189" t="str">
        <f>IF(ISBLANK(Monitoring_MP!BO6),"",Monitoring_MP!BO6)</f>
        <v>da</v>
      </c>
      <c r="BP6" s="93" t="str">
        <f>IF(ISBLANK(Monitoring_MP!BP6),"",Monitoring_MP!BP6)</f>
        <v>http://ialoveni.md/news/page/16/</v>
      </c>
      <c r="BQ6" s="189" t="str">
        <f>IF(ISBLANK(Monitoring_MP!BQ6),"",Monitoring_MP!BQ6)</f>
        <v>10-30%</v>
      </c>
      <c r="BR6" s="192" t="str">
        <f>IF(ISBLANK(Monitoring_MP!BR6),"",Monitoring_MP!BR6)</f>
        <v>http://primariafloresti.md/proiecte-de-decizii/
http://primariafloresti.md/dispozitiile-primarului/</v>
      </c>
      <c r="BS6" s="189" t="str">
        <f>IF(ISBLANK(Monitoring_MP!BS6),"",Monitoring_MP!BS6)</f>
        <v>0-10%</v>
      </c>
      <c r="BT6" s="93" t="str">
        <f>IF(ISBLANK(Monitoring_MP!BT6),"",Monitoring_MP!BT6)</f>
        <v>http://taraclia.md/ru/page/mstny-sovt/mstny-sovt-215/zasdaniya-sovta/vnochrdno-zasdani-sovta-09092020</v>
      </c>
      <c r="BU6" s="189" t="str">
        <f>IF(ISBLANK(Monitoring_MP!BU6),"",Monitoring_MP!BU6)</f>
        <v>da</v>
      </c>
      <c r="BV6" s="95" t="str">
        <f>IF(ISBLANK(Monitoring_MP!BV6),"",Monitoring_MP!BV6)</f>
        <v>https://falesti.md/index.php/proiecte-de-decizii.html</v>
      </c>
      <c r="BW6" s="189" t="str">
        <f>IF(ISBLANK(Monitoring_MP!BW6),"",Monitoring_MP!BW6)</f>
        <v>30-60%</v>
      </c>
      <c r="BX6" s="95" t="str">
        <f>IF(ISBLANK(Monitoring_MP!BX6),"",Monitoring_MP!BX6)</f>
        <v>http://primariasingerei.md/ro/page/consiliul-local/sedintele-consiliului</v>
      </c>
      <c r="BY6" s="189" t="str">
        <f>IF(ISBLANK(Monitoring_MP!BY6),"",Monitoring_MP!BY6)</f>
        <v>nu</v>
      </c>
      <c r="BZ6" s="93" t="str">
        <f>IF(ISBLANK(Monitoring_MP!BZ6),"",Monitoring_MP!BZ6)</f>
        <v>nu sînt informații pe web</v>
      </c>
      <c r="CA6" s="189" t="str">
        <f>IF(ISBLANK(Monitoring_MP!CA6),"",Monitoring_MP!CA6)</f>
        <v>da</v>
      </c>
      <c r="CB6" s="93" t="str">
        <f>IF(ISBLANK(Monitoring_MP!CB6),"",Monitoring_MP!CB6)</f>
        <v>http://cimislia.md/ro/page/primaria/noutatile-primariei-384?item=sedinta-extraordinara-a-consiliului-orasenesc-cimislia-18112019
http://cimislia.md/ro/page/primaria/noutatile-primariei-384?item=in-data-de-18-septembrie-2019-se-convoaca-sedinta-extraordinara-a-consiliului-orasenesc-cimislia
http://cimislia.md/ro/page/primaria/noutatile-primariei-384?item=sedinta-ordinara-a-consiliului-orasenesc-cimislia-20-august-2019-ora-0900
http://cimislia.md/ro/page/primaria/noutatile-primariei-384?item=in-data-de-05-iulie-2019-ora-0900-primarul-gheorghe-raileanu-convoaca-sedinta-extraordinara-a-consiliului-orasenesc-cimislia
http://cimislia.md/ro/page/primaria/noutatile-primariei-384?item=se-convoaca-consiliul-orasenesc-cimislia-in-sedinta-ordinara-23052019-ora-1400
http://cimislia.md/ro/page/primaria/noutatile-primariei-384?item=sedinta-ordinara-a-cosiliului-orasenesc-cimislia-22032019
http://cimislia.md/ro/page/primaria/noutatile-primariei-384?item=sedinta-ordinara-a-consiliului-orasenesc-cimislia-18012019
http://cimislia.md/ro/page/primaria/noutatile-primariei-384?item=se-anunta-sedinta-consiliului-orasenesc-cimislia-5476&amp;fbclid=IwAR1BbSqHNrL7HGJHHOUlCq4gZP9aNfXJJ-UjQRp8MPTBzzNNirfHCKWlQq4
http://cimislia.md/ro/page/primaria/noutatile-primariei-384?item=sedinta-de-inaugurare-a-consiliului-orasenesc-cimislia-12-noiembrie</v>
      </c>
      <c r="CC6" s="189" t="str">
        <f>IF(ISBLANK(Monitoring_MP!CC6),"",Monitoring_MP!CC6)</f>
        <v>da</v>
      </c>
      <c r="CD6" s="192" t="str">
        <f>IF(ISBLANK(Monitoring_MP!CD6),"",Monitoring_MP!CD6)</f>
        <v>http://riscani.com/ro/page/consiliul-local/consiliul-local-2015-2019/sedintele-consiliului/ordinea-de-zi</v>
      </c>
      <c r="CE6" s="189" t="str">
        <f>IF(ISBLANK(Monitoring_MP!CE6),"",Monitoring_MP!CE6)</f>
        <v>da</v>
      </c>
      <c r="CF6" s="93" t="str">
        <f>IF(ISBLANK(Monitoring_MP!CF6),"",Monitoring_MP!CF6)</f>
        <v>http://primaria-rezina.md/dispozitiile-primarului/</v>
      </c>
      <c r="CG6" s="189" t="str">
        <f>IF(ISBLANK(Monitoring_MP!CG6),"",Monitoring_MP!CG6)</f>
        <v>nu</v>
      </c>
      <c r="CH6" s="170" t="str">
        <f>IF(ISBLANK(Monitoring_MP!CH6),"",Monitoring_MP!CH6)</f>
        <v>nu sînt informații pe web</v>
      </c>
      <c r="CI6" s="189" t="str">
        <f>IF(ISBLANK(Monitoring_MP!CI6),"",Monitoring_MP!CI6)</f>
        <v>30-60%</v>
      </c>
      <c r="CJ6" s="192" t="str">
        <f>IF(ISBLANK(Monitoring_MP!CJ6),"",Monitoring_MP!CJ6)</f>
        <v>https://www.congaz.md/ekstrennoe-zasedanie-kongazskogo-selskogo-soveta-sostoitsya-27-noyabrya/
https://www.congaz.md/ocherednoe-zasedanie-selskogo-soveta-sostoitsya-4-sentyabrya/
https://www.congaz.md/povestka-dnya-zasedaniya-kongazskogo-selskogo-soveta-15-07-2019/
https://www.congaz.md/zasedanie-kongaszkogo-selskogo-soveta-sostoitsya-25-marta-v-povestke-23-voprosa/</v>
      </c>
      <c r="CK6" s="189" t="str">
        <f>IF(ISBLANK(Monitoring_MP!CK6),"",Monitoring_MP!CK6)</f>
        <v>nu</v>
      </c>
      <c r="CL6" s="93" t="str">
        <f>IF(ISBLANK(Monitoring_MP!CL6),"",Monitoring_MP!CL6)</f>
        <v>nu sînt informații pe web</v>
      </c>
      <c r="CM6" s="189" t="str">
        <f>IF(ISBLANK(Monitoring_MP!CM6),"",Monitoring_MP!CM6)</f>
        <v>30-60%</v>
      </c>
      <c r="CN6" s="192" t="str">
        <f>IF(ISBLANK(Monitoring_MP!CN6),"",Monitoring_MP!CN6)</f>
        <v>http://primaria-glodeni.md/ro/page/consilieri-locali-si-domeniile-de-responsabilitate-216/sedintele-consiliului/ordinea-de-zi
http://primaria-glodeni.md/ro/page/primaria/activitatea-curenta/noutatile-primariei?item=sedinta-ordinara-a-consiliului-orasenesc-glodeni-din-28062019</v>
      </c>
      <c r="CO6" s="189" t="str">
        <f>IF(ISBLANK(Monitoring_MP!CO6),"",Monitoring_MP!CO6)</f>
        <v>30-60%</v>
      </c>
      <c r="CP6" s="93" t="str">
        <f>IF(ISBLANK(Monitoring_MP!CP6),"",Monitoring_MP!CP6)</f>
        <v>http://costesti.md/2019/01/19/se-anunta-prima-sedinta-extraordinara-a-consiliului-local-costesti-din-acest-an-2/
http://costesti.md/2019/04/18/se-anunta-sedinta-ordinara-a-consiliului-local-costesti-4/
http://costesti.md/2019/08/13/se-anunta-sedinta-ordinara-a-consiliului-local-costesti-5/
http://costesti.md/2019/09/17/se-anunta-sedinta-extraordinara-a-consiliului-local-costesti-5/</v>
      </c>
      <c r="CQ6" s="189" t="str">
        <f>IF(ISBLANK(Monitoring_MP!CQ6),"",Monitoring_MP!CQ6)</f>
        <v>nu</v>
      </c>
      <c r="CR6" s="192" t="str">
        <f>IF(ISBLANK(Monitoring_MP!CR6),"",Monitoring_MP!CR6)</f>
        <v>nu sînt informații pe web</v>
      </c>
      <c r="CS6" s="189" t="str">
        <f>IF(ISBLANK(Monitoring_MP!CS6),"",Monitoring_MP!CS6)</f>
        <v>nu</v>
      </c>
      <c r="CT6" s="192" t="str">
        <f>IF(ISBLANK(Monitoring_MP!CT6),"",Monitoring_MP!CT6)</f>
        <v>Pagina web nefuncțională (ultima verificare 31.05.2020)</v>
      </c>
      <c r="CU6" s="189" t="str">
        <f>IF(ISBLANK(Monitoring_MP!CU6),"",Monitoring_MP!CU6)</f>
        <v>30-60%</v>
      </c>
      <c r="CV6" s="93" t="str">
        <f>IF(ISBLANK(Monitoring_MP!CV6),"",Monitoring_MP!CV6)</f>
        <v>http://www.carpineni.md/wp-content/uploads/2019/11/Dispozi-ie-4-Cu-privire-la-convocarea-consiliului.pdf
http://www.carpineni.md/wp-content/uploads/2019/11/Dispozi-ie-59-Cu-privire-la-convocarea-consiliului.pdf
http://www.carpineni.md/wp-content/uploads/2019/03/Dispozi-ie-consiliu.pdf
http://www.carpineni.md/dispozitie-cu-privire-la-sedinta-consiliului-local-carpineni/
http://www.carpineni.md/wp-content/uploads/2019/12/Dispozi-ie-172-cu-privire-la-convocarea-consiliului.pdf</v>
      </c>
      <c r="CW6" s="189" t="str">
        <f>IF(ISBLANK(Monitoring_MP!CW6),"",Monitoring_MP!CW6)</f>
        <v>nu</v>
      </c>
      <c r="CX6" s="193" t="str">
        <f>IF(ISBLANK(Monitoring_MP!CX6),"",Monitoring_MP!CX6)</f>
        <v>nu sînt informații pe web</v>
      </c>
      <c r="CY6" s="189" t="str">
        <f>IF(ISBLANK(Monitoring_MP!CY6),"",Monitoring_MP!CY6)</f>
        <v>30-60%</v>
      </c>
      <c r="CZ6" s="93" t="str">
        <f>IF(ISBLANK(Monitoring_MP!CZ6),"",Monitoring_MP!CZ6)</f>
        <v>http://www.copceac.md/2019/12/03/rasporyazheniem-primara-ocherednoe-zasedanie-mestnogo-soveta-sozyvaetsya-6-dekabrya-v-1400-ch/
http://www.copceac.md/2019/11/15/pervoe-uchreditelnoe-zasedanie-mestnogo-soveta-naznacheno-na-18-noyabrya-v-1500-ch/
http://www.copceac.md/2019/04/09/rasporyazheniem-primara-ot-5-aprelya-2019-goda-vneocherednoe-zasedanie-mestnogo-soveta-sozyvaetsya-12-aprelya-v-1500-ch-so-sleduyushhej-povestkoj-dnya/
http://www.copceac.md/2019/02/04/rasporyazheniem-primara-zasedanie-mestnogo-soveta-sozyvaetsya-8-fevralya-v-1500/</v>
      </c>
      <c r="DA6" s="189" t="str">
        <f>IF(ISBLANK(Monitoring_MP!DA6),"",Monitoring_MP!DA6)</f>
        <v>30-60%</v>
      </c>
      <c r="DB6" s="96" t="str">
        <f>IF(ISBLANK(Monitoring_MP!DB6),"",Monitoring_MP!DB6)</f>
        <v>http://primariaocnita.md/dispozitii-2019/</v>
      </c>
      <c r="DC6" s="189" t="str">
        <f>IF(ISBLANK(Monitoring_MP!DC6),"",Monitoring_MP!DC6)</f>
        <v>60-90%</v>
      </c>
      <c r="DD6" s="192" t="str">
        <f>IF(ISBLANK(Monitoring_MP!DD6),"",Monitoring_MP!DD6)</f>
        <v>https://anenii-noi.com/index.php/cu-privire-la-convocarea-sedintei-ordinare-a-consiliului-orasenesc/
https://anenii-noi.com/index.php/dispozitie-nr-48-din-24-mai-2019-cu-privire-la-convocarea-sedintei-a-consiliului-orasenesc/
https://anenii-noi.com/wp-content/uploads/2019/06/1.pdf
https://anenii-noi.com/index.php/dispozitia-primarului-cu-privire-la-convocarea-sedintei-extraordinare-a-consiliului-orasenesc/
https://anenii-noi.com/index.php/dispozitia-primarului-cu-privire-la-convocarea-sedintei-extraordinare-a-consiliului-orasenesc-4/
https://anenii-noi.com/index.php/cu-privire-la-convocarea-sedintei-extraordinare-a-consiliului-orasenesc-4/
https://anenii-noi.com/index.php/cu-privire-la-convocarea-sedintei-extraordinare-a-consiliului-orasenesc-5/
https://anenii-noi.com/wp-content/uploads/2019/11/1.pdf
https://anenii-noi.com/index.php/cu-privire-la-convocarea-sedintei-extraordinare-a-consiliului-orasenesc-6/</v>
      </c>
      <c r="DE6" s="189" t="str">
        <f>IF(ISBLANK(Monitoring_MP!DE6),"",Monitoring_MP!DE6)</f>
        <v>nu</v>
      </c>
      <c r="DF6" s="193" t="str">
        <f>IF(ISBLANK(Monitoring_MP!DF6),"",Monitoring_MP!DF6)</f>
        <v>nu este pagina web (ultima verificare 31.05.2020)</v>
      </c>
      <c r="DG6" s="189" t="str">
        <f>IF(ISBLANK(Monitoring_MP!DG6),"",Monitoring_MP!DG6)</f>
        <v>30-60%</v>
      </c>
      <c r="DH6" s="93" t="str">
        <f>IF(ISBLANK(Monitoring_MP!DH6),"",Monitoring_MP!DH6)</f>
        <v>http://www.primariacricova.md/ro/dispozitii.html
http://www.primariacricova.md/images/u/12/files/2019/09/DISPOZITIA%20CONVOCARE%20SEDINTA%20EXTRAORDINARA.pdf</v>
      </c>
      <c r="DI6" s="189" t="str">
        <f>IF(ISBLANK(Monitoring_MP!DI6),"",Monitoring_MP!DI6)</f>
        <v>nu</v>
      </c>
      <c r="DJ6" s="93" t="str">
        <f>IF(ISBLANK(Monitoring_MP!DJ6),"",Monitoring_MP!DJ6)</f>
        <v>nu sînt informații pe web</v>
      </c>
      <c r="DK6" s="189" t="str">
        <f>IF(ISBLANK(Monitoring_MP!DK6),"",Monitoring_MP!DK6)</f>
        <v>0-10%</v>
      </c>
      <c r="DL6" s="95" t="str">
        <f>IF(ISBLANK(Monitoring_MP!DL6),"",Monitoring_MP!DL6)</f>
        <v>http://www.primariastefanvoda.md/?pag=news&amp;opa=view&amp;id=230&amp;tip=anunt&amp;start=&amp;l=</v>
      </c>
      <c r="DM6" s="189" t="str">
        <f>IF(ISBLANK(Monitoring_MP!DM6),"",Monitoring_MP!DM6)</f>
        <v>nu</v>
      </c>
      <c r="DN6" s="132" t="str">
        <f>IF(ISBLANK(Monitoring_MP!DN6),"",Monitoring_MP!DN6)</f>
        <v>nu sînt informații pe web</v>
      </c>
      <c r="DO6" s="189" t="str">
        <f>IF(ISBLANK(Monitoring_MP!DO6),"",Monitoring_MP!DO6)</f>
        <v>nu</v>
      </c>
      <c r="DP6" s="95" t="str">
        <f>IF(ISBLANK(Monitoring_MP!DP6),"",Monitoring_MP!DP6)</f>
        <v>site nefuncțional (ultima verificare 31.05.2020)</v>
      </c>
      <c r="DQ6" s="189" t="str">
        <f>IF(ISBLANK(Monitoring_MP!DQ6),"",Monitoring_MP!DQ6)</f>
        <v>nu</v>
      </c>
      <c r="DR6" s="193" t="str">
        <f>IF(ISBLANK(Monitoring_MP!DR6),"",Monitoring_MP!DR6)</f>
        <v>Nu are pagină web (ultima verificare 31.05.2020)</v>
      </c>
      <c r="DS6" s="189" t="str">
        <f>IF(ISBLANK(Monitoring_MP!DS6),"",Monitoring_MP!DS6)</f>
        <v>nu</v>
      </c>
      <c r="DT6" s="193" t="str">
        <f>IF(ISBLANK(Monitoring_MP!DT6),"",Monitoring_MP!DT6)</f>
        <v>nu sînt informații pe web</v>
      </c>
      <c r="DU6" s="189" t="str">
        <f>IF(ISBLANK(Monitoring_MP!DU6),"",Monitoring_MP!DU6)</f>
        <v>nu</v>
      </c>
      <c r="DV6" s="193" t="str">
        <f>IF(ISBLANK(Monitoring_MP!DV6),"",Monitoring_MP!DV6)</f>
        <v>Nu are pagină web (ultima verificare 31.05.2020)</v>
      </c>
      <c r="DW6" s="189" t="str">
        <f>IF(ISBLANK(Monitoring_MP!DW6),"",Monitoring_MP!DW6)</f>
        <v>60-90%</v>
      </c>
      <c r="DX6" s="95" t="str">
        <f>IF(ISBLANK(Monitoring_MP!DX6),"",Monitoring_MP!DX6)</f>
        <v>http://truseni.md/index.php/ro/sobraniya-soveta</v>
      </c>
      <c r="DY6" s="189" t="str">
        <f>IF(ISBLANK(Monitoring_MP!DY6),"",Monitoring_MP!DY6)</f>
        <v>nu</v>
      </c>
      <c r="DZ6" s="95" t="str">
        <f>IF(ISBLANK(Monitoring_MP!DZ6),"",Monitoring_MP!DZ6)</f>
        <v>nu sînt informații pe web</v>
      </c>
      <c r="EA6" s="189" t="str">
        <f>IF(ISBLANK(Monitoring_MP!EA6),"",Monitoring_MP!EA6)</f>
        <v>nu</v>
      </c>
      <c r="EB6" s="193" t="str">
        <f>IF(ISBLANK(Monitoring_MP!EB6),"",Monitoring_MP!EB6)</f>
        <v>nu sînt informații pe web</v>
      </c>
      <c r="EC6" s="189" t="str">
        <f>IF(ISBLANK(Monitoring_MP!EC6),"",Monitoring_MP!EC6)</f>
        <v>nu</v>
      </c>
      <c r="ED6" s="193" t="str">
        <f>IF(ISBLANK(Monitoring_MP!ED6),"",Monitoring_MP!ED6)</f>
        <v>Nu are pagină web (ultima verificare 31.05.2020)</v>
      </c>
      <c r="EE6" s="189" t="str">
        <f>IF(ISBLANK(Monitoring_MP!EE6),"",Monitoring_MP!EE6)</f>
        <v>30-60%</v>
      </c>
      <c r="EF6" s="192" t="str">
        <f>IF(ISBLANK(Monitoring_MP!EF6),"",Monitoring_MP!EF6)</f>
        <v>http://talmaza.md/index.php?pag=news&amp;id=1197&amp;rid=542&amp;l=ro
http://talmaza.md/index.php?pag=news&amp;id=1197&amp;rid=469&amp;l=ro
http://talmaza.md/index.php?pag=news&amp;id=1197&amp;rid=437&amp;l=ro
http://talmaza.md/index.php?pag=news&amp;id=1180&amp;rid=551&amp;l=ro
http://talmaza.md/index.php?pag=news&amp;id=1180&amp;rid=554&amp;l=ro</v>
      </c>
      <c r="EG6" s="189" t="str">
        <f>IF(ISBLANK(Monitoring_MP!EG6),"",Monitoring_MP!EG6)</f>
        <v>10-30%</v>
      </c>
      <c r="EH6" s="93" t="str">
        <f>IF(ISBLANK(Monitoring_MP!EH6),"",Monitoring_MP!EH6)</f>
        <v>https://budesti.md/dispozitii/1660-dispoziie-nr-72-d-din-07062019.html
https://budesti.md/dispozitii/1556-dispoziie-nr-25-d-din-22022019.html</v>
      </c>
      <c r="EI6" s="189" t="str">
        <f>IF(ISBLANK(Monitoring_MP!EI6),"",Monitoring_MP!EI6)</f>
        <v>60-90%</v>
      </c>
      <c r="EJ6" s="93" t="str">
        <f>IF(ISBLANK(Monitoring_MP!EJ6),"",Monitoring_MP!EJ6)</f>
        <v>http://varnita.md/category/avize/page/2
http://varnita.md/dispozitie-cu-privire-la-convocarea-sedintei-ordinare-consiliului-satesc</v>
      </c>
      <c r="EK6" s="189" t="str">
        <f>IF(ISBLANK(Monitoring_MP!EK6),"",Monitoring_MP!EK6)</f>
        <v>0-10%</v>
      </c>
      <c r="EL6" s="95" t="str">
        <f>IF(ISBLANK(Monitoring_MP!EL6),"",Monitoring_MP!EL6)</f>
        <v>http://larga.md/ro/469-%C8%99edin%C8%9Ba-a-1-a-a-noului-consiliu-format.html</v>
      </c>
      <c r="EM6" s="189" t="str">
        <f>IF(ISBLANK(Monitoring_MP!EM6),"",Monitoring_MP!EM6)</f>
        <v>da</v>
      </c>
      <c r="EN6" s="93" t="str">
        <f>IF(ISBLANK(Monitoring_MP!EN6),"",Monitoring_MP!EN6)</f>
        <v>http://www.primariatelenesti.md/articole/anunturi/</v>
      </c>
      <c r="EO6" s="189" t="str">
        <f>IF(ISBLANK(Monitoring_MP!EO6),"",Monitoring_MP!EO6)</f>
        <v>60-90%</v>
      </c>
      <c r="EP6" s="192" t="str">
        <f>IF(ISBLANK(Monitoring_MP!EP6),"",Monitoring_MP!EP6)</f>
        <v>https://magdacesti.md/2019/03/22/anunt-29-martie-2019-convocarea-sedintei-consiliului-satesc-magdacesti/
https://magdacesti.md/2019/07/10/16-iulie-2019-sedinta-ordinara-a-consiliului-satesc/
https://magdacesti.md/2019/09/04/10-septembrie-2019-sedinta-ordinara-a-consiliului-satesc/
https://magdacesti.md/2019/12/13/anunt-4/</v>
      </c>
      <c r="EQ6" s="189" t="str">
        <f>IF(ISBLANK(Monitoring_MP!EQ6),"",Monitoring_MP!EQ6)</f>
        <v>nu</v>
      </c>
      <c r="ER6" s="193" t="str">
        <f>IF(ISBLANK(Monitoring_MP!ER6),"",Monitoring_MP!ER6)</f>
        <v>pagina web nefuncțională (ultima verificare la 2.06.2020)</v>
      </c>
      <c r="ES6" s="189" t="str">
        <f>IF(ISBLANK(Monitoring_MP!ES6),"",Monitoring_MP!ES6)</f>
        <v>nu</v>
      </c>
      <c r="ET6" s="93" t="str">
        <f>IF(ISBLANK(Monitoring_MP!ET6),"",Monitoring_MP!ET6)</f>
        <v>pagina web nefuncțională (ultima verificare la 2.06.2020)</v>
      </c>
      <c r="EU6" s="189" t="str">
        <f>IF(ISBLANK(Monitoring_MP!EU6),"",Monitoring_MP!EU6)</f>
        <v>nu</v>
      </c>
      <c r="EV6" s="194" t="str">
        <f>IF(ISBLANK(Monitoring_MP!EV6),"",Monitoring_MP!EV6)</f>
        <v>pagina web nefuncțională (ultima verificare la 2.06.2020)</v>
      </c>
      <c r="EW6" s="189" t="str">
        <f>IF(ISBLANK(Monitoring_MP!EW6),"",Monitoring_MP!EW6)</f>
        <v>0-10%</v>
      </c>
      <c r="EX6" s="93" t="str">
        <f>IF(ISBLANK(Monitoring_MP!EX6),"",Monitoring_MP!EX6)</f>
        <v xml:space="preserve">http://zaim.md/ro/page/transparenta/finantele-publice-locale/cheltuielile-pentru-institutii-subordonate
http://zaim.md/upload/actelocale/D.%20nr.3-a,2019.PDF
</v>
      </c>
      <c r="EY6" s="189" t="str">
        <f>IF(ISBLANK(Monitoring_MP!EY6),"",Monitoring_MP!EY6)</f>
        <v>nu</v>
      </c>
      <c r="EZ6" s="95" t="str">
        <f>IF(ISBLANK(Monitoring_MP!EZ6),"",Monitoring_MP!EZ6)</f>
        <v>nu sînt informații pe web</v>
      </c>
      <c r="FA6" s="143" t="str">
        <f t="shared" si="2"/>
        <v>da</v>
      </c>
      <c r="FB6" s="143">
        <f t="shared" si="3"/>
        <v>16</v>
      </c>
      <c r="FC6" s="143" t="str">
        <f t="shared" si="2"/>
        <v>nu</v>
      </c>
      <c r="FD6" s="143">
        <f t="shared" si="3"/>
        <v>24</v>
      </c>
      <c r="FE6" s="143" t="str">
        <f t="shared" si="2"/>
        <v>partial</v>
      </c>
      <c r="FF6" s="143">
        <f t="shared" ref="FF6" si="39">COUNTIF($AK6:$EZ6,FE6)</f>
        <v>1</v>
      </c>
      <c r="FG6" s="143" t="str">
        <f t="shared" si="2"/>
        <v>0-10%</v>
      </c>
      <c r="FH6" s="143">
        <f t="shared" ref="FH6" si="40">COUNTIF($AK6:$EZ6,FG6)</f>
        <v>4</v>
      </c>
      <c r="FI6" s="143" t="str">
        <f t="shared" si="2"/>
        <v>10-30%</v>
      </c>
      <c r="FJ6" s="143">
        <f t="shared" ref="FJ6" si="41">COUNTIF($AK6:$EZ6,FI6)</f>
        <v>2</v>
      </c>
      <c r="FK6" s="143" t="str">
        <f t="shared" si="7"/>
        <v>30-60%</v>
      </c>
      <c r="FL6" s="143">
        <f t="shared" ref="FL6" si="42">COUNTIF($AK6:$EZ6,FK6)</f>
        <v>9</v>
      </c>
      <c r="FM6" s="143" t="str">
        <f t="shared" si="9"/>
        <v>60-90%</v>
      </c>
      <c r="FN6" s="143">
        <f t="shared" ref="FN6" si="43">COUNTIF($AK6:$EZ6,FM6)</f>
        <v>4</v>
      </c>
      <c r="FO6" s="143" t="str">
        <f t="shared" si="11"/>
        <v>N/A</v>
      </c>
      <c r="FP6" s="143">
        <f t="shared" ref="FP6" si="44">COUNTIF($AK6:$EZ6,FO6)</f>
        <v>0</v>
      </c>
      <c r="FQ6" s="143" t="str">
        <f t="shared" si="13"/>
        <v>--------</v>
      </c>
      <c r="FR6" s="143">
        <f t="shared" ref="FR6" si="45">COUNTIF($AK6:$EZ6,FQ6)</f>
        <v>0</v>
      </c>
      <c r="FS6" s="143">
        <f t="shared" si="15"/>
        <v>60</v>
      </c>
      <c r="FT6" s="143" t="str">
        <f t="shared" si="16"/>
        <v>da</v>
      </c>
      <c r="FU6" s="143" t="str">
        <f t="shared" si="17"/>
        <v>nu</v>
      </c>
      <c r="FV6" s="143">
        <f t="shared" si="18"/>
        <v>16</v>
      </c>
      <c r="FW6" s="143">
        <f t="shared" si="19"/>
        <v>24</v>
      </c>
      <c r="FX6" s="143">
        <f t="shared" si="20"/>
        <v>60</v>
      </c>
      <c r="FY6" s="5" t="s">
        <v>422</v>
      </c>
      <c r="FZ6" s="167">
        <f t="shared" si="21"/>
        <v>0.26666666666666666</v>
      </c>
      <c r="GA6" s="167">
        <f t="shared" si="22"/>
        <v>0.4</v>
      </c>
      <c r="GB6" s="143" t="str">
        <f>VLOOKUP(Analysis_2020!B6,Matching_final!B6:G69,6,FALSE)</f>
        <v>C18005</v>
      </c>
      <c r="GC6" s="143" t="str">
        <f>VLOOKUP(GB6,Monitoring_MP_2018!B:D,3,FALSE)</f>
        <v>Does the announcements related to the public session contains information about the hour, place, date, and the agenda?</v>
      </c>
      <c r="GD6" s="143" t="str">
        <f>VLOOKUP(GB6,Monitoring_MP_2018!B:E,4,FALSE)</f>
        <v>acc</v>
      </c>
      <c r="GE6" s="167">
        <f>VLOOKUP($GB6,Monitoring_MP_2018!$B:$FD,158,FALSE)</f>
        <v>0.43333333333333335</v>
      </c>
      <c r="GF6" s="167">
        <f>VLOOKUP($GB6,Monitoring_MP_2018!$B:$FD,159,FALSE)</f>
        <v>0.51666666666666672</v>
      </c>
      <c r="GG6" s="230">
        <f t="shared" si="23"/>
        <v>-0.16666666666666669</v>
      </c>
      <c r="GH6" s="230">
        <f t="shared" si="24"/>
        <v>-0.1166666666666667</v>
      </c>
      <c r="GI6" s="143">
        <v>5</v>
      </c>
    </row>
    <row r="7" spans="1:191" ht="15" customHeight="1" x14ac:dyDescent="0.35">
      <c r="A7" s="18" t="str">
        <f>IF(ISBLANK(Monitoring_MP!A7),"",Monitoring_MP!A7)</f>
        <v>Q6</v>
      </c>
      <c r="B7" s="18" t="str">
        <f>IF(ISBLANK(Monitoring_MP!B7),"",Monitoring_MP!B7)</f>
        <v>C20006</v>
      </c>
      <c r="C7" s="18">
        <f>IF(ISBLANK(Monitoring_MP!C7),"",Monitoring_MP!C7)</f>
        <v>7</v>
      </c>
      <c r="D7" s="5" t="str">
        <f>IF(ISBLANK(Monitoring_MP!D7),"",Monitoring_MP!D7)</f>
        <v>Proiectele de decizii/dispoziţii şi materialele aferente acestora din anul 2019 au fost aduse la cunoștința publicului pînă la şedinţa autorităţii publice (cel puţin 3 zile lucrătoare înainte de data desfăşurării şedinţei)?</v>
      </c>
      <c r="E7" s="5" t="str">
        <f>IF(ISBLANK(Monitoring_MP!E7),"",Monitoring_MP!E7)</f>
        <v>Were the draft decisions/ provisions and relevant materials in 2019 of public hearings announced  before the public authority's meeting (at least 3 working days before the date of the meeting)?</v>
      </c>
      <c r="F7" s="5" t="str">
        <f>IF(ISBLANK(Monitoring_MP!F7),"",Monitoring_MP!F7)</f>
        <v>acc</v>
      </c>
      <c r="G7" s="8" t="str">
        <f>IF(ISBLANK(Monitoring_MP!G7),"",Monitoring_MP!G7)</f>
        <v>acc6</v>
      </c>
      <c r="H7" s="8" t="str">
        <f>IF(ISBLANK(Monitoring_MP!H7),"",Monitoring_MP!H7)</f>
        <v>acc6k</v>
      </c>
      <c r="I7" s="8">
        <f>IF(ISBLANK(Monitoring_MP!I7),"",Monitoring_MP!I7)</f>
        <v>2</v>
      </c>
      <c r="J7" s="8" t="str">
        <f>IF(ISBLANK(Monitoring_MP!J7),"",Monitoring_MP!J7)</f>
        <v>da</v>
      </c>
      <c r="K7" s="8" t="str">
        <f>IF(ISBLANK(Monitoring_MP!K7),"",Monitoring_MP!K7)</f>
        <v>yes</v>
      </c>
      <c r="L7" s="8" t="str">
        <f>IF(ISBLANK(Monitoring_MP!L7),"",Monitoring_MP!L7)</f>
        <v>nu</v>
      </c>
      <c r="M7" s="8" t="str">
        <f>IF(ISBLANK(Monitoring_MP!M7),"",Monitoring_MP!M7)</f>
        <v>no</v>
      </c>
      <c r="N7" s="111" t="str">
        <f>IF(ISBLANK(Monitoring_MP!N7),"",Monitoring_MP!N7)</f>
        <v>partial/panou informativ</v>
      </c>
      <c r="O7" s="8" t="str">
        <f>IF(ISBLANK(Monitoring_MP!O7),"",Monitoring_MP!O7)</f>
        <v xml:space="preserve">partially/bliboard </v>
      </c>
      <c r="P7" s="8" t="str">
        <f>IF(ISBLANK(Monitoring_MP!P7),"",Monitoring_MP!P7)</f>
        <v>0-10%</v>
      </c>
      <c r="Q7" s="8" t="str">
        <f>IF(ISBLANK(Monitoring_MP!Q7),"",Monitoring_MP!Q7)</f>
        <v>0-10%</v>
      </c>
      <c r="R7" s="8" t="str">
        <f>IF(ISBLANK(Monitoring_MP!R7),"",Monitoring_MP!R7)</f>
        <v>10-30%</v>
      </c>
      <c r="S7" s="8" t="str">
        <f>IF(ISBLANK(Monitoring_MP!S7),"",Monitoring_MP!S7)</f>
        <v>10-30%</v>
      </c>
      <c r="T7" s="8" t="str">
        <f>IF(ISBLANK(Monitoring_MP!T7),"",Monitoring_MP!T7)</f>
        <v>30-60%</v>
      </c>
      <c r="U7" s="8" t="str">
        <f>IF(ISBLANK(Monitoring_MP!U7),"",Monitoring_MP!U7)</f>
        <v>30-60%</v>
      </c>
      <c r="V7" s="8" t="str">
        <f>IF(ISBLANK(Monitoring_MP!V7),"",Monitoring_MP!V7)</f>
        <v>60-90%</v>
      </c>
      <c r="W7" s="8" t="str">
        <f>IF(ISBLANK(Monitoring_MP!W7),"",Monitoring_MP!W7)</f>
        <v>60-90%</v>
      </c>
      <c r="X7" s="8" t="str">
        <f>IF(ISBLANK(Monitoring_MP!X7),"",Monitoring_MP!X7)</f>
        <v>N/A</v>
      </c>
      <c r="Y7" s="8" t="str">
        <f>IF(ISBLANK(Monitoring_MP!Y7),"",Monitoring_MP!Y7)</f>
        <v>N/A</v>
      </c>
      <c r="Z7" s="8" t="str">
        <f>IF(ISBLANK(Monitoring_MP!Z7),"",Monitoring_MP!Z7)</f>
        <v>--------</v>
      </c>
      <c r="AA7" s="8" t="str">
        <f>IF(ISBLANK(Monitoring_MP!AA7),"",Monitoring_MP!AA7)</f>
        <v>--------</v>
      </c>
      <c r="AB7" s="8">
        <f>IF(ISBLANK(Monitoring_MP!AB7),"",Monitoring_MP!AB7)</f>
        <v>2</v>
      </c>
      <c r="AC7" s="8">
        <f>IF(ISBLANK(Monitoring_MP!AC7),"",Monitoring_MP!AC7)</f>
        <v>0</v>
      </c>
      <c r="AD7" s="8">
        <f>IF(ISBLANK(Monitoring_MP!AD7),"",Monitoring_MP!AD7)</f>
        <v>1</v>
      </c>
      <c r="AE7" s="8">
        <f>IF(ISBLANK(Monitoring_MP!AE7),"",Monitoring_MP!AE7)</f>
        <v>0.4</v>
      </c>
      <c r="AF7" s="8">
        <f>IF(ISBLANK(Monitoring_MP!AF7),"",Monitoring_MP!AF7)</f>
        <v>0.8</v>
      </c>
      <c r="AG7" s="8">
        <f>IF(ISBLANK(Monitoring_MP!AG7),"",Monitoring_MP!AG7)</f>
        <v>1.2</v>
      </c>
      <c r="AH7" s="8">
        <f>IF(ISBLANK(Monitoring_MP!AH7),"",Monitoring_MP!AH7)</f>
        <v>1.6</v>
      </c>
      <c r="AI7" s="8" t="str">
        <f>IF(ISBLANK(Monitoring_MP!AI7),"",Monitoring_MP!AI7)</f>
        <v>N/A</v>
      </c>
      <c r="AJ7" s="7" t="str">
        <f>IF(ISBLANK(Monitoring_MP!AJ7),"",Monitoring_MP!AJ7)</f>
        <v/>
      </c>
      <c r="AK7" s="189" t="str">
        <f>IF(ISBLANK(Monitoring_MP!AK7),"",Monitoring_MP!AK7)</f>
        <v>30-60%</v>
      </c>
      <c r="AL7" s="130" t="str">
        <f>IF(ISBLANK(Monitoring_MP!AL7),"",Monitoring_MP!AL7)</f>
        <v>https://www.chisinau.md/lib.php?l=ro&amp;idc=616&amp;t=/Consiliul/Activitatea-Consiliului/Proiecte-de-decizii/&amp;year=2019</v>
      </c>
      <c r="AM7" s="189" t="str">
        <f>IF(ISBLANK(Monitoring_MP!AM7),"",Monitoring_MP!AM7)</f>
        <v>da</v>
      </c>
      <c r="AN7" s="95" t="str">
        <f>IF(ISBLANK(Monitoring_MP!AN7),"",Monitoring_MP!AN7)</f>
        <v xml:space="preserve">http://balti.md/consiliul/sedinte/
</v>
      </c>
      <c r="AO7" s="191" t="str">
        <f>IF(ISBLANK(Monitoring_MP!AO7),"",Monitoring_MP!AO7)</f>
        <v>da</v>
      </c>
      <c r="AP7" s="154" t="str">
        <f>IF(ISBLANK(Monitoring_MP!AP7),"",Monitoring_MP!AP7)</f>
        <v>http://primariacahul.md/index.php/consiliul-orasenesc/proiecte-de-decizii</v>
      </c>
      <c r="AQ7" s="189" t="str">
        <f>IF(ISBLANK(Monitoring_MP!AQ7),"",Monitoring_MP!AQ7)</f>
        <v>nu</v>
      </c>
      <c r="AR7" s="93" t="str">
        <f>IF(ISBLANK(Monitoring_MP!AR7),"",Monitoring_MP!AR7)</f>
        <v>nu sînt informații pe web</v>
      </c>
      <c r="AS7" s="189" t="str">
        <f>IF(ISBLANK(Monitoring_MP!AS7),"",Monitoring_MP!AS7)</f>
        <v>da</v>
      </c>
      <c r="AT7" s="95" t="str">
        <f>IF(ISBLANK(Monitoring_MP!AT7),"",Monitoring_MP!AT7)</f>
        <v>http://www.primsoroca.md/ro/proiecte-de-decizii?ArticleFileSearch%5BYear%5D=2019&amp;ArticleFileSearch%5BMonth%5D=&amp;ArticleFileSearch%5BDay%5D=&amp;page=1&amp;per-page=10</v>
      </c>
      <c r="AU7" s="189" t="str">
        <f>IF(ISBLANK(Monitoring_MP!AU7),"",Monitoring_MP!AU7)</f>
        <v>da</v>
      </c>
      <c r="AV7" s="95" t="str">
        <f>IF(ISBLANK(Monitoring_MP!AV7),"",Monitoring_MP!AV7)</f>
        <v>https://www.orhei.md/index.php?pag=news&amp;id=762&amp;l=ro</v>
      </c>
      <c r="AW7" s="189" t="str">
        <f>IF(ISBLANK(Monitoring_MP!AW7),"",Monitoring_MP!AW7)</f>
        <v>nu</v>
      </c>
      <c r="AX7" s="93" t="str">
        <f>IF(ISBLANK(Monitoring_MP!AX7),"",Monitoring_MP!AX7)</f>
        <v>nu sînt informații pe web</v>
      </c>
      <c r="AY7" s="189" t="str">
        <f>IF(ISBLANK(Monitoring_MP!AY7),"",Monitoring_MP!AY7)</f>
        <v>nu</v>
      </c>
      <c r="AZ7" s="105" t="str">
        <f>IF(ISBLANK(Monitoring_MP!AZ7),"",Monitoring_MP!AZ7)</f>
        <v>nu sînt informații pe web</v>
      </c>
      <c r="BA7" s="189" t="str">
        <f>IF(ISBLANK(Monitoring_MP!BA7),"",Monitoring_MP!BA7)</f>
        <v>0-10%</v>
      </c>
      <c r="BB7" s="95" t="str">
        <f>IF(ISBLANK(Monitoring_MP!BB7),"",Monitoring_MP!BB7)</f>
        <v>https://primariadrochia.md/category/proiecte-de-decizii/</v>
      </c>
      <c r="BC7" s="195" t="str">
        <f>IF(ISBLANK(Monitoring_MP!BC7),"",Monitoring_MP!BC7)</f>
        <v>da</v>
      </c>
      <c r="BD7" s="93" t="str">
        <f>IF(ISBLANK(Monitoring_MP!BD7),"",Monitoring_MP!BD7)</f>
        <v>http://www.durlesti.md/ro/proiecte-de-decizii.html</v>
      </c>
      <c r="BE7" s="189" t="str">
        <f>IF(ISBLANK(Monitoring_MP!BE7),"",Monitoring_MP!BE7)</f>
        <v>partial/panou informativ</v>
      </c>
      <c r="BF7" s="93" t="str">
        <f>IF(ISBLANK(Monitoring_MP!BF7),"",Monitoring_MP!BF7)</f>
        <v>https://primaria.causeni.org/consultare-publica/</v>
      </c>
      <c r="BG7" s="189" t="str">
        <f>IF(ISBLANK(Monitoring_MP!BG7),"",Monitoring_MP!BG7)</f>
        <v>nu</v>
      </c>
      <c r="BH7" s="93" t="str">
        <f>IF(ISBLANK(Monitoring_MP!BH7),"",Monitoring_MP!BH7)</f>
        <v>nu sînt informații pe web</v>
      </c>
      <c r="BI7" s="189" t="str">
        <f>IF(ISBLANK(Monitoring_MP!BI7),"",Monitoring_MP!BI7)</f>
        <v>nu</v>
      </c>
      <c r="BJ7" s="193" t="str">
        <f>IF(ISBLANK(Monitoring_MP!BJ7),"",Monitoring_MP!BJ7)</f>
        <v>nu sînt informații pe web</v>
      </c>
      <c r="BK7" s="189" t="str">
        <f>IF(ISBLANK(Monitoring_MP!BK7),"",Monitoring_MP!BK7)</f>
        <v>nu</v>
      </c>
      <c r="BL7" s="193" t="str">
        <f>IF(ISBLANK(Monitoring_MP!BL7),"",Monitoring_MP!BL7)</f>
        <v>nu sînt informații pe web</v>
      </c>
      <c r="BM7" s="189" t="str">
        <f>IF(ISBLANK(Monitoring_MP!BM7),"",Monitoring_MP!BM7)</f>
        <v>partial/panou informativ</v>
      </c>
      <c r="BN7" s="93" t="str">
        <f>IF(ISBLANK(Monitoring_MP!BN7),"",Monitoring_MP!BN7)</f>
        <v>http://calarasi-primaria.md/2019/11/29/convocare-sedinta-ordinara-a-consiliului-orasenesc-calarasi-06-decembrie-2019/</v>
      </c>
      <c r="BO7" s="189" t="str">
        <f>IF(ISBLANK(Monitoring_MP!BO7),"",Monitoring_MP!BO7)</f>
        <v>nu</v>
      </c>
      <c r="BP7" s="93" t="str">
        <f>IF(ISBLANK(Monitoring_MP!BP7),"",Monitoring_MP!BP7)</f>
        <v>nu sînt informații pe web</v>
      </c>
      <c r="BQ7" s="189" t="str">
        <f>IF(ISBLANK(Monitoring_MP!BQ7),"",Monitoring_MP!BQ7)</f>
        <v>0-10%</v>
      </c>
      <c r="BR7" s="192" t="str">
        <f>IF(ISBLANK(Monitoring_MP!BR7),"",Monitoring_MP!BR7)</f>
        <v>http://primariafloresti.md/proiecte-de-decizii/</v>
      </c>
      <c r="BS7" s="189" t="str">
        <f>IF(ISBLANK(Monitoring_MP!BS7),"",Monitoring_MP!BS7)</f>
        <v>nu</v>
      </c>
      <c r="BT7" s="93" t="str">
        <f>IF(ISBLANK(Monitoring_MP!BT7),"",Monitoring_MP!BT7)</f>
        <v>nu sînt informații pe web</v>
      </c>
      <c r="BU7" s="189" t="str">
        <f>IF(ISBLANK(Monitoring_MP!BU7),"",Monitoring_MP!BU7)</f>
        <v>da</v>
      </c>
      <c r="BV7" s="95" t="str">
        <f>IF(ISBLANK(Monitoring_MP!BV7),"",Monitoring_MP!BV7)</f>
        <v>https://falesti.md/index.php/proiecte-de-decizii.html</v>
      </c>
      <c r="BW7" s="189" t="str">
        <f>IF(ISBLANK(Monitoring_MP!BW7),"",Monitoring_MP!BW7)</f>
        <v>da</v>
      </c>
      <c r="BX7" s="192" t="str">
        <f>IF(ISBLANK(Monitoring_MP!BX7),"",Monitoring_MP!BX7)</f>
        <v>http://primariasingerei.md/ro/page/consiliul-local/consilieri-si-programul-de-audienta/arhiva-deciziilor-consiliului-local?year=2019&amp;month=1</v>
      </c>
      <c r="BY7" s="189" t="str">
        <f>IF(ISBLANK(Monitoring_MP!BY7),"",Monitoring_MP!BY7)</f>
        <v>nu</v>
      </c>
      <c r="BZ7" s="193" t="str">
        <f>IF(ISBLANK(Monitoring_MP!BZ7),"",Monitoring_MP!BZ7)</f>
        <v>nu sînt informații pe web</v>
      </c>
      <c r="CA7" s="189" t="str">
        <f>IF(ISBLANK(Monitoring_MP!CA7),"",Monitoring_MP!CA7)</f>
        <v>da</v>
      </c>
      <c r="CB7" s="95" t="str">
        <f>IF(ISBLANK(Monitoring_MP!CB7),"",Monitoring_MP!CB7)</f>
        <v>http://cimislia.md/ro/page/consiliul-local/consiliul-local-214/sedintele-consiliului/proiecte-de-decizii</v>
      </c>
      <c r="CC7" s="189" t="str">
        <f>IF(ISBLANK(Monitoring_MP!CC7),"",Monitoring_MP!CC7)</f>
        <v>nu</v>
      </c>
      <c r="CD7" s="193" t="str">
        <f>IF(ISBLANK(Monitoring_MP!CD7),"",Monitoring_MP!CD7)</f>
        <v>nu sînt informații pe web</v>
      </c>
      <c r="CE7" s="189" t="str">
        <f>IF(ISBLANK(Monitoring_MP!CE7),"",Monitoring_MP!CE7)</f>
        <v>nu</v>
      </c>
      <c r="CF7" s="93" t="str">
        <f>IF(ISBLANK(Monitoring_MP!CF7),"",Monitoring_MP!CF7)</f>
        <v>nu sînt informații pe web</v>
      </c>
      <c r="CG7" s="189" t="str">
        <f>IF(ISBLANK(Monitoring_MP!CG7),"",Monitoring_MP!CG7)</f>
        <v>nu</v>
      </c>
      <c r="CH7" s="171" t="str">
        <f>IF(ISBLANK(Monitoring_MP!CH7),"",Monitoring_MP!CH7)</f>
        <v>nu sînt informații pe web</v>
      </c>
      <c r="CI7" s="189" t="str">
        <f>IF(ISBLANK(Monitoring_MP!CI7),"",Monitoring_MP!CI7)</f>
        <v>nu</v>
      </c>
      <c r="CJ7" s="193" t="str">
        <f>IF(ISBLANK(Monitoring_MP!CJ7),"",Monitoring_MP!CJ7)</f>
        <v>nu sînt informații pe web</v>
      </c>
      <c r="CK7" s="189" t="str">
        <f>IF(ISBLANK(Monitoring_MP!CK7),"",Monitoring_MP!CK7)</f>
        <v>nu</v>
      </c>
      <c r="CL7" s="193" t="str">
        <f>IF(ISBLANK(Monitoring_MP!CL7),"",Monitoring_MP!CL7)</f>
        <v>nu sînt informații pe web</v>
      </c>
      <c r="CM7" s="189" t="str">
        <f>IF(ISBLANK(Monitoring_MP!CM7),"",Monitoring_MP!CM7)</f>
        <v>60-90%</v>
      </c>
      <c r="CN7" s="192" t="str">
        <f>IF(ISBLANK(Monitoring_MP!CN7),"",Monitoring_MP!CN7)</f>
        <v>http://primaria-glodeni.md/ro/page/transparenta/proiecte-de-decizii-propuse-spre-consultare-cu-publicul-si-materialele-aferente</v>
      </c>
      <c r="CO7" s="189" t="str">
        <f>IF(ISBLANK(Monitoring_MP!CO7),"",Monitoring_MP!CO7)</f>
        <v>nu</v>
      </c>
      <c r="CP7" s="193" t="str">
        <f>IF(ISBLANK(Monitoring_MP!CP7),"",Monitoring_MP!CP7)</f>
        <v>nu sînt informații pe web</v>
      </c>
      <c r="CQ7" s="189" t="str">
        <f>IF(ISBLANK(Monitoring_MP!CQ7),"",Monitoring_MP!CQ7)</f>
        <v>partial/panou informativ</v>
      </c>
      <c r="CR7" s="93" t="str">
        <f>IF(ISBLANK(Monitoring_MP!CR7),"",Monitoring_MP!CR7)</f>
        <v>Conform răspunsului din chestionar</v>
      </c>
      <c r="CS7" s="189" t="str">
        <f>IF(ISBLANK(Monitoring_MP!CS7),"",Monitoring_MP!CS7)</f>
        <v>nu</v>
      </c>
      <c r="CT7" s="193" t="str">
        <f>IF(ISBLANK(Monitoring_MP!CT7),"",Monitoring_MP!CT7)</f>
        <v>Pagina web nefuncțională (ultima verificare 31.05.2020)</v>
      </c>
      <c r="CU7" s="189" t="str">
        <f>IF(ISBLANK(Monitoring_MP!CU7),"",Monitoring_MP!CU7)</f>
        <v>30-60%</v>
      </c>
      <c r="CV7" s="196" t="str">
        <f>IF(ISBLANK(Monitoring_MP!CV7),"",Monitoring_MP!CV7)</f>
        <v>http://www.carpineni.md/articole/proiecte-de-documente/</v>
      </c>
      <c r="CW7" s="189" t="str">
        <f>IF(ISBLANK(Monitoring_MP!CW7),"",Monitoring_MP!CW7)</f>
        <v>nu</v>
      </c>
      <c r="CX7" s="193" t="str">
        <f>IF(ISBLANK(Monitoring_MP!CX7),"",Monitoring_MP!CX7)</f>
        <v>nu sînt informații pe web</v>
      </c>
      <c r="CY7" s="189" t="str">
        <f>IF(ISBLANK(Monitoring_MP!CY7),"",Monitoring_MP!CY7)</f>
        <v>nu</v>
      </c>
      <c r="CZ7" s="193" t="str">
        <f>IF(ISBLANK(Monitoring_MP!CZ7),"",Monitoring_MP!CZ7)</f>
        <v>nu sînt informații pe web</v>
      </c>
      <c r="DA7" s="189" t="str">
        <f>IF(ISBLANK(Monitoring_MP!DA7),"",Monitoring_MP!DA7)</f>
        <v>0-10%</v>
      </c>
      <c r="DB7" s="192" t="str">
        <f>IF(ISBLANK(Monitoring_MP!DB7),"",Monitoring_MP!DB7)</f>
        <v>Conform răspunsului din chestionar</v>
      </c>
      <c r="DC7" s="189" t="str">
        <f>IF(ISBLANK(Monitoring_MP!DC7),"",Monitoring_MP!DC7)</f>
        <v>partial/panou informativ</v>
      </c>
      <c r="DD7" s="193" t="str">
        <f>IF(ISBLANK(Monitoring_MP!DD7),"",Monitoring_MP!DD7)</f>
        <v>https://anenii-noi.com/index.php/2019/03/</v>
      </c>
      <c r="DE7" s="189" t="str">
        <f>IF(ISBLANK(Monitoring_MP!DE7),"",Monitoring_MP!DE7)</f>
        <v>nu</v>
      </c>
      <c r="DF7" s="193" t="str">
        <f>IF(ISBLANK(Monitoring_MP!DF7),"",Monitoring_MP!DF7)</f>
        <v>nu este pagina web (ultima verificare 31.05.2020)</v>
      </c>
      <c r="DG7" s="189" t="str">
        <f>IF(ISBLANK(Monitoring_MP!DG7),"",Monitoring_MP!DG7)</f>
        <v>nu</v>
      </c>
      <c r="DH7" s="193" t="str">
        <f>IF(ISBLANK(Monitoring_MP!DH7),"",Monitoring_MP!DH7)</f>
        <v>nu sînt informații pe web</v>
      </c>
      <c r="DI7" s="189" t="str">
        <f>IF(ISBLANK(Monitoring_MP!DI7),"",Monitoring_MP!DI7)</f>
        <v>nu</v>
      </c>
      <c r="DJ7" s="93" t="str">
        <f>IF(ISBLANK(Monitoring_MP!DJ7),"",Monitoring_MP!DJ7)</f>
        <v>nu sînt informații pe web</v>
      </c>
      <c r="DK7" s="189" t="str">
        <f>IF(ISBLANK(Monitoring_MP!DK7),"",Monitoring_MP!DK7)</f>
        <v>0-10%</v>
      </c>
      <c r="DL7" s="192" t="str">
        <f>IF(ISBLANK(Monitoring_MP!DL7),"",Monitoring_MP!DL7)</f>
        <v>http://www.primariastefanvoda.md/index.php?pag=proiecte&amp;l=&amp;start=40</v>
      </c>
      <c r="DM7" s="189" t="str">
        <f>IF(ISBLANK(Monitoring_MP!DM7),"",Monitoring_MP!DM7)</f>
        <v>nu</v>
      </c>
      <c r="DN7" s="132" t="str">
        <f>IF(ISBLANK(Monitoring_MP!DN7),"",Monitoring_MP!DN7)</f>
        <v>nu sînt informații pe web</v>
      </c>
      <c r="DO7" s="189" t="str">
        <f>IF(ISBLANK(Monitoring_MP!DO7),"",Monitoring_MP!DO7)</f>
        <v>nu</v>
      </c>
      <c r="DP7" s="193" t="str">
        <f>IF(ISBLANK(Monitoring_MP!DP7),"",Monitoring_MP!DP7)</f>
        <v>site nefuncțional (ultima verificare 31.05.2020)</v>
      </c>
      <c r="DQ7" s="189" t="str">
        <f>IF(ISBLANK(Monitoring_MP!DQ7),"",Monitoring_MP!DQ7)</f>
        <v>nu</v>
      </c>
      <c r="DR7" s="193" t="str">
        <f>IF(ISBLANK(Monitoring_MP!DR7),"",Monitoring_MP!DR7)</f>
        <v>Nu are pagină web (ultima verificare 31.05.2020)</v>
      </c>
      <c r="DS7" s="189" t="str">
        <f>IF(ISBLANK(Monitoring_MP!DS7),"",Monitoring_MP!DS7)</f>
        <v>nu</v>
      </c>
      <c r="DT7" s="193" t="str">
        <f>IF(ISBLANK(Monitoring_MP!DT7),"",Monitoring_MP!DT7)</f>
        <v>nu sînt informații pe web</v>
      </c>
      <c r="DU7" s="189" t="str">
        <f>IF(ISBLANK(Monitoring_MP!DU7),"",Monitoring_MP!DU7)</f>
        <v>nu</v>
      </c>
      <c r="DV7" s="193" t="str">
        <f>IF(ISBLANK(Monitoring_MP!DV7),"",Monitoring_MP!DV7)</f>
        <v>Nu are pagină web (ultima verificare 31.05.2020)</v>
      </c>
      <c r="DW7" s="189" t="str">
        <f>IF(ISBLANK(Monitoring_MP!DW7),"",Monitoring_MP!DW7)</f>
        <v>30-60%</v>
      </c>
      <c r="DX7" s="192" t="str">
        <f>IF(ISBLANK(Monitoring_MP!DX7),"",Monitoring_MP!DX7)</f>
        <v>http://truseni.md/index.php/ro/proiecte-de-decizii</v>
      </c>
      <c r="DY7" s="189" t="str">
        <f>IF(ISBLANK(Monitoring_MP!DY7),"",Monitoring_MP!DY7)</f>
        <v>nu</v>
      </c>
      <c r="DZ7" s="93" t="str">
        <f>IF(ISBLANK(Monitoring_MP!DZ7),"",Monitoring_MP!DZ7)</f>
        <v>nu sînt informații pe web</v>
      </c>
      <c r="EA7" s="189" t="str">
        <f>IF(ISBLANK(Monitoring_MP!EA7),"",Monitoring_MP!EA7)</f>
        <v>0-10%</v>
      </c>
      <c r="EB7" s="192" t="str">
        <f>IF(ISBLANK(Monitoring_MP!EB7),"",Monitoring_MP!EB7)</f>
        <v>http://peresecina.md/proiecte-de-decizii/</v>
      </c>
      <c r="EC7" s="189" t="str">
        <f>IF(ISBLANK(Monitoring_MP!EC7),"",Monitoring_MP!EC7)</f>
        <v>nu</v>
      </c>
      <c r="ED7" s="193" t="str">
        <f>IF(ISBLANK(Monitoring_MP!ED7),"",Monitoring_MP!ED7)</f>
        <v>Nu are pagină web (ultima verificare 31.05.2020)</v>
      </c>
      <c r="EE7" s="189" t="str">
        <f>IF(ISBLANK(Monitoring_MP!EE7),"",Monitoring_MP!EE7)</f>
        <v>nu</v>
      </c>
      <c r="EF7" s="193" t="str">
        <f>IF(ISBLANK(Monitoring_MP!EF7),"",Monitoring_MP!EF7)</f>
        <v>nu sînt informații pe web</v>
      </c>
      <c r="EG7" s="189" t="str">
        <f>IF(ISBLANK(Monitoring_MP!EG7),"",Monitoring_MP!EG7)</f>
        <v>0-10%</v>
      </c>
      <c r="EH7" s="193" t="str">
        <f>IF(ISBLANK(Monitoring_MP!EH7),"",Monitoring_MP!EH7)</f>
        <v>https://www.budesti.md/proiecteacte/</v>
      </c>
      <c r="EI7" s="189" t="str">
        <f>IF(ISBLANK(Monitoring_MP!EI7),"",Monitoring_MP!EI7)</f>
        <v>60-90%</v>
      </c>
      <c r="EJ7" s="192" t="str">
        <f>IF(ISBLANK(Monitoring_MP!EJ7),"",Monitoring_MP!EJ7)</f>
        <v>http://varnita.md/category/trasparenta-decizionala
http://varnita.md/category/avize
http://varnita.md/anunt-5
http://varnita.md/category/avize/page/4</v>
      </c>
      <c r="EK7" s="189" t="str">
        <f>IF(ISBLANK(Monitoring_MP!EK7),"",Monitoring_MP!EK7)</f>
        <v>nu</v>
      </c>
      <c r="EL7" s="193" t="str">
        <f>IF(ISBLANK(Monitoring_MP!EL7),"",Monitoring_MP!EL7)</f>
        <v>nu sînt informații pe web</v>
      </c>
      <c r="EM7" s="189" t="str">
        <f>IF(ISBLANK(Monitoring_MP!EM7),"",Monitoring_MP!EM7)</f>
        <v>10-30%</v>
      </c>
      <c r="EN7" s="93" t="str">
        <f>IF(ISBLANK(Monitoring_MP!EN7),"",Monitoring_MP!EN7)</f>
        <v>http://www.primariatelenesti.md/articole/proiecte-de-documente/</v>
      </c>
      <c r="EO7" s="189" t="str">
        <f>IF(ISBLANK(Monitoring_MP!EO7),"",Monitoring_MP!EO7)</f>
        <v>60-90%</v>
      </c>
      <c r="EP7" s="192" t="str">
        <f>IF(ISBLANK(Monitoring_MP!EP7),"",Monitoring_MP!EP7)</f>
        <v>https://magdacesti.md/consiliul-local/transparenta-decizionala/proiecte-de-decizii/</v>
      </c>
      <c r="EQ7" s="189" t="str">
        <f>IF(ISBLANK(Monitoring_MP!EQ7),"",Monitoring_MP!EQ7)</f>
        <v>nu</v>
      </c>
      <c r="ER7" s="193" t="str">
        <f>IF(ISBLANK(Monitoring_MP!ER7),"",Monitoring_MP!ER7)</f>
        <v>pagina web nefuncțională (ultima verificare la 2.06.2020)</v>
      </c>
      <c r="ES7" s="189" t="str">
        <f>IF(ISBLANK(Monitoring_MP!ES7),"",Monitoring_MP!ES7)</f>
        <v>nu</v>
      </c>
      <c r="ET7" s="93" t="str">
        <f>IF(ISBLANK(Monitoring_MP!ET7),"",Monitoring_MP!ET7)</f>
        <v>pagina web nefuncțională (ultima verificare la 2.06.2020)</v>
      </c>
      <c r="EU7" s="189" t="str">
        <f>IF(ISBLANK(Monitoring_MP!EU7),"",Monitoring_MP!EU7)</f>
        <v>nu</v>
      </c>
      <c r="EV7" s="194" t="str">
        <f>IF(ISBLANK(Monitoring_MP!EV7),"",Monitoring_MP!EV7)</f>
        <v>pagina web nefuncțională (ultima verificare la 2.06.2020)</v>
      </c>
      <c r="EW7" s="189" t="str">
        <f>IF(ISBLANK(Monitoring_MP!EW7),"",Monitoring_MP!EW7)</f>
        <v>0-10%</v>
      </c>
      <c r="EX7" s="95" t="str">
        <f>IF(ISBLANK(Monitoring_MP!EX7),"",Monitoring_MP!EX7)</f>
        <v>http://zaim.md/ro/page/transparenta/consultari-publice/proiecte-de-decizii-propuse-spre-consultare-cu-publicul-si-materialele-aferente</v>
      </c>
      <c r="EY7" s="189" t="str">
        <f>IF(ISBLANK(Monitoring_MP!EY7),"",Monitoring_MP!EY7)</f>
        <v>nu</v>
      </c>
      <c r="EZ7" s="93" t="str">
        <f>IF(ISBLANK(Monitoring_MP!EZ7),"",Monitoring_MP!EZ7)</f>
        <v>nu sînt informații pe web</v>
      </c>
      <c r="FA7" s="143" t="str">
        <f t="shared" si="2"/>
        <v>da</v>
      </c>
      <c r="FB7" s="143">
        <f t="shared" si="3"/>
        <v>8</v>
      </c>
      <c r="FC7" s="143" t="str">
        <f t="shared" si="2"/>
        <v>nu</v>
      </c>
      <c r="FD7" s="143">
        <f t="shared" si="3"/>
        <v>34</v>
      </c>
      <c r="FE7" s="143" t="str">
        <f t="shared" si="2"/>
        <v>partial/panou informativ</v>
      </c>
      <c r="FF7" s="143">
        <f t="shared" ref="FF7" si="46">COUNTIF($AK7:$EZ7,FE7)</f>
        <v>4</v>
      </c>
      <c r="FG7" s="143" t="str">
        <f t="shared" si="2"/>
        <v>0-10%</v>
      </c>
      <c r="FH7" s="143">
        <f t="shared" ref="FH7" si="47">COUNTIF($AK7:$EZ7,FG7)</f>
        <v>7</v>
      </c>
      <c r="FI7" s="143" t="str">
        <f t="shared" si="2"/>
        <v>10-30%</v>
      </c>
      <c r="FJ7" s="143">
        <f t="shared" ref="FJ7" si="48">COUNTIF($AK7:$EZ7,FI7)</f>
        <v>1</v>
      </c>
      <c r="FK7" s="143" t="str">
        <f t="shared" si="7"/>
        <v>30-60%</v>
      </c>
      <c r="FL7" s="143">
        <f t="shared" ref="FL7" si="49">COUNTIF($AK7:$EZ7,FK7)</f>
        <v>3</v>
      </c>
      <c r="FM7" s="143" t="str">
        <f t="shared" si="9"/>
        <v>60-90%</v>
      </c>
      <c r="FN7" s="143">
        <f t="shared" ref="FN7" si="50">COUNTIF($AK7:$EZ7,FM7)</f>
        <v>3</v>
      </c>
      <c r="FO7" s="143" t="str">
        <f t="shared" si="11"/>
        <v>N/A</v>
      </c>
      <c r="FP7" s="143">
        <f t="shared" ref="FP7" si="51">COUNTIF($AK7:$EZ7,FO7)</f>
        <v>0</v>
      </c>
      <c r="FQ7" s="143" t="str">
        <f t="shared" si="13"/>
        <v>--------</v>
      </c>
      <c r="FR7" s="143">
        <f t="shared" ref="FR7" si="52">COUNTIF($AK7:$EZ7,FQ7)</f>
        <v>0</v>
      </c>
      <c r="FS7" s="143">
        <f t="shared" si="15"/>
        <v>60</v>
      </c>
      <c r="FT7" s="143" t="str">
        <f t="shared" si="16"/>
        <v>da</v>
      </c>
      <c r="FU7" s="143" t="str">
        <f t="shared" si="17"/>
        <v>nu</v>
      </c>
      <c r="FV7" s="143">
        <f t="shared" si="18"/>
        <v>8</v>
      </c>
      <c r="FW7" s="143">
        <f t="shared" si="19"/>
        <v>34</v>
      </c>
      <c r="FX7" s="143">
        <f t="shared" si="20"/>
        <v>60</v>
      </c>
      <c r="FY7" s="5" t="s">
        <v>429</v>
      </c>
      <c r="FZ7" s="167">
        <f t="shared" si="21"/>
        <v>0.13333333333333333</v>
      </c>
      <c r="GA7" s="167">
        <f t="shared" si="22"/>
        <v>0.56666666666666665</v>
      </c>
      <c r="GB7" s="143" t="str">
        <f>VLOOKUP(Analysis_2020!B7,Matching_final!B7:G70,6,FALSE)</f>
        <v>C18006</v>
      </c>
      <c r="GC7" s="143" t="str">
        <f>VLOOKUP(GB7,Monitoring_MP_2018!B:D,3,FALSE)</f>
        <v>Were the draft decisions/ provisions and relevant materials in 2017 of public hearings announced  before the public authority's meeting (at least 3 working days before the date of the meeting)?</v>
      </c>
      <c r="GD7" s="143" t="str">
        <f>VLOOKUP(GB7,Monitoring_MP_2018!B:E,4,FALSE)</f>
        <v>acc</v>
      </c>
      <c r="GE7" s="167">
        <f>VLOOKUP($GB7,Monitoring_MP_2018!$B:$FD,158,FALSE)</f>
        <v>0.18333333333333332</v>
      </c>
      <c r="GF7" s="167">
        <f>VLOOKUP($GB7,Monitoring_MP_2018!$B:$FD,159,FALSE)</f>
        <v>0.43333333333333335</v>
      </c>
      <c r="GG7" s="230">
        <f t="shared" si="23"/>
        <v>-4.9999999999999989E-2</v>
      </c>
      <c r="GH7" s="230">
        <f t="shared" si="24"/>
        <v>0.1333333333333333</v>
      </c>
      <c r="GI7" s="143">
        <v>6</v>
      </c>
    </row>
    <row r="8" spans="1:191" ht="15" customHeight="1" x14ac:dyDescent="0.35">
      <c r="A8" s="18" t="str">
        <f>IF(ISBLANK(Monitoring_MP!A8),"",Monitoring_MP!A8)</f>
        <v>Q7</v>
      </c>
      <c r="B8" s="18" t="str">
        <f>IF(ISBLANK(Monitoring_MP!B8),"",Monitoring_MP!B8)</f>
        <v>C20007</v>
      </c>
      <c r="C8" s="18">
        <f>IF(ISBLANK(Monitoring_MP!C8),"",Monitoring_MP!C8)</f>
        <v>8</v>
      </c>
      <c r="D8" s="5" t="str">
        <f>IF(ISBLANK(Monitoring_MP!D8),"",Monitoring_MP!D8)</f>
        <v>Există un instrument online care permite publicului să depună și să urmărească reclamațiile/cererile lor ?</v>
      </c>
      <c r="E8" s="5" t="str">
        <f>IF(ISBLANK(Monitoring_MP!E8),"",Monitoring_MP!E8)</f>
        <v>Is there any online tool that allows the public to follow its requests and complaints?</v>
      </c>
      <c r="F8" s="5" t="str">
        <f>IF(ISBLANK(Monitoring_MP!F8),"",Monitoring_MP!F8)</f>
        <v>acc</v>
      </c>
      <c r="G8" s="8" t="str">
        <f>IF(ISBLANK(Monitoring_MP!G8),"",Monitoring_MP!G8)</f>
        <v>acc7</v>
      </c>
      <c r="H8" s="8" t="str">
        <f>IF(ISBLANK(Monitoring_MP!H8),"",Monitoring_MP!H8)</f>
        <v>acc7k</v>
      </c>
      <c r="I8" s="8">
        <f>IF(ISBLANK(Monitoring_MP!I8),"",Monitoring_MP!I8)</f>
        <v>1</v>
      </c>
      <c r="J8" s="8" t="str">
        <f>IF(ISBLANK(Monitoring_MP!J8),"",Monitoring_MP!J8)</f>
        <v>da</v>
      </c>
      <c r="K8" s="8" t="str">
        <f>IF(ISBLANK(Monitoring_MP!K8),"",Monitoring_MP!K8)</f>
        <v>yes</v>
      </c>
      <c r="L8" s="8" t="str">
        <f>IF(ISBLANK(Monitoring_MP!L8),"",Monitoring_MP!L8)</f>
        <v>nu</v>
      </c>
      <c r="M8" s="8" t="str">
        <f>IF(ISBLANK(Monitoring_MP!M8),"",Monitoring_MP!M8)</f>
        <v>no</v>
      </c>
      <c r="N8" s="8" t="str">
        <f>IF(ISBLANK(Monitoring_MP!N8),"",Monitoring_MP!N8)</f>
        <v>partial</v>
      </c>
      <c r="O8" s="8" t="str">
        <f>IF(ISBLANK(Monitoring_MP!O8),"",Monitoring_MP!O8)</f>
        <v>partially</v>
      </c>
      <c r="P8" s="8" t="str">
        <f>IF(ISBLANK(Monitoring_MP!P8),"",Monitoring_MP!P8)</f>
        <v>--------</v>
      </c>
      <c r="Q8" s="8" t="str">
        <f>IF(ISBLANK(Monitoring_MP!Q8),"",Monitoring_MP!Q8)</f>
        <v>--------</v>
      </c>
      <c r="R8" s="8" t="str">
        <f>IF(ISBLANK(Monitoring_MP!R8),"",Monitoring_MP!R8)</f>
        <v>--------</v>
      </c>
      <c r="S8" s="8" t="str">
        <f>IF(ISBLANK(Monitoring_MP!S8),"",Monitoring_MP!S8)</f>
        <v>--------</v>
      </c>
      <c r="T8" s="8" t="str">
        <f>IF(ISBLANK(Monitoring_MP!T8),"",Monitoring_MP!T8)</f>
        <v>--------</v>
      </c>
      <c r="U8" s="8" t="str">
        <f>IF(ISBLANK(Monitoring_MP!U8),"",Monitoring_MP!U8)</f>
        <v>--------</v>
      </c>
      <c r="V8" s="8" t="str">
        <f>IF(ISBLANK(Monitoring_MP!V8),"",Monitoring_MP!V8)</f>
        <v>--------</v>
      </c>
      <c r="W8" s="8" t="str">
        <f>IF(ISBLANK(Monitoring_MP!W8),"",Monitoring_MP!W8)</f>
        <v>--------</v>
      </c>
      <c r="X8" s="8" t="str">
        <f>IF(ISBLANK(Monitoring_MP!X8),"",Monitoring_MP!X8)</f>
        <v>N/A</v>
      </c>
      <c r="Y8" s="8" t="str">
        <f>IF(ISBLANK(Monitoring_MP!Y8),"",Monitoring_MP!Y8)</f>
        <v>N/A</v>
      </c>
      <c r="Z8" s="8" t="str">
        <f>IF(ISBLANK(Monitoring_MP!Z8),"",Monitoring_MP!Z8)</f>
        <v>--------</v>
      </c>
      <c r="AA8" s="8" t="str">
        <f>IF(ISBLANK(Monitoring_MP!AA8),"",Monitoring_MP!AA8)</f>
        <v>--------</v>
      </c>
      <c r="AB8" s="8">
        <f>IF(ISBLANK(Monitoring_MP!AB8),"",Monitoring_MP!AB8)</f>
        <v>1</v>
      </c>
      <c r="AC8" s="8">
        <f>IF(ISBLANK(Monitoring_MP!AC8),"",Monitoring_MP!AC8)</f>
        <v>0</v>
      </c>
      <c r="AD8" s="8">
        <f>IF(ISBLANK(Monitoring_MP!AD8),"",Monitoring_MP!AD8)</f>
        <v>0.5</v>
      </c>
      <c r="AE8" s="8" t="str">
        <f>IF(ISBLANK(Monitoring_MP!AE8),"",Monitoring_MP!AE8)</f>
        <v/>
      </c>
      <c r="AF8" s="8" t="str">
        <f>IF(ISBLANK(Monitoring_MP!AF8),"",Monitoring_MP!AF8)</f>
        <v/>
      </c>
      <c r="AG8" s="8" t="str">
        <f>IF(ISBLANK(Monitoring_MP!AG8),"",Monitoring_MP!AG8)</f>
        <v/>
      </c>
      <c r="AH8" s="8" t="str">
        <f>IF(ISBLANK(Monitoring_MP!AH8),"",Monitoring_MP!AH8)</f>
        <v/>
      </c>
      <c r="AI8" s="8" t="str">
        <f>IF(ISBLANK(Monitoring_MP!AI8),"",Monitoring_MP!AI8)</f>
        <v>N/A</v>
      </c>
      <c r="AJ8" s="7" t="str">
        <f>IF(ISBLANK(Monitoring_MP!AJ8),"",Monitoring_MP!AJ8)</f>
        <v/>
      </c>
      <c r="AK8" s="189" t="str">
        <f>IF(ISBLANK(Monitoring_MP!AK8),"",Monitoring_MP!AK8)</f>
        <v>partial</v>
      </c>
      <c r="AL8" s="93" t="str">
        <f>IF(ISBLANK(Monitoring_MP!AL8),"",Monitoring_MP!AL8)</f>
        <v>https://www.chisinau.md/slidefeed.php?l=ro&amp;idc=424&amp;t=/Petitii/</v>
      </c>
      <c r="AM8" s="189" t="str">
        <f>IF(ISBLANK(Monitoring_MP!AM8),"",Monitoring_MP!AM8)</f>
        <v>partial</v>
      </c>
      <c r="AN8" s="93" t="str">
        <f>IF(ISBLANK(Monitoring_MP!AN8),"",Monitoring_MP!AN8)</f>
        <v>http://balti.md/relatii-cu-publicul/petitii-si-audienta-cetatenilor/contact/</v>
      </c>
      <c r="AO8" s="191" t="str">
        <f>IF(ISBLANK(Monitoring_MP!AO8),"",Monitoring_MP!AO8)</f>
        <v>partial</v>
      </c>
      <c r="AP8" s="163" t="str">
        <f>IF(ISBLANK(Monitoring_MP!AP8),"",Monitoring_MP!AP8)</f>
        <v>http://primariacahul.md/index.php/2015-07-28-12-11-02</v>
      </c>
      <c r="AQ8" s="189" t="str">
        <f>IF(ISBLANK(Monitoring_MP!AQ8),"",Monitoring_MP!AQ8)</f>
        <v>partial</v>
      </c>
      <c r="AR8" s="93" t="str">
        <f>IF(ISBLANK(Monitoring_MP!AR8),"",Monitoring_MP!AR8)</f>
        <v>http://ungheni.md/</v>
      </c>
      <c r="AS8" s="189" t="str">
        <f>IF(ISBLANK(Monitoring_MP!AS8),"",Monitoring_MP!AS8)</f>
        <v>partial</v>
      </c>
      <c r="AT8" s="93" t="str">
        <f>IF(ISBLANK(Monitoring_MP!AT8),"",Monitoring_MP!AT8)</f>
        <v>http://www.primsoroca.md/ro/contacte</v>
      </c>
      <c r="AU8" s="189" t="str">
        <f>IF(ISBLANK(Monitoring_MP!AU8),"",Monitoring_MP!AU8)</f>
        <v>partial</v>
      </c>
      <c r="AV8" s="93" t="str">
        <f>IF(ISBLANK(Monitoring_MP!AV8),"",Monitoring_MP!AV8)</f>
        <v>https://www.orhei.md/index.php?pag=feedback&amp;id=561&amp;l=ro</v>
      </c>
      <c r="AW8" s="195" t="str">
        <f>IF(ISBLANK(Monitoring_MP!AW8),"",Monitoring_MP!AW8)</f>
        <v>partial</v>
      </c>
      <c r="AX8" s="95" t="str">
        <f>IF(ISBLANK(Monitoring_MP!AX8),"",Monitoring_MP!AX8)</f>
        <v>https://ceadir-lunga.md/webportal/?q=node/34
https://ceadir-lunga.md/webportal/?q=node/34/webform-results</v>
      </c>
      <c r="AY8" s="189" t="str">
        <f>IF(ISBLANK(Monitoring_MP!AY8),"",Monitoring_MP!AY8)</f>
        <v>nu</v>
      </c>
      <c r="AZ8" s="105" t="str">
        <f>IF(ISBLANK(Monitoring_MP!AZ8),"",Monitoring_MP!AZ8)</f>
        <v>nu sînt informații pe web</v>
      </c>
      <c r="BA8" s="189" t="str">
        <f>IF(ISBLANK(Monitoring_MP!BA8),"",Monitoring_MP!BA8)</f>
        <v>partial</v>
      </c>
      <c r="BB8" s="93" t="str">
        <f>IF(ISBLANK(Monitoring_MP!BB8),"",Monitoring_MP!BB8)</f>
        <v>https://primariadrochia.md/scrie-primarului/</v>
      </c>
      <c r="BC8" s="195" t="str">
        <f>IF(ISBLANK(Monitoring_MP!BC8),"",Monitoring_MP!BC8)</f>
        <v>nu</v>
      </c>
      <c r="BD8" s="96" t="str">
        <f>IF(ISBLANK(Monitoring_MP!BD8),"",Monitoring_MP!BD8)</f>
        <v>nu sînt informații pe web</v>
      </c>
      <c r="BE8" s="189" t="str">
        <f>IF(ISBLANK(Monitoring_MP!BE8),"",Monitoring_MP!BE8)</f>
        <v>nu</v>
      </c>
      <c r="BF8" s="93" t="str">
        <f>IF(ISBLANK(Monitoring_MP!BF8),"",Monitoring_MP!BF8)</f>
        <v>nu sînt informații pe web</v>
      </c>
      <c r="BG8" s="189" t="str">
        <f>IF(ISBLANK(Monitoring_MP!BG8),"",Monitoring_MP!BG8)</f>
        <v>partial</v>
      </c>
      <c r="BH8" s="93" t="str">
        <f>IF(ISBLANK(Monitoring_MP!BH8),"",Monitoring_MP!BH8)</f>
        <v>http://primariaedinet.md/?page_id=296</v>
      </c>
      <c r="BI8" s="189" t="str">
        <f>IF(ISBLANK(Monitoring_MP!BI8),"",Monitoring_MP!BI8)</f>
        <v>partial</v>
      </c>
      <c r="BJ8" s="192" t="str">
        <f>IF(ISBLANK(Monitoring_MP!BJ8),"",Monitoring_MP!BJ8)</f>
        <v>https://primariahincesti.md/</v>
      </c>
      <c r="BK8" s="189" t="str">
        <f>IF(ISBLANK(Monitoring_MP!BK8),"",Monitoring_MP!BK8)</f>
        <v>partial</v>
      </c>
      <c r="BL8" s="192" t="str">
        <f>IF(ISBLANK(Monitoring_MP!BL8),"",Monitoring_MP!BL8)</f>
        <v>https://www.vulcanestimd.com/contact</v>
      </c>
      <c r="BM8" s="189" t="str">
        <f>IF(ISBLANK(Monitoring_MP!BM8),"",Monitoring_MP!BM8)</f>
        <v>partial</v>
      </c>
      <c r="BN8" s="93" t="str">
        <f>IF(ISBLANK(Monitoring_MP!BN8),"",Monitoring_MP!BN8)</f>
        <v>http://calarasi-primaria.md/</v>
      </c>
      <c r="BO8" s="189" t="str">
        <f>IF(ISBLANK(Monitoring_MP!BO8),"",Monitoring_MP!BO8)</f>
        <v>partial</v>
      </c>
      <c r="BP8" s="93" t="str">
        <f>IF(ISBLANK(Monitoring_MP!BP8),"",Monitoring_MP!BP8)</f>
        <v>http://ialoveni.md/write-to-mayor/</v>
      </c>
      <c r="BQ8" s="189" t="str">
        <f>IF(ISBLANK(Monitoring_MP!BQ8),"",Monitoring_MP!BQ8)</f>
        <v>partial</v>
      </c>
      <c r="BR8" s="193" t="str">
        <f>IF(ISBLANK(Monitoring_MP!BR8),"",Monitoring_MP!BR8)</f>
        <v>http://primariafloresti.md/</v>
      </c>
      <c r="BS8" s="189" t="str">
        <f>IF(ISBLANK(Monitoring_MP!BS8),"",Monitoring_MP!BS8)</f>
        <v>partial</v>
      </c>
      <c r="BT8" s="95" t="str">
        <f>IF(ISBLANK(Monitoring_MP!BT8),"",Monitoring_MP!BT8)</f>
        <v>http://taraclia.md/ro/page/contacte</v>
      </c>
      <c r="BU8" s="189" t="str">
        <f>IF(ISBLANK(Monitoring_MP!BU8),"",Monitoring_MP!BU8)</f>
        <v>nu</v>
      </c>
      <c r="BV8" s="93" t="str">
        <f>IF(ISBLANK(Monitoring_MP!BV8),"",Monitoring_MP!BV8)</f>
        <v>nu sînt informații pe web</v>
      </c>
      <c r="BW8" s="189" t="str">
        <f>IF(ISBLANK(Monitoring_MP!BW8),"",Monitoring_MP!BW8)</f>
        <v>nu</v>
      </c>
      <c r="BX8" s="95" t="str">
        <f>IF(ISBLANK(Monitoring_MP!BX8),"",Monitoring_MP!BX8)</f>
        <v>nu sînt informații pe web</v>
      </c>
      <c r="BY8" s="189" t="str">
        <f>IF(ISBLANK(Monitoring_MP!BY8),"",Monitoring_MP!BY8)</f>
        <v>nu</v>
      </c>
      <c r="BZ8" s="193" t="str">
        <f>IF(ISBLANK(Monitoring_MP!BZ8),"",Monitoring_MP!BZ8)</f>
        <v>nu sînt informații pe web</v>
      </c>
      <c r="CA8" s="189" t="str">
        <f>IF(ISBLANK(Monitoring_MP!CA8),"",Monitoring_MP!CA8)</f>
        <v>partial</v>
      </c>
      <c r="CB8" s="95" t="str">
        <f>IF(ISBLANK(Monitoring_MP!CB8),"",Monitoring_MP!CB8)</f>
        <v>http://cimislia.md/ro/page/cetateni-si-business/audierea-cetatenilor/depune-o-plangere</v>
      </c>
      <c r="CC8" s="189" t="str">
        <f>IF(ISBLANK(Monitoring_MP!CC8),"",Monitoring_MP!CC8)</f>
        <v>partial</v>
      </c>
      <c r="CD8" s="95" t="str">
        <f>IF(ISBLANK(Monitoring_MP!CD8),"",Monitoring_MP!CD8)</f>
        <v>http://riscani.com/ro/page/contacte
http://riscani.com/ro/page/transparenta/dialogul-cu-cetatenii/adreseaza-o-intrebare-primarului</v>
      </c>
      <c r="CE8" s="189" t="str">
        <f>IF(ISBLANK(Monitoring_MP!CE8),"",Monitoring_MP!CE8)</f>
        <v>nu</v>
      </c>
      <c r="CF8" s="93" t="str">
        <f>IF(ISBLANK(Monitoring_MP!CF8),"",Monitoring_MP!CF8)</f>
        <v>nu sînt informații pe web</v>
      </c>
      <c r="CG8" s="189" t="str">
        <f>IF(ISBLANK(Monitoring_MP!CG8),"",Monitoring_MP!CG8)</f>
        <v>partial</v>
      </c>
      <c r="CH8" s="170" t="str">
        <f>IF(ISBLANK(Monitoring_MP!CH8),"",Monitoring_MP!CH8)</f>
        <v>http://www.primariabessarabka.md/ru/page/grazhdan-i-bizns/prim-grazhdan/zargistriruytsy-onlayn-na-prim
http://www.primariabessarabka.md/ru/page/prozrachnosty/dialog-s-grazhdanami/zadayt-vopros-primaru</v>
      </c>
      <c r="CI8" s="189" t="str">
        <f>IF(ISBLANK(Monitoring_MP!CI8),"",Monitoring_MP!CI8)</f>
        <v>partial</v>
      </c>
      <c r="CJ8" s="95" t="str">
        <f>IF(ISBLANK(Monitoring_MP!CJ8),"",Monitoring_MP!CJ8)</f>
        <v>https://www.congaz.md/napisat-v-meriyu/</v>
      </c>
      <c r="CK8" s="189" t="str">
        <f>IF(ISBLANK(Monitoring_MP!CK8),"",Monitoring_MP!CK8)</f>
        <v>nu</v>
      </c>
      <c r="CL8" s="193" t="str">
        <f>IF(ISBLANK(Monitoring_MP!CL8),"",Monitoring_MP!CL8)</f>
        <v>nu sînt informații pe web</v>
      </c>
      <c r="CM8" s="189" t="str">
        <f>IF(ISBLANK(Monitoring_MP!CM8),"",Monitoring_MP!CM8)</f>
        <v>partial</v>
      </c>
      <c r="CN8" s="93" t="str">
        <f>IF(ISBLANK(Monitoring_MP!CN8),"",Monitoring_MP!CN8)</f>
        <v>http://primaria-glodeni.md/ro/page/cetateni-si-business/audierea-cetatenilor/depune-o-plangere</v>
      </c>
      <c r="CO8" s="189" t="str">
        <f>IF(ISBLANK(Monitoring_MP!CO8),"",Monitoring_MP!CO8)</f>
        <v>nu</v>
      </c>
      <c r="CP8" s="193" t="str">
        <f>IF(ISBLANK(Monitoring_MP!CP8),"",Monitoring_MP!CP8)</f>
        <v>nu sînt informații pe web</v>
      </c>
      <c r="CQ8" s="189" t="str">
        <f>IF(ISBLANK(Monitoring_MP!CQ8),"",Monitoring_MP!CQ8)</f>
        <v>nu</v>
      </c>
      <c r="CR8" s="93" t="str">
        <f>IF(ISBLANK(Monitoring_MP!CR8),"",Monitoring_MP!CR8)</f>
        <v>nu sînt informații pe web</v>
      </c>
      <c r="CS8" s="189" t="str">
        <f>IF(ISBLANK(Monitoring_MP!CS8),"",Monitoring_MP!CS8)</f>
        <v>nu</v>
      </c>
      <c r="CT8" s="93" t="str">
        <f>IF(ISBLANK(Monitoring_MP!CT8),"",Monitoring_MP!CT8)</f>
        <v>Pagina web nefuncțională (ultima verificare 31.05.2020)</v>
      </c>
      <c r="CU8" s="189" t="str">
        <f>IF(ISBLANK(Monitoring_MP!CU8),"",Monitoring_MP!CU8)</f>
        <v>partial</v>
      </c>
      <c r="CV8" s="93" t="str">
        <f>IF(ISBLANK(Monitoring_MP!CV8),"",Monitoring_MP!CV8)</f>
        <v>http://www.carpineni.md/scrieti-adresa-primariei/</v>
      </c>
      <c r="CW8" s="189" t="str">
        <f>IF(ISBLANK(Monitoring_MP!CW8),"",Monitoring_MP!CW8)</f>
        <v>nu</v>
      </c>
      <c r="CX8" s="93" t="str">
        <f>IF(ISBLANK(Monitoring_MP!CX8),"",Monitoring_MP!CX8)</f>
        <v>nu sînt informații pe web</v>
      </c>
      <c r="CY8" s="189" t="str">
        <f>IF(ISBLANK(Monitoring_MP!CY8),"",Monitoring_MP!CY8)</f>
        <v>partial</v>
      </c>
      <c r="CZ8" s="95" t="str">
        <f>IF(ISBLANK(Monitoring_MP!CZ8),"",Monitoring_MP!CZ8)</f>
        <v>http://webportal.copceac.md/?q=dialog</v>
      </c>
      <c r="DA8" s="189" t="str">
        <f>IF(ISBLANK(Monitoring_MP!DA8),"",Monitoring_MP!DA8)</f>
        <v>nu</v>
      </c>
      <c r="DB8" s="95" t="str">
        <f>IF(ISBLANK(Monitoring_MP!DB8),"",Monitoring_MP!DB8)</f>
        <v>nu sînt informații pe web</v>
      </c>
      <c r="DC8" s="189" t="str">
        <f>IF(ISBLANK(Monitoring_MP!DC8),"",Monitoring_MP!DC8)</f>
        <v>partial</v>
      </c>
      <c r="DD8" s="93" t="str">
        <f>IF(ISBLANK(Monitoring_MP!DD8),"",Monitoring_MP!DD8)</f>
        <v>https://anenii-noi.com/index.php/primaria/scrie-primarului/</v>
      </c>
      <c r="DE8" s="189" t="str">
        <f>IF(ISBLANK(Monitoring_MP!DE8),"",Monitoring_MP!DE8)</f>
        <v>nu</v>
      </c>
      <c r="DF8" s="193" t="str">
        <f>IF(ISBLANK(Monitoring_MP!DF8),"",Monitoring_MP!DF8)</f>
        <v>nu este pagina web (ultima verificare 31.05.2020)</v>
      </c>
      <c r="DG8" s="189" t="str">
        <f>IF(ISBLANK(Monitoring_MP!DG8),"",Monitoring_MP!DG8)</f>
        <v>partial</v>
      </c>
      <c r="DH8" s="93" t="str">
        <f>IF(ISBLANK(Monitoring_MP!DH8),"",Monitoring_MP!DH8)</f>
        <v>http://www.primariacricova.md/ro/intrebari-pentru-primar.html</v>
      </c>
      <c r="DI8" s="189" t="str">
        <f>IF(ISBLANK(Monitoring_MP!DI8),"",Monitoring_MP!DI8)</f>
        <v>nu</v>
      </c>
      <c r="DJ8" s="93" t="str">
        <f>IF(ISBLANK(Monitoring_MP!DJ8),"",Monitoring_MP!DJ8)</f>
        <v>nu sînt informații pe web</v>
      </c>
      <c r="DK8" s="189" t="str">
        <f>IF(ISBLANK(Monitoring_MP!DK8),"",Monitoring_MP!DK8)</f>
        <v>partial</v>
      </c>
      <c r="DL8" s="93" t="str">
        <f>IF(ISBLANK(Monitoring_MP!DL8),"",Monitoring_MP!DL8)</f>
        <v>http://www.primariastefanvoda.md/index.php?pag=petitie&amp;l=</v>
      </c>
      <c r="DM8" s="189" t="str">
        <f>IF(ISBLANK(Monitoring_MP!DM8),"",Monitoring_MP!DM8)</f>
        <v>nu</v>
      </c>
      <c r="DN8" s="95" t="str">
        <f>IF(ISBLANK(Monitoring_MP!DN8),"",Monitoring_MP!DN8)</f>
        <v>nu sînt informații pe web</v>
      </c>
      <c r="DO8" s="189" t="str">
        <f>IF(ISBLANK(Monitoring_MP!DO8),"",Monitoring_MP!DO8)</f>
        <v>nu</v>
      </c>
      <c r="DP8" s="95" t="str">
        <f>IF(ISBLANK(Monitoring_MP!DP8),"",Monitoring_MP!DP8)</f>
        <v>site nefuncțional (ultima verificare 31.05.2020)</v>
      </c>
      <c r="DQ8" s="189" t="str">
        <f>IF(ISBLANK(Monitoring_MP!DQ8),"",Monitoring_MP!DQ8)</f>
        <v>nu</v>
      </c>
      <c r="DR8" s="193" t="str">
        <f>IF(ISBLANK(Monitoring_MP!DR8),"",Monitoring_MP!DR8)</f>
        <v>Nu are pagină web (ultima verificare 31.05.2020)</v>
      </c>
      <c r="DS8" s="189" t="str">
        <f>IF(ISBLANK(Monitoring_MP!DS8),"",Monitoring_MP!DS8)</f>
        <v>nu</v>
      </c>
      <c r="DT8" s="193" t="str">
        <f>IF(ISBLANK(Monitoring_MP!DT8),"",Monitoring_MP!DT8)</f>
        <v>nu sînt informații pe web</v>
      </c>
      <c r="DU8" s="189" t="str">
        <f>IF(ISBLANK(Monitoring_MP!DU8),"",Monitoring_MP!DU8)</f>
        <v>nu</v>
      </c>
      <c r="DV8" s="192" t="str">
        <f>IF(ISBLANK(Monitoring_MP!DV8),"",Monitoring_MP!DV8)</f>
        <v>Nu are pagină web (ultima verificare 31.05.2020)</v>
      </c>
      <c r="DW8" s="189" t="str">
        <f>IF(ISBLANK(Monitoring_MP!DW8),"",Monitoring_MP!DW8)</f>
        <v>nu</v>
      </c>
      <c r="DX8" s="93" t="str">
        <f>IF(ISBLANK(Monitoring_MP!DX8),"",Monitoring_MP!DX8)</f>
        <v>nu sînt informații pe web</v>
      </c>
      <c r="DY8" s="189" t="str">
        <f>IF(ISBLANK(Monitoring_MP!DY8),"",Monitoring_MP!DY8)</f>
        <v>nu</v>
      </c>
      <c r="DZ8" s="193" t="str">
        <f>IF(ISBLANK(Monitoring_MP!DZ8),"",Monitoring_MP!DZ8)</f>
        <v>nu sînt informații pe web</v>
      </c>
      <c r="EA8" s="189" t="str">
        <f>IF(ISBLANK(Monitoring_MP!EA8),"",Monitoring_MP!EA8)</f>
        <v>nu</v>
      </c>
      <c r="EB8" s="192" t="str">
        <f>IF(ISBLANK(Monitoring_MP!EB8),"",Monitoring_MP!EB8)</f>
        <v>nu sînt informații pe web</v>
      </c>
      <c r="EC8" s="189" t="str">
        <f>IF(ISBLANK(Monitoring_MP!EC8),"",Monitoring_MP!EC8)</f>
        <v>nu</v>
      </c>
      <c r="ED8" s="93" t="str">
        <f>IF(ISBLANK(Monitoring_MP!ED8),"",Monitoring_MP!ED8)</f>
        <v>Nu are pagină web (ultima verificare 31.05.2020)</v>
      </c>
      <c r="EE8" s="189" t="str">
        <f>IF(ISBLANK(Monitoring_MP!EE8),"",Monitoring_MP!EE8)</f>
        <v>partial</v>
      </c>
      <c r="EF8" s="192" t="str">
        <f>IF(ISBLANK(Monitoring_MP!EF8),"",Monitoring_MP!EF8)</f>
        <v>http://talmaza.md/index.php?pag=feedback&amp;id=896&amp;l=ro</v>
      </c>
      <c r="EG8" s="189" t="str">
        <f>IF(ISBLANK(Monitoring_MP!EG8),"",Monitoring_MP!EG8)</f>
        <v>nu</v>
      </c>
      <c r="EH8" s="193" t="str">
        <f>IF(ISBLANK(Monitoring_MP!EH8),"",Monitoring_MP!EH8)</f>
        <v>nu sînt informații pe web</v>
      </c>
      <c r="EI8" s="189" t="str">
        <f>IF(ISBLANK(Monitoring_MP!EI8),"",Monitoring_MP!EI8)</f>
        <v>nu</v>
      </c>
      <c r="EJ8" s="193" t="str">
        <f>IF(ISBLANK(Monitoring_MP!EJ8),"",Monitoring_MP!EJ8)</f>
        <v>nu sînt informații pe web</v>
      </c>
      <c r="EK8" s="189" t="str">
        <f>IF(ISBLANK(Monitoring_MP!EK8),"",Monitoring_MP!EK8)</f>
        <v>partial</v>
      </c>
      <c r="EL8" s="192" t="str">
        <f>IF(ISBLANK(Monitoring_MP!EL8),"",Monitoring_MP!EL8)</f>
        <v>http://larga.md/ro/prim-ria/contacte.html</v>
      </c>
      <c r="EM8" s="189" t="str">
        <f>IF(ISBLANK(Monitoring_MP!EM8),"",Monitoring_MP!EM8)</f>
        <v>partial</v>
      </c>
      <c r="EN8" s="93" t="str">
        <f>IF(ISBLANK(Monitoring_MP!EN8),"",Monitoring_MP!EN8)</f>
        <v>http://www.primariatelenesti.md/scrieti-adresa-primariei/</v>
      </c>
      <c r="EO8" s="189" t="str">
        <f>IF(ISBLANK(Monitoring_MP!EO8),"",Monitoring_MP!EO8)</f>
        <v>nu</v>
      </c>
      <c r="EP8" s="95" t="str">
        <f>IF(ISBLANK(Monitoring_MP!EP8),"",Monitoring_MP!EP8)</f>
        <v>nu sînt informații pe web</v>
      </c>
      <c r="EQ8" s="189" t="str">
        <f>IF(ISBLANK(Monitoring_MP!EQ8),"",Monitoring_MP!EQ8)</f>
        <v>nu</v>
      </c>
      <c r="ER8" s="95" t="str">
        <f>IF(ISBLANK(Monitoring_MP!ER8),"",Monitoring_MP!ER8)</f>
        <v>pagina web nefuncțională (ultima verificare la 2.06.2020)</v>
      </c>
      <c r="ES8" s="189" t="str">
        <f>IF(ISBLANK(Monitoring_MP!ES8),"",Monitoring_MP!ES8)</f>
        <v>nu</v>
      </c>
      <c r="ET8" s="93" t="str">
        <f>IF(ISBLANK(Monitoring_MP!ET8),"",Monitoring_MP!ET8)</f>
        <v>pagina web nefuncțională (ultima verificare la 2.06.2020)</v>
      </c>
      <c r="EU8" s="189" t="str">
        <f>IF(ISBLANK(Monitoring_MP!EU8),"",Monitoring_MP!EU8)</f>
        <v>nu</v>
      </c>
      <c r="EV8" s="135" t="str">
        <f>IF(ISBLANK(Monitoring_MP!EV8),"",Monitoring_MP!EV8)</f>
        <v>pagina web nefuncțională (ultima verificare la 2.06.2020)</v>
      </c>
      <c r="EW8" s="189" t="str">
        <f>IF(ISBLANK(Monitoring_MP!EW8),"",Monitoring_MP!EW8)</f>
        <v>partial</v>
      </c>
      <c r="EX8" s="93" t="str">
        <f>IF(ISBLANK(Monitoring_MP!EX8),"",Monitoring_MP!EX8)</f>
        <v>http://zaim.md/ro/page/cetateni-si-business/audierea-cetatenilor/depune-o-plangere</v>
      </c>
      <c r="EY8" s="189" t="str">
        <f>IF(ISBLANK(Monitoring_MP!EY8),"",Monitoring_MP!EY8)</f>
        <v>partial</v>
      </c>
      <c r="EZ8" s="192" t="str">
        <f>IF(ISBLANK(Monitoring_MP!EZ8),"",Monitoring_MP!EZ8)</f>
        <v>https://comrat.md/index.php?do=feedback</v>
      </c>
      <c r="FA8" s="143" t="str">
        <f t="shared" si="2"/>
        <v>da</v>
      </c>
      <c r="FB8" s="143">
        <f t="shared" si="3"/>
        <v>0</v>
      </c>
      <c r="FC8" s="143" t="str">
        <f t="shared" si="2"/>
        <v>nu</v>
      </c>
      <c r="FD8" s="143">
        <f t="shared" si="3"/>
        <v>30</v>
      </c>
      <c r="FE8" s="143" t="str">
        <f t="shared" si="2"/>
        <v>partial</v>
      </c>
      <c r="FF8" s="143">
        <f t="shared" ref="FF8" si="53">COUNTIF($AK8:$EZ8,FE8)</f>
        <v>30</v>
      </c>
      <c r="FG8" s="143" t="str">
        <f t="shared" si="2"/>
        <v>--------</v>
      </c>
      <c r="FH8" s="143">
        <f t="shared" ref="FH8" si="54">COUNTIF($AK8:$EZ8,FG8)</f>
        <v>0</v>
      </c>
      <c r="FI8" s="143" t="str">
        <f t="shared" si="2"/>
        <v>--------</v>
      </c>
      <c r="FJ8" s="143">
        <f t="shared" ref="FJ8" si="55">COUNTIF($AK8:$EZ8,FI8)</f>
        <v>0</v>
      </c>
      <c r="FK8" s="143" t="str">
        <f t="shared" si="7"/>
        <v>--------</v>
      </c>
      <c r="FL8" s="143">
        <f t="shared" ref="FL8" si="56">COUNTIF($AK8:$EZ8,FK8)</f>
        <v>0</v>
      </c>
      <c r="FM8" s="143" t="str">
        <f t="shared" si="9"/>
        <v>--------</v>
      </c>
      <c r="FN8" s="143">
        <f t="shared" ref="FN8" si="57">COUNTIF($AK8:$EZ8,FM8)</f>
        <v>0</v>
      </c>
      <c r="FO8" s="143" t="str">
        <f t="shared" si="11"/>
        <v>N/A</v>
      </c>
      <c r="FP8" s="143">
        <f t="shared" ref="FP8" si="58">COUNTIF($AK8:$EZ8,FO8)</f>
        <v>0</v>
      </c>
      <c r="FQ8" s="143" t="str">
        <f t="shared" si="13"/>
        <v>--------</v>
      </c>
      <c r="FR8" s="143">
        <f t="shared" ref="FR8" si="59">COUNTIF($AK8:$EZ8,FQ8)</f>
        <v>0</v>
      </c>
      <c r="FS8" s="143">
        <f t="shared" si="15"/>
        <v>60</v>
      </c>
      <c r="FT8" s="143" t="str">
        <f t="shared" si="16"/>
        <v>da</v>
      </c>
      <c r="FU8" s="143" t="str">
        <f t="shared" si="17"/>
        <v>nu</v>
      </c>
      <c r="FV8" s="143">
        <f t="shared" si="18"/>
        <v>0</v>
      </c>
      <c r="FW8" s="143">
        <f t="shared" si="19"/>
        <v>30</v>
      </c>
      <c r="FX8" s="143">
        <f t="shared" si="20"/>
        <v>60</v>
      </c>
      <c r="FY8" s="5" t="s">
        <v>338</v>
      </c>
      <c r="FZ8" s="167">
        <f t="shared" si="21"/>
        <v>0</v>
      </c>
      <c r="GA8" s="167">
        <f t="shared" si="22"/>
        <v>0.5</v>
      </c>
      <c r="GB8" s="143" t="str">
        <f>VLOOKUP(Analysis_2020!B8,Matching_final!B8:G71,6,FALSE)</f>
        <v>C18007</v>
      </c>
      <c r="GC8" s="143" t="str">
        <f>VLOOKUP(GB8,Monitoring_MP_2018!B:D,3,FALSE)</f>
        <v>Is there any online tool that allows the public to follow its requests and complaints?</v>
      </c>
      <c r="GD8" s="143" t="str">
        <f>VLOOKUP(GB8,Monitoring_MP_2018!B:E,4,FALSE)</f>
        <v>acc</v>
      </c>
      <c r="GE8" s="167">
        <f>VLOOKUP($GB8,Monitoring_MP_2018!$B:$FD,158,FALSE)</f>
        <v>0</v>
      </c>
      <c r="GF8" s="167">
        <f>VLOOKUP($GB8,Monitoring_MP_2018!$B:$FD,159,FALSE)</f>
        <v>0.45</v>
      </c>
      <c r="GG8" s="230">
        <f t="shared" si="23"/>
        <v>0</v>
      </c>
      <c r="GH8" s="230">
        <f t="shared" si="24"/>
        <v>4.9999999999999989E-2</v>
      </c>
      <c r="GI8" s="143">
        <v>7</v>
      </c>
    </row>
    <row r="9" spans="1:191" ht="15" customHeight="1" x14ac:dyDescent="0.35">
      <c r="A9" s="18" t="str">
        <f>IF(ISBLANK(Monitoring_MP!A9),"",Monitoring_MP!A9)</f>
        <v>Q8</v>
      </c>
      <c r="B9" s="18" t="str">
        <f>IF(ISBLANK(Monitoring_MP!B9),"",Monitoring_MP!B9)</f>
        <v>C20008</v>
      </c>
      <c r="C9" s="18">
        <f>IF(ISBLANK(Monitoring_MP!C9),"",Monitoring_MP!C9)</f>
        <v>9</v>
      </c>
      <c r="D9" s="5" t="str">
        <f>IF(ISBLANK(Monitoring_MP!D9),"",Monitoring_MP!D9)</f>
        <v>Autoritățile publice locale au răspuns la cererea persoanei fizice de solicitare a informațiilor în conformitate cu cerințele și termenii legali ?</v>
      </c>
      <c r="E9" s="5" t="str">
        <f>IF(ISBLANK(Monitoring_MP!E9),"",Monitoring_MP!E9)</f>
        <v>Has the local public authority responded to the individual's request for information in accordance with legal requirements and terms?</v>
      </c>
      <c r="F9" s="5" t="str">
        <f>IF(ISBLANK(Monitoring_MP!F9),"",Monitoring_MP!F9)</f>
        <v>acc</v>
      </c>
      <c r="G9" s="8" t="str">
        <f>IF(ISBLANK(Monitoring_MP!G9),"",Monitoring_MP!G9)</f>
        <v>acc8</v>
      </c>
      <c r="H9" s="8" t="str">
        <f>IF(ISBLANK(Monitoring_MP!H9),"",Monitoring_MP!H9)</f>
        <v>acc8k</v>
      </c>
      <c r="I9" s="177">
        <f>IF(ISBLANK(Monitoring_MP!I9),"",Monitoring_MP!I9)</f>
        <v>4</v>
      </c>
      <c r="J9" s="8" t="str">
        <f>IF(ISBLANK(Monitoring_MP!J9),"",Monitoring_MP!J9)</f>
        <v>da</v>
      </c>
      <c r="K9" s="8" t="str">
        <f>IF(ISBLANK(Monitoring_MP!K9),"",Monitoring_MP!K9)</f>
        <v>yes</v>
      </c>
      <c r="L9" s="8" t="str">
        <f>IF(ISBLANK(Monitoring_MP!L9),"",Monitoring_MP!L9)</f>
        <v>nu</v>
      </c>
      <c r="M9" s="8" t="str">
        <f>IF(ISBLANK(Monitoring_MP!M9),"",Monitoring_MP!M9)</f>
        <v>no</v>
      </c>
      <c r="N9" s="8" t="str">
        <f>IF(ISBLANK(Monitoring_MP!N9),"",Monitoring_MP!N9)</f>
        <v>partial</v>
      </c>
      <c r="O9" s="8" t="str">
        <f>IF(ISBLANK(Monitoring_MP!O9),"",Monitoring_MP!O9)</f>
        <v>partially</v>
      </c>
      <c r="P9" s="8" t="str">
        <f>IF(ISBLANK(Monitoring_MP!P9),"",Monitoring_MP!P9)</f>
        <v>--------</v>
      </c>
      <c r="Q9" s="8" t="str">
        <f>IF(ISBLANK(Monitoring_MP!Q9),"",Monitoring_MP!Q9)</f>
        <v>--------</v>
      </c>
      <c r="R9" s="8" t="str">
        <f>IF(ISBLANK(Monitoring_MP!R9),"",Monitoring_MP!R9)</f>
        <v>--------</v>
      </c>
      <c r="S9" s="8" t="str">
        <f>IF(ISBLANK(Monitoring_MP!S9),"",Monitoring_MP!S9)</f>
        <v>--------</v>
      </c>
      <c r="T9" s="8" t="str">
        <f>IF(ISBLANK(Monitoring_MP!T9),"",Monitoring_MP!T9)</f>
        <v>--------</v>
      </c>
      <c r="U9" s="8" t="str">
        <f>IF(ISBLANK(Monitoring_MP!U9),"",Monitoring_MP!U9)</f>
        <v>--------</v>
      </c>
      <c r="V9" s="8" t="str">
        <f>IF(ISBLANK(Monitoring_MP!V9),"",Monitoring_MP!V9)</f>
        <v>--------</v>
      </c>
      <c r="W9" s="8" t="str">
        <f>IF(ISBLANK(Monitoring_MP!W9),"",Monitoring_MP!W9)</f>
        <v>--------</v>
      </c>
      <c r="X9" s="8" t="str">
        <f>IF(ISBLANK(Monitoring_MP!X9),"",Monitoring_MP!X9)</f>
        <v>N/A</v>
      </c>
      <c r="Y9" s="8" t="str">
        <f>IF(ISBLANK(Monitoring_MP!Y9),"",Monitoring_MP!Y9)</f>
        <v>N/A</v>
      </c>
      <c r="Z9" s="8" t="str">
        <f>IF(ISBLANK(Monitoring_MP!Z9),"",Monitoring_MP!Z9)</f>
        <v>--------</v>
      </c>
      <c r="AA9" s="8" t="str">
        <f>IF(ISBLANK(Monitoring_MP!AA9),"",Monitoring_MP!AA9)</f>
        <v>--------</v>
      </c>
      <c r="AB9" s="8">
        <f>IF(ISBLANK(Monitoring_MP!AB9),"",Monitoring_MP!AB9)</f>
        <v>4</v>
      </c>
      <c r="AC9" s="8">
        <f>IF(ISBLANK(Monitoring_MP!AC9),"",Monitoring_MP!AC9)</f>
        <v>0</v>
      </c>
      <c r="AD9" s="8">
        <f>IF(ISBLANK(Monitoring_MP!AD9),"",Monitoring_MP!AD9)</f>
        <v>2</v>
      </c>
      <c r="AE9" s="8" t="str">
        <f>IF(ISBLANK(Monitoring_MP!AE9),"",Monitoring_MP!AE9)</f>
        <v/>
      </c>
      <c r="AF9" s="8" t="str">
        <f>IF(ISBLANK(Monitoring_MP!AF9),"",Monitoring_MP!AF9)</f>
        <v/>
      </c>
      <c r="AG9" s="8" t="str">
        <f>IF(ISBLANK(Monitoring_MP!AG9),"",Monitoring_MP!AG9)</f>
        <v/>
      </c>
      <c r="AH9" s="8" t="str">
        <f>IF(ISBLANK(Monitoring_MP!AH9),"",Monitoring_MP!AH9)</f>
        <v/>
      </c>
      <c r="AI9" s="8" t="str">
        <f>IF(ISBLANK(Monitoring_MP!AI9),"",Monitoring_MP!AI9)</f>
        <v>N/A</v>
      </c>
      <c r="AJ9" s="7" t="str">
        <f>IF(ISBLANK(Monitoring_MP!AJ9),"",Monitoring_MP!AJ9)</f>
        <v/>
      </c>
      <c r="AK9" s="195" t="str">
        <f>IF(ISBLANK(Monitoring_MP!AK9),"",Monitoring_MP!AK9)</f>
        <v>nu</v>
      </c>
      <c r="AL9" s="174" t="str">
        <f>IF(ISBLANK(Monitoring_MP!AL9),"",Monitoring_MP!AL9)</f>
        <v>Nu a furnizat informația solicitată</v>
      </c>
      <c r="AM9" s="195" t="str">
        <f>IF(ISBLANK(Monitoring_MP!AM9),"",Monitoring_MP!AM9)</f>
        <v>da</v>
      </c>
      <c r="AN9" s="174" t="str">
        <f>IF(ISBLANK(Monitoring_MP!AN9),"",Monitoring_MP!AN9)</f>
        <v>Răspuns oferit potrivit cerințelor și termenilor legali</v>
      </c>
      <c r="AO9" s="197" t="str">
        <f>IF(ISBLANK(Monitoring_MP!AO9),"",Monitoring_MP!AO9)</f>
        <v>nu</v>
      </c>
      <c r="AP9" s="198" t="str">
        <f>IF(ISBLANK(Monitoring_MP!AP9),"",Monitoring_MP!AP9)</f>
        <v>Nu a furnizat informația solicitată</v>
      </c>
      <c r="AQ9" s="195" t="str">
        <f>IF(ISBLANK(Monitoring_MP!AQ9),"",Monitoring_MP!AQ9)</f>
        <v>nu</v>
      </c>
      <c r="AR9" s="174" t="str">
        <f>IF(ISBLANK(Monitoring_MP!AR9),"",Monitoring_MP!AR9)</f>
        <v>Nu a furnizat informația solicitată</v>
      </c>
      <c r="AS9" s="195" t="str">
        <f>IF(ISBLANK(Monitoring_MP!AS9),"",Monitoring_MP!AS9)</f>
        <v>nu</v>
      </c>
      <c r="AT9" s="174" t="str">
        <f>IF(ISBLANK(Monitoring_MP!AT9),"",Monitoring_MP!AT9)</f>
        <v>Nu a furnizat informația solicitată</v>
      </c>
      <c r="AU9" s="195" t="str">
        <f>IF(ISBLANK(Monitoring_MP!AU9),"",Monitoring_MP!AU9)</f>
        <v>nu</v>
      </c>
      <c r="AV9" s="174" t="str">
        <f>IF(ISBLANK(Monitoring_MP!AV9),"",Monitoring_MP!AV9)</f>
        <v>Nu a furnizat informația solicitată</v>
      </c>
      <c r="AW9" s="195" t="str">
        <f>IF(ISBLANK(Monitoring_MP!AW9),"",Monitoring_MP!AW9)</f>
        <v>nu</v>
      </c>
      <c r="AX9" s="174" t="str">
        <f>IF(ISBLANK(Monitoring_MP!AX9),"",Monitoring_MP!AX9)</f>
        <v>Nu a furnizat informația solicitată</v>
      </c>
      <c r="AY9" s="195" t="str">
        <f>IF(ISBLANK(Monitoring_MP!AY9),"",Monitoring_MP!AY9)</f>
        <v>da</v>
      </c>
      <c r="AZ9" s="175" t="str">
        <f>IF(ISBLANK(Monitoring_MP!AZ9),"",Monitoring_MP!AZ9)</f>
        <v>Răspuns oferit potrivit cerințelor și termenilor legali</v>
      </c>
      <c r="BA9" s="195" t="str">
        <f>IF(ISBLANK(Monitoring_MP!BA9),"",Monitoring_MP!BA9)</f>
        <v>nu</v>
      </c>
      <c r="BB9" s="174" t="str">
        <f>IF(ISBLANK(Monitoring_MP!BB9),"",Monitoring_MP!BB9)</f>
        <v>Nu a furnizat informația solicitată</v>
      </c>
      <c r="BC9" s="195" t="str">
        <f>IF(ISBLANK(Monitoring_MP!BC9),"",Monitoring_MP!BC9)</f>
        <v>nu</v>
      </c>
      <c r="BD9" s="176" t="str">
        <f>IF(ISBLANK(Monitoring_MP!BD9),"",Monitoring_MP!BD9)</f>
        <v>Nu a furnizat informația solicitată</v>
      </c>
      <c r="BE9" s="195" t="str">
        <f>IF(ISBLANK(Monitoring_MP!BE9),"",Monitoring_MP!BE9)</f>
        <v>nu</v>
      </c>
      <c r="BF9" s="174" t="str">
        <f>IF(ISBLANK(Monitoring_MP!BF9),"",Monitoring_MP!BF9)</f>
        <v>Nu a furnizat informația solicitată</v>
      </c>
      <c r="BG9" s="195" t="str">
        <f>IF(ISBLANK(Monitoring_MP!BG9),"",Monitoring_MP!BG9)</f>
        <v>da</v>
      </c>
      <c r="BH9" s="174" t="str">
        <f>IF(ISBLANK(Monitoring_MP!BH9),"",Monitoring_MP!BH9)</f>
        <v>Răspuns oferit potrivit cerințelor și termenilor legali</v>
      </c>
      <c r="BI9" s="195" t="str">
        <f>IF(ISBLANK(Monitoring_MP!BI9),"",Monitoring_MP!BI9)</f>
        <v>da</v>
      </c>
      <c r="BJ9" s="174" t="str">
        <f>IF(ISBLANK(Monitoring_MP!BJ9),"",Monitoring_MP!BJ9)</f>
        <v>Răspuns oferit potrivit cerințelor și termenilor legali</v>
      </c>
      <c r="BK9" s="195" t="str">
        <f>IF(ISBLANK(Monitoring_MP!BK9),"",Monitoring_MP!BK9)</f>
        <v>nu</v>
      </c>
      <c r="BL9" s="199" t="str">
        <f>IF(ISBLANK(Monitoring_MP!BL9),"",Monitoring_MP!BL9)</f>
        <v>Nu a furnizat informația solicitată</v>
      </c>
      <c r="BM9" s="195" t="str">
        <f>IF(ISBLANK(Monitoring_MP!BM9),"",Monitoring_MP!BM9)</f>
        <v>da</v>
      </c>
      <c r="BN9" s="174" t="str">
        <f>IF(ISBLANK(Monitoring_MP!BN9),"",Monitoring_MP!BN9)</f>
        <v>Răspuns oferit potrivit cerințelor și termenilor legali</v>
      </c>
      <c r="BO9" s="195" t="str">
        <f>IF(ISBLANK(Monitoring_MP!BO9),"",Monitoring_MP!BO9)</f>
        <v>da</v>
      </c>
      <c r="BP9" s="174" t="str">
        <f>IF(ISBLANK(Monitoring_MP!BP9),"",Monitoring_MP!BP9)</f>
        <v>Răspuns oferit potrivit cerințelor și termenilor legali</v>
      </c>
      <c r="BQ9" s="195" t="str">
        <f>IF(ISBLANK(Monitoring_MP!BQ9),"",Monitoring_MP!BQ9)</f>
        <v>nu</v>
      </c>
      <c r="BR9" s="174" t="str">
        <f>IF(ISBLANK(Monitoring_MP!BR9),"",Monitoring_MP!BR9)</f>
        <v>Nu a furnizat informația solicitată</v>
      </c>
      <c r="BS9" s="195" t="str">
        <f>IF(ISBLANK(Monitoring_MP!BS9),"",Monitoring_MP!BS9)</f>
        <v>nu</v>
      </c>
      <c r="BT9" s="174" t="str">
        <f>IF(ISBLANK(Monitoring_MP!BT9),"",Monitoring_MP!BT9)</f>
        <v>Nu a furnizat informația solicitată</v>
      </c>
      <c r="BU9" s="195" t="str">
        <f>IF(ISBLANK(Monitoring_MP!BU9),"",Monitoring_MP!BU9)</f>
        <v>da</v>
      </c>
      <c r="BV9" s="174" t="str">
        <f>IF(ISBLANK(Monitoring_MP!BV9),"",Monitoring_MP!BV9)</f>
        <v>Răspuns oferit potrivit cerințelor și termenilor legali</v>
      </c>
      <c r="BW9" s="195" t="str">
        <f>IF(ISBLANK(Monitoring_MP!BW9),"",Monitoring_MP!BW9)</f>
        <v>da</v>
      </c>
      <c r="BX9" s="199" t="str">
        <f>IF(ISBLANK(Monitoring_MP!BX9),"",Monitoring_MP!BX9)</f>
        <v>Răspuns oferit potrivit cerințelor și termenilor legali</v>
      </c>
      <c r="BY9" s="195" t="str">
        <f>IF(ISBLANK(Monitoring_MP!BY9),"",Monitoring_MP!BY9)</f>
        <v>da</v>
      </c>
      <c r="BZ9" s="174" t="str">
        <f>IF(ISBLANK(Monitoring_MP!BZ9),"",Monitoring_MP!BZ9)</f>
        <v>Răspuns oferit potrivit cerințelor și termenilor legali</v>
      </c>
      <c r="CA9" s="195" t="str">
        <f>IF(ISBLANK(Monitoring_MP!CA9),"",Monitoring_MP!CA9)</f>
        <v>da</v>
      </c>
      <c r="CB9" s="174" t="str">
        <f>IF(ISBLANK(Monitoring_MP!CB9),"",Monitoring_MP!CB9)</f>
        <v>Răspuns oferit potrivit cerințelor și termenilor legali</v>
      </c>
      <c r="CC9" s="195" t="str">
        <f>IF(ISBLANK(Monitoring_MP!CC9),"",Monitoring_MP!CC9)</f>
        <v>nu</v>
      </c>
      <c r="CD9" s="174" t="str">
        <f>IF(ISBLANK(Monitoring_MP!CD9),"",Monitoring_MP!CD9)</f>
        <v>Nu a furnizat informația solicitată</v>
      </c>
      <c r="CE9" s="195" t="str">
        <f>IF(ISBLANK(Monitoring_MP!CE9),"",Monitoring_MP!CE9)</f>
        <v>da</v>
      </c>
      <c r="CF9" s="174" t="str">
        <f>IF(ISBLANK(Monitoring_MP!CF9),"",Monitoring_MP!CF9)</f>
        <v>Răspuns oferit potrivit cerințelor și termenilor legali</v>
      </c>
      <c r="CG9" s="195" t="str">
        <f>IF(ISBLANK(Monitoring_MP!CG9),"",Monitoring_MP!CG9)</f>
        <v>nu</v>
      </c>
      <c r="CH9" s="174" t="str">
        <f>IF(ISBLANK(Monitoring_MP!CH9),"",Monitoring_MP!CH9)</f>
        <v>Nu a furnizat informația solicitată</v>
      </c>
      <c r="CI9" s="195" t="str">
        <f>IF(ISBLANK(Monitoring_MP!CI9),"",Monitoring_MP!CI9)</f>
        <v>nu</v>
      </c>
      <c r="CJ9" s="174" t="str">
        <f>IF(ISBLANK(Monitoring_MP!CJ9),"",Monitoring_MP!CJ9)</f>
        <v>Nu a furnizat informația solicitată</v>
      </c>
      <c r="CK9" s="195" t="str">
        <f>IF(ISBLANK(Monitoring_MP!CK9),"",Monitoring_MP!CK9)</f>
        <v>da</v>
      </c>
      <c r="CL9" s="174" t="str">
        <f>IF(ISBLANK(Monitoring_MP!CL9),"",Monitoring_MP!CL9)</f>
        <v>Răspuns oferit potrivit cerințelor și termenilor legali</v>
      </c>
      <c r="CM9" s="195" t="str">
        <f>IF(ISBLANK(Monitoring_MP!CM9),"",Monitoring_MP!CM9)</f>
        <v>nu</v>
      </c>
      <c r="CN9" s="174" t="str">
        <f>IF(ISBLANK(Monitoring_MP!CN9),"",Monitoring_MP!CN9)</f>
        <v>Nu a furnizat informația solicitată</v>
      </c>
      <c r="CO9" s="195" t="str">
        <f>IF(ISBLANK(Monitoring_MP!CO9),"",Monitoring_MP!CO9)</f>
        <v>da</v>
      </c>
      <c r="CP9" s="174" t="str">
        <f>IF(ISBLANK(Monitoring_MP!CP9),"",Monitoring_MP!CP9)</f>
        <v>Răspuns oferit potrivit cerințelor și termenilor legali</v>
      </c>
      <c r="CQ9" s="195" t="str">
        <f>IF(ISBLANK(Monitoring_MP!CQ9),"",Monitoring_MP!CQ9)</f>
        <v>da</v>
      </c>
      <c r="CR9" s="174" t="str">
        <f>IF(ISBLANK(Monitoring_MP!CR9),"",Monitoring_MP!CR9)</f>
        <v>Răspuns oferit potrivit cerințelor și termenilor legali</v>
      </c>
      <c r="CS9" s="195" t="str">
        <f>IF(ISBLANK(Monitoring_MP!CS9),"",Monitoring_MP!CS9)</f>
        <v>nu</v>
      </c>
      <c r="CT9" s="174" t="str">
        <f>IF(ISBLANK(Monitoring_MP!CT9),"",Monitoring_MP!CT9)</f>
        <v>Nu a furnizat informația solicitată</v>
      </c>
      <c r="CU9" s="195" t="str">
        <f>IF(ISBLANK(Monitoring_MP!CU9),"",Monitoring_MP!CU9)</f>
        <v>da</v>
      </c>
      <c r="CV9" s="174" t="str">
        <f>IF(ISBLANK(Monitoring_MP!CV9),"",Monitoring_MP!CV9)</f>
        <v>Răspuns oferit potrivit cerințelor și termenilor legali</v>
      </c>
      <c r="CW9" s="195" t="str">
        <f>IF(ISBLANK(Monitoring_MP!CW9),"",Monitoring_MP!CW9)</f>
        <v>nu</v>
      </c>
      <c r="CX9" s="174" t="str">
        <f>IF(ISBLANK(Monitoring_MP!CX9),"",Monitoring_MP!CX9)</f>
        <v>Nu a furnizat informația solicitată</v>
      </c>
      <c r="CY9" s="195" t="str">
        <f>IF(ISBLANK(Monitoring_MP!CY9),"",Monitoring_MP!CY9)</f>
        <v>nu</v>
      </c>
      <c r="CZ9" s="174" t="str">
        <f>IF(ISBLANK(Monitoring_MP!CZ9),"",Monitoring_MP!CZ9)</f>
        <v>Nu a furnizat informația solicitată</v>
      </c>
      <c r="DA9" s="195" t="str">
        <f>IF(ISBLANK(Monitoring_MP!DA9),"",Monitoring_MP!DA9)</f>
        <v>da</v>
      </c>
      <c r="DB9" s="174" t="str">
        <f>IF(ISBLANK(Monitoring_MP!DB9),"",Monitoring_MP!DB9)</f>
        <v>Răspuns oferit potrivit cerințelor și termenilor legali</v>
      </c>
      <c r="DC9" s="195" t="str">
        <f>IF(ISBLANK(Monitoring_MP!DC9),"",Monitoring_MP!DC9)</f>
        <v>nu</v>
      </c>
      <c r="DD9" s="174" t="str">
        <f>IF(ISBLANK(Monitoring_MP!DD9),"",Monitoring_MP!DD9)</f>
        <v>Nu a furnizat informația solicitată</v>
      </c>
      <c r="DE9" s="195" t="str">
        <f>IF(ISBLANK(Monitoring_MP!DE9),"",Monitoring_MP!DE9)</f>
        <v>da</v>
      </c>
      <c r="DF9" s="199" t="str">
        <f>IF(ISBLANK(Monitoring_MP!DF9),"",Monitoring_MP!DF9)</f>
        <v>Răspuns oferit potrivit cerințelor și termenilor legali</v>
      </c>
      <c r="DG9" s="195" t="str">
        <f>IF(ISBLANK(Monitoring_MP!DG9),"",Monitoring_MP!DG9)</f>
        <v>da</v>
      </c>
      <c r="DH9" s="199" t="str">
        <f>IF(ISBLANK(Monitoring_MP!DH9),"",Monitoring_MP!DH9)</f>
        <v>Răspuns oferit potrivit cerințelor și termenilor legali</v>
      </c>
      <c r="DI9" s="195" t="str">
        <f>IF(ISBLANK(Monitoring_MP!DI9),"",Monitoring_MP!DI9)</f>
        <v>da</v>
      </c>
      <c r="DJ9" s="174" t="str">
        <f>IF(ISBLANK(Monitoring_MP!DJ9),"",Monitoring_MP!DJ9)</f>
        <v>Răspuns oferit potrivit cerințelor și termenilor legali</v>
      </c>
      <c r="DK9" s="195" t="str">
        <f>IF(ISBLANK(Monitoring_MP!DK9),"",Monitoring_MP!DK9)</f>
        <v>nu</v>
      </c>
      <c r="DL9" s="174" t="str">
        <f>IF(ISBLANK(Monitoring_MP!DL9),"",Monitoring_MP!DL9)</f>
        <v>Nu a furnizat informația solicitată</v>
      </c>
      <c r="DM9" s="195" t="str">
        <f>IF(ISBLANK(Monitoring_MP!DM9),"",Monitoring_MP!DM9)</f>
        <v>nu</v>
      </c>
      <c r="DN9" s="174" t="str">
        <f>IF(ISBLANK(Monitoring_MP!DN9),"",Monitoring_MP!DN9)</f>
        <v>Nu a furnizat informația solicitată</v>
      </c>
      <c r="DO9" s="195" t="str">
        <f>IF(ISBLANK(Monitoring_MP!DO9),"",Monitoring_MP!DO9)</f>
        <v>nu</v>
      </c>
      <c r="DP9" s="174" t="str">
        <f>IF(ISBLANK(Monitoring_MP!DP9),"",Monitoring_MP!DP9)</f>
        <v>Nu a furnizat informația solicitată</v>
      </c>
      <c r="DQ9" s="195" t="str">
        <f>IF(ISBLANK(Monitoring_MP!DQ9),"",Monitoring_MP!DQ9)</f>
        <v>da</v>
      </c>
      <c r="DR9" s="199" t="str">
        <f>IF(ISBLANK(Monitoring_MP!DR9),"",Monitoring_MP!DR9)</f>
        <v>Răspuns oferit potrivit cerințelor și termenilor legali</v>
      </c>
      <c r="DS9" s="195" t="str">
        <f>IF(ISBLANK(Monitoring_MP!DS9),"",Monitoring_MP!DS9)</f>
        <v>nu</v>
      </c>
      <c r="DT9" s="174" t="str">
        <f>IF(ISBLANK(Monitoring_MP!DT9),"",Monitoring_MP!DT9)</f>
        <v>Nu a furnizat informația solicitată</v>
      </c>
      <c r="DU9" s="195" t="str">
        <f>IF(ISBLANK(Monitoring_MP!DU9),"",Monitoring_MP!DU9)</f>
        <v>da</v>
      </c>
      <c r="DV9" s="174" t="str">
        <f>IF(ISBLANK(Monitoring_MP!DV9),"",Monitoring_MP!DV9)</f>
        <v>Răspuns oferit potrivit cerințelor și termenilor legali</v>
      </c>
      <c r="DW9" s="195" t="str">
        <f>IF(ISBLANK(Monitoring_MP!DW9),"",Monitoring_MP!DW9)</f>
        <v>nu</v>
      </c>
      <c r="DX9" s="174" t="str">
        <f>IF(ISBLANK(Monitoring_MP!DX9),"",Monitoring_MP!DX9)</f>
        <v>Nu a furnizat informația solicitată</v>
      </c>
      <c r="DY9" s="195" t="str">
        <f>IF(ISBLANK(Monitoring_MP!DY9),"",Monitoring_MP!DY9)</f>
        <v>nu</v>
      </c>
      <c r="DZ9" s="174" t="str">
        <f>IF(ISBLANK(Monitoring_MP!DZ9),"",Monitoring_MP!DZ9)</f>
        <v>Nu a furnizat informația solicitată</v>
      </c>
      <c r="EA9" s="195" t="str">
        <f>IF(ISBLANK(Monitoring_MP!EA9),"",Monitoring_MP!EA9)</f>
        <v>da</v>
      </c>
      <c r="EB9" s="174" t="str">
        <f>IF(ISBLANK(Monitoring_MP!EB9),"",Monitoring_MP!EB9)</f>
        <v>Răspuns oferit potrivit cerințelor și termenilor legali</v>
      </c>
      <c r="EC9" s="195" t="str">
        <f>IF(ISBLANK(Monitoring_MP!EC9),"",Monitoring_MP!EC9)</f>
        <v>nu</v>
      </c>
      <c r="ED9" s="174" t="str">
        <f>IF(ISBLANK(Monitoring_MP!ED9),"",Monitoring_MP!ED9)</f>
        <v>Nu a furnizat informația solicitată</v>
      </c>
      <c r="EE9" s="195" t="str">
        <f>IF(ISBLANK(Monitoring_MP!EE9),"",Monitoring_MP!EE9)</f>
        <v>da</v>
      </c>
      <c r="EF9" s="199" t="str">
        <f>IF(ISBLANK(Monitoring_MP!EF9),"",Monitoring_MP!EF9)</f>
        <v>Răspuns oferit potrivit cerințelor și termenilor legali</v>
      </c>
      <c r="EG9" s="195" t="str">
        <f>IF(ISBLANK(Monitoring_MP!EG9),"",Monitoring_MP!EG9)</f>
        <v>nu</v>
      </c>
      <c r="EH9" s="174" t="str">
        <f>IF(ISBLANK(Monitoring_MP!EH9),"",Monitoring_MP!EH9)</f>
        <v>Nu a furnizat informația solicitată</v>
      </c>
      <c r="EI9" s="195" t="str">
        <f>IF(ISBLANK(Monitoring_MP!EI9),"",Monitoring_MP!EI9)</f>
        <v>da</v>
      </c>
      <c r="EJ9" s="199" t="str">
        <f>IF(ISBLANK(Monitoring_MP!EJ9),"",Monitoring_MP!EJ9)</f>
        <v>Răspuns oferit potrivit cerințelor și termenilor legali</v>
      </c>
      <c r="EK9" s="195" t="str">
        <f>IF(ISBLANK(Monitoring_MP!EK9),"",Monitoring_MP!EK9)</f>
        <v>nu</v>
      </c>
      <c r="EL9" s="174" t="str">
        <f>IF(ISBLANK(Monitoring_MP!EL9),"",Monitoring_MP!EL9)</f>
        <v>Nu a furnizat informația solicitată</v>
      </c>
      <c r="EM9" s="195" t="str">
        <f>IF(ISBLANK(Monitoring_MP!EM9),"",Monitoring_MP!EM9)</f>
        <v>da</v>
      </c>
      <c r="EN9" s="174" t="str">
        <f>IF(ISBLANK(Monitoring_MP!EN9),"",Monitoring_MP!EN9)</f>
        <v>Răspuns oferit potrivit cerințelor și termenilor legali</v>
      </c>
      <c r="EO9" s="195" t="str">
        <f>IF(ISBLANK(Monitoring_MP!EO9),"",Monitoring_MP!EO9)</f>
        <v>da</v>
      </c>
      <c r="EP9" s="199" t="str">
        <f>IF(ISBLANK(Monitoring_MP!EP9),"",Monitoring_MP!EP9)</f>
        <v>Răspuns oferit potrivit cerințelor și termenilor legali</v>
      </c>
      <c r="EQ9" s="195" t="str">
        <f>IF(ISBLANK(Monitoring_MP!EQ9),"",Monitoring_MP!EQ9)</f>
        <v>nu</v>
      </c>
      <c r="ER9" s="174" t="str">
        <f>IF(ISBLANK(Monitoring_MP!ER9),"",Monitoring_MP!ER9)</f>
        <v>Nu a furnizat informația solicitată</v>
      </c>
      <c r="ES9" s="195" t="str">
        <f>IF(ISBLANK(Monitoring_MP!ES9),"",Monitoring_MP!ES9)</f>
        <v>nu</v>
      </c>
      <c r="ET9" s="174" t="str">
        <f>IF(ISBLANK(Monitoring_MP!ET9),"",Monitoring_MP!ET9)</f>
        <v>Nu a furnizat informația solicitată</v>
      </c>
      <c r="EU9" s="195" t="str">
        <f>IF(ISBLANK(Monitoring_MP!EU9),"",Monitoring_MP!EU9)</f>
        <v>nu</v>
      </c>
      <c r="EV9" s="175" t="str">
        <f>IF(ISBLANK(Monitoring_MP!EV9),"",Monitoring_MP!EV9)</f>
        <v>Nu a furnizat informația solicitată</v>
      </c>
      <c r="EW9" s="195" t="str">
        <f>IF(ISBLANK(Monitoring_MP!EW9),"",Monitoring_MP!EW9)</f>
        <v>nu</v>
      </c>
      <c r="EX9" s="174" t="str">
        <f>IF(ISBLANK(Monitoring_MP!EX9),"",Monitoring_MP!EX9)</f>
        <v>Nu a furnizat informația solicitată</v>
      </c>
      <c r="EY9" s="195" t="str">
        <f>IF(ISBLANK(Monitoring_MP!EY9),"",Monitoring_MP!EY9)</f>
        <v>da</v>
      </c>
      <c r="EZ9" s="176" t="str">
        <f>IF(ISBLANK(Monitoring_MP!EZ9),"",Monitoring_MP!EZ9)</f>
        <v>Răspuns oferit potrivit cerințelor și termenilor legali</v>
      </c>
      <c r="FA9" s="143" t="str">
        <f t="shared" si="2"/>
        <v>da</v>
      </c>
      <c r="FB9" s="143">
        <f t="shared" si="3"/>
        <v>27</v>
      </c>
      <c r="FC9" s="143" t="str">
        <f t="shared" si="2"/>
        <v>nu</v>
      </c>
      <c r="FD9" s="143">
        <f t="shared" si="3"/>
        <v>33</v>
      </c>
      <c r="FE9" s="143" t="str">
        <f t="shared" si="2"/>
        <v>partial</v>
      </c>
      <c r="FF9" s="143">
        <f t="shared" ref="FF9" si="60">COUNTIF($AK9:$EZ9,FE9)</f>
        <v>0</v>
      </c>
      <c r="FG9" s="143" t="str">
        <f t="shared" si="2"/>
        <v>--------</v>
      </c>
      <c r="FH9" s="143">
        <f t="shared" ref="FH9" si="61">COUNTIF($AK9:$EZ9,FG9)</f>
        <v>0</v>
      </c>
      <c r="FI9" s="143" t="str">
        <f t="shared" si="2"/>
        <v>--------</v>
      </c>
      <c r="FJ9" s="143">
        <f t="shared" ref="FJ9" si="62">COUNTIF($AK9:$EZ9,FI9)</f>
        <v>0</v>
      </c>
      <c r="FK9" s="143" t="str">
        <f t="shared" si="7"/>
        <v>--------</v>
      </c>
      <c r="FL9" s="143">
        <f t="shared" ref="FL9" si="63">COUNTIF($AK9:$EZ9,FK9)</f>
        <v>0</v>
      </c>
      <c r="FM9" s="143" t="str">
        <f t="shared" si="9"/>
        <v>--------</v>
      </c>
      <c r="FN9" s="143">
        <f t="shared" ref="FN9" si="64">COUNTIF($AK9:$EZ9,FM9)</f>
        <v>0</v>
      </c>
      <c r="FO9" s="143" t="str">
        <f t="shared" si="11"/>
        <v>N/A</v>
      </c>
      <c r="FP9" s="143">
        <f t="shared" ref="FP9" si="65">COUNTIF($AK9:$EZ9,FO9)</f>
        <v>0</v>
      </c>
      <c r="FQ9" s="143" t="str">
        <f t="shared" si="13"/>
        <v>--------</v>
      </c>
      <c r="FR9" s="143">
        <f t="shared" ref="FR9" si="66">COUNTIF($AK9:$EZ9,FQ9)</f>
        <v>0</v>
      </c>
      <c r="FS9" s="143">
        <f t="shared" si="15"/>
        <v>60</v>
      </c>
      <c r="FT9" s="143" t="str">
        <f t="shared" si="16"/>
        <v>da</v>
      </c>
      <c r="FU9" s="143" t="str">
        <f t="shared" si="17"/>
        <v>nu</v>
      </c>
      <c r="FV9" s="143">
        <f t="shared" si="18"/>
        <v>27</v>
      </c>
      <c r="FW9" s="143">
        <f t="shared" si="19"/>
        <v>33</v>
      </c>
      <c r="FX9" s="143">
        <f t="shared" si="20"/>
        <v>60</v>
      </c>
      <c r="FY9" s="5" t="s">
        <v>1204</v>
      </c>
      <c r="FZ9" s="167">
        <f t="shared" si="21"/>
        <v>0.45</v>
      </c>
      <c r="GA9" s="167">
        <f t="shared" si="22"/>
        <v>0.55000000000000004</v>
      </c>
      <c r="GB9" s="143" t="str">
        <f>VLOOKUP(Analysis_2020!B9,Matching_final!B9:G72,6,FALSE)</f>
        <v>C18008</v>
      </c>
      <c r="GC9" s="143" t="str">
        <f>VLOOKUP(GB9,Monitoring_MP_2018!B:D,3,FALSE)</f>
        <v>Is there any answer to requirements of information under the law nr.982 from 11.05.2000 regarding acces to information?</v>
      </c>
      <c r="GD9" s="143" t="str">
        <f>VLOOKUP(GB9,Monitoring_MP_2018!B:E,4,FALSE)</f>
        <v>acc</v>
      </c>
      <c r="GE9" s="167">
        <f>VLOOKUP($GB9,Monitoring_MP_2018!$B:$FD,158,FALSE)</f>
        <v>0.35</v>
      </c>
      <c r="GF9" s="167">
        <f>VLOOKUP($GB9,Monitoring_MP_2018!$B:$FD,159,FALSE)</f>
        <v>0.28333333333333333</v>
      </c>
      <c r="GG9" s="230">
        <f t="shared" si="23"/>
        <v>0.10000000000000003</v>
      </c>
      <c r="GH9" s="230">
        <f t="shared" si="24"/>
        <v>0.26666666666666672</v>
      </c>
      <c r="GI9" s="143">
        <v>8</v>
      </c>
    </row>
    <row r="10" spans="1:191" ht="15" customHeight="1" x14ac:dyDescent="0.35">
      <c r="A10" s="18" t="str">
        <f>IF(ISBLANK(Monitoring_MP!A10),"",Monitoring_MP!A10)</f>
        <v>Q8a</v>
      </c>
      <c r="B10" s="18" t="str">
        <f>IF(ISBLANK(Monitoring_MP!B10),"",Monitoring_MP!B10)</f>
        <v>C20008a</v>
      </c>
      <c r="C10" s="18">
        <f>IF(ISBLANK(Monitoring_MP!C10),"",Monitoring_MP!C10)</f>
        <v>10</v>
      </c>
      <c r="D10" s="5" t="str">
        <f>IF(ISBLANK(Monitoring_MP!D10),"",Monitoring_MP!D10)</f>
        <v>Autoritățile publice locale au răspuns la chestionarul IDIS „Viitorul” în conformitate cu cerințele și termenii legii privind accesul la informație?</v>
      </c>
      <c r="E10" s="5" t="str">
        <f>IF(ISBLANK(Monitoring_MP!E10),"",Monitoring_MP!E10)</f>
        <v>Did the local public authority answer the IDIS “Viitorul” questionnaire in accordance with the requirements and terms of the law on access to information?</v>
      </c>
      <c r="F10" s="5" t="str">
        <f>IF(ISBLANK(Monitoring_MP!F10),"",Monitoring_MP!F10)</f>
        <v>acc</v>
      </c>
      <c r="G10" s="8" t="str">
        <f>IF(ISBLANK(Monitoring_MP!G10),"",Monitoring_MP!G10)</f>
        <v>acc9</v>
      </c>
      <c r="H10" s="8" t="str">
        <f>IF(ISBLANK(Monitoring_MP!H10),"",Monitoring_MP!H10)</f>
        <v>acc9k</v>
      </c>
      <c r="I10" s="177">
        <f>IF(ISBLANK(Monitoring_MP!I10),"",Monitoring_MP!I10)</f>
        <v>4</v>
      </c>
      <c r="J10" s="8" t="str">
        <f>IF(ISBLANK(Monitoring_MP!J10),"",Monitoring_MP!J10)</f>
        <v>da</v>
      </c>
      <c r="K10" s="8" t="str">
        <f>IF(ISBLANK(Monitoring_MP!K10),"",Monitoring_MP!K10)</f>
        <v>yes</v>
      </c>
      <c r="L10" s="8" t="str">
        <f>IF(ISBLANK(Monitoring_MP!L10),"",Monitoring_MP!L10)</f>
        <v>nu</v>
      </c>
      <c r="M10" s="8" t="str">
        <f>IF(ISBLANK(Monitoring_MP!M10),"",Monitoring_MP!M10)</f>
        <v>no</v>
      </c>
      <c r="N10" s="8" t="str">
        <f>IF(ISBLANK(Monitoring_MP!N10),"",Monitoring_MP!N10)</f>
        <v>partial</v>
      </c>
      <c r="O10" s="8" t="str">
        <f>IF(ISBLANK(Monitoring_MP!O10),"",Monitoring_MP!O10)</f>
        <v>partially</v>
      </c>
      <c r="P10" s="8" t="str">
        <f>IF(ISBLANK(Monitoring_MP!P10),"",Monitoring_MP!P10)</f>
        <v>--------</v>
      </c>
      <c r="Q10" s="8" t="str">
        <f>IF(ISBLANK(Monitoring_MP!Q10),"",Monitoring_MP!Q10)</f>
        <v>--------</v>
      </c>
      <c r="R10" s="8" t="str">
        <f>IF(ISBLANK(Monitoring_MP!R10),"",Monitoring_MP!R10)</f>
        <v>--------</v>
      </c>
      <c r="S10" s="8" t="str">
        <f>IF(ISBLANK(Monitoring_MP!S10),"",Monitoring_MP!S10)</f>
        <v>--------</v>
      </c>
      <c r="T10" s="8" t="str">
        <f>IF(ISBLANK(Monitoring_MP!T10),"",Monitoring_MP!T10)</f>
        <v>--------</v>
      </c>
      <c r="U10" s="8" t="str">
        <f>IF(ISBLANK(Monitoring_MP!U10),"",Monitoring_MP!U10)</f>
        <v>--------</v>
      </c>
      <c r="V10" s="8" t="str">
        <f>IF(ISBLANK(Monitoring_MP!V10),"",Monitoring_MP!V10)</f>
        <v>--------</v>
      </c>
      <c r="W10" s="8" t="str">
        <f>IF(ISBLANK(Monitoring_MP!W10),"",Monitoring_MP!W10)</f>
        <v>--------</v>
      </c>
      <c r="X10" s="8" t="str">
        <f>IF(ISBLANK(Monitoring_MP!X10),"",Monitoring_MP!X10)</f>
        <v>N/A</v>
      </c>
      <c r="Y10" s="8" t="str">
        <f>IF(ISBLANK(Monitoring_MP!Y10),"",Monitoring_MP!Y10)</f>
        <v>N/A</v>
      </c>
      <c r="Z10" s="8" t="str">
        <f>IF(ISBLANK(Monitoring_MP!Z10),"",Monitoring_MP!Z10)</f>
        <v>--------</v>
      </c>
      <c r="AA10" s="8" t="str">
        <f>IF(ISBLANK(Monitoring_MP!AA10),"",Monitoring_MP!AA10)</f>
        <v>--------</v>
      </c>
      <c r="AB10" s="8">
        <f>IF(ISBLANK(Monitoring_MP!AB10),"",Monitoring_MP!AB10)</f>
        <v>4</v>
      </c>
      <c r="AC10" s="8">
        <f>IF(ISBLANK(Monitoring_MP!AC10),"",Monitoring_MP!AC10)</f>
        <v>0</v>
      </c>
      <c r="AD10" s="8">
        <f>IF(ISBLANK(Monitoring_MP!AD10),"",Monitoring_MP!AD10)</f>
        <v>2</v>
      </c>
      <c r="AE10" s="8" t="str">
        <f>IF(ISBLANK(Monitoring_MP!AE10),"",Monitoring_MP!AE10)</f>
        <v/>
      </c>
      <c r="AF10" s="8" t="str">
        <f>IF(ISBLANK(Monitoring_MP!AF10),"",Monitoring_MP!AF10)</f>
        <v/>
      </c>
      <c r="AG10" s="8" t="str">
        <f>IF(ISBLANK(Monitoring_MP!AG10),"",Monitoring_MP!AG10)</f>
        <v/>
      </c>
      <c r="AH10" s="8" t="str">
        <f>IF(ISBLANK(Monitoring_MP!AH10),"",Monitoring_MP!AH10)</f>
        <v/>
      </c>
      <c r="AI10" s="8" t="str">
        <f>IF(ISBLANK(Monitoring_MP!AI10),"",Monitoring_MP!AI10)</f>
        <v/>
      </c>
      <c r="AJ10" s="7" t="str">
        <f>IF(ISBLANK(Monitoring_MP!AJ10),"",Monitoring_MP!AJ10)</f>
        <v/>
      </c>
      <c r="AK10" s="195" t="str">
        <f>IF(ISBLANK(Monitoring_MP!AK10),"",Monitoring_MP!AK10)</f>
        <v>da</v>
      </c>
      <c r="AL10" s="174" t="str">
        <f>IF(ISBLANK(Monitoring_MP!AL10),"",Monitoring_MP!AL10)</f>
        <v>Chestionar completat și recepționat</v>
      </c>
      <c r="AM10" s="195" t="str">
        <f>IF(ISBLANK(Monitoring_MP!AM10),"",Monitoring_MP!AM10)</f>
        <v>da</v>
      </c>
      <c r="AN10" s="174" t="str">
        <f>IF(ISBLANK(Monitoring_MP!AN10),"",Monitoring_MP!AN10)</f>
        <v>Chestionar completat și recepționat</v>
      </c>
      <c r="AO10" s="197" t="str">
        <f>IF(ISBLANK(Monitoring_MP!AO10),"",Monitoring_MP!AO10)</f>
        <v>nu</v>
      </c>
      <c r="AP10" s="198" t="str">
        <f>IF(ISBLANK(Monitoring_MP!AP10),"",Monitoring_MP!AP10)</f>
        <v>Nu a fost completat chestionarul</v>
      </c>
      <c r="AQ10" s="195" t="str">
        <f>IF(ISBLANK(Monitoring_MP!AQ10),"",Monitoring_MP!AQ10)</f>
        <v>nu</v>
      </c>
      <c r="AR10" s="174" t="str">
        <f>IF(ISBLANK(Monitoring_MP!AR10),"",Monitoring_MP!AR10)</f>
        <v>Nu a fost completat chestionarul</v>
      </c>
      <c r="AS10" s="195" t="str">
        <f>IF(ISBLANK(Monitoring_MP!AS10),"",Monitoring_MP!AS10)</f>
        <v>nu</v>
      </c>
      <c r="AT10" s="174" t="str">
        <f>IF(ISBLANK(Monitoring_MP!AT10),"",Monitoring_MP!AT10)</f>
        <v>Nu a fost completat chestionarul</v>
      </c>
      <c r="AU10" s="195" t="str">
        <f>IF(ISBLANK(Monitoring_MP!AU10),"",Monitoring_MP!AU10)</f>
        <v>da</v>
      </c>
      <c r="AV10" s="174" t="str">
        <f>IF(ISBLANK(Monitoring_MP!AV10),"",Monitoring_MP!AV10)</f>
        <v>Chestionar completat și recepționat</v>
      </c>
      <c r="AW10" s="195" t="str">
        <f>IF(ISBLANK(Monitoring_MP!AW10),"",Monitoring_MP!AW10)</f>
        <v>nu</v>
      </c>
      <c r="AX10" s="174" t="str">
        <f>IF(ISBLANK(Monitoring_MP!AX10),"",Monitoring_MP!AX10)</f>
        <v>Nu a fost completat chestionarul</v>
      </c>
      <c r="AY10" s="195" t="str">
        <f>IF(ISBLANK(Monitoring_MP!AY10),"",Monitoring_MP!AY10)</f>
        <v>da</v>
      </c>
      <c r="AZ10" s="175" t="str">
        <f>IF(ISBLANK(Monitoring_MP!AZ10),"",Monitoring_MP!AZ10)</f>
        <v>Chestionar completat și recepționat</v>
      </c>
      <c r="BA10" s="195" t="str">
        <f>IF(ISBLANK(Monitoring_MP!BA10),"",Monitoring_MP!BA10)</f>
        <v>nu</v>
      </c>
      <c r="BB10" s="174" t="str">
        <f>IF(ISBLANK(Monitoring_MP!BB10),"",Monitoring_MP!BB10)</f>
        <v>Nu a fost completat chestionarul</v>
      </c>
      <c r="BC10" s="195" t="str">
        <f>IF(ISBLANK(Monitoring_MP!BC10),"",Monitoring_MP!BC10)</f>
        <v>da</v>
      </c>
      <c r="BD10" s="176" t="str">
        <f>IF(ISBLANK(Monitoring_MP!BD10),"",Monitoring_MP!BD10)</f>
        <v>Chestionar completat și recepționat</v>
      </c>
      <c r="BE10" s="195" t="str">
        <f>IF(ISBLANK(Monitoring_MP!BE10),"",Monitoring_MP!BE10)</f>
        <v>nu</v>
      </c>
      <c r="BF10" s="174" t="str">
        <f>IF(ISBLANK(Monitoring_MP!BF10),"",Monitoring_MP!BF10)</f>
        <v>Nu a fost completat chestionarul</v>
      </c>
      <c r="BG10" s="195" t="str">
        <f>IF(ISBLANK(Monitoring_MP!BG10),"",Monitoring_MP!BG10)</f>
        <v>nu</v>
      </c>
      <c r="BH10" s="174" t="str">
        <f>IF(ISBLANK(Monitoring_MP!BH10),"",Monitoring_MP!BH10)</f>
        <v>Nu a fost completat chestionarul</v>
      </c>
      <c r="BI10" s="195" t="str">
        <f>IF(ISBLANK(Monitoring_MP!BI10),"",Monitoring_MP!BI10)</f>
        <v>nu</v>
      </c>
      <c r="BJ10" s="174" t="str">
        <f>IF(ISBLANK(Monitoring_MP!BJ10),"",Monitoring_MP!BJ10)</f>
        <v>Nu a fost completat chestionarul</v>
      </c>
      <c r="BK10" s="195" t="str">
        <f>IF(ISBLANK(Monitoring_MP!BK10),"",Monitoring_MP!BK10)</f>
        <v>nu</v>
      </c>
      <c r="BL10" s="199" t="str">
        <f>IF(ISBLANK(Monitoring_MP!BL10),"",Monitoring_MP!BL10)</f>
        <v>Nu a fost completat chestionarul</v>
      </c>
      <c r="BM10" s="195" t="str">
        <f>IF(ISBLANK(Monitoring_MP!BM10),"",Monitoring_MP!BM10)</f>
        <v>da</v>
      </c>
      <c r="BN10" s="174" t="str">
        <f>IF(ISBLANK(Monitoring_MP!BN10),"",Monitoring_MP!BN10)</f>
        <v>Chestionar completat și recepționat</v>
      </c>
      <c r="BO10" s="195" t="str">
        <f>IF(ISBLANK(Monitoring_MP!BO10),"",Monitoring_MP!BO10)</f>
        <v>nu</v>
      </c>
      <c r="BP10" s="174" t="str">
        <f>IF(ISBLANK(Monitoring_MP!BP10),"",Monitoring_MP!BP10)</f>
        <v>Nu a fost completat chestionarul</v>
      </c>
      <c r="BQ10" s="195" t="str">
        <f>IF(ISBLANK(Monitoring_MP!BQ10),"",Monitoring_MP!BQ10)</f>
        <v>nu</v>
      </c>
      <c r="BR10" s="174" t="str">
        <f>IF(ISBLANK(Monitoring_MP!BR10),"",Monitoring_MP!BR10)</f>
        <v>Nu a fost completat chestionarul</v>
      </c>
      <c r="BS10" s="195" t="str">
        <f>IF(ISBLANK(Monitoring_MP!BS10),"",Monitoring_MP!BS10)</f>
        <v>nu</v>
      </c>
      <c r="BT10" s="174" t="str">
        <f>IF(ISBLANK(Monitoring_MP!BT10),"",Monitoring_MP!BT10)</f>
        <v>Nu a fost completat chestionarul</v>
      </c>
      <c r="BU10" s="195" t="str">
        <f>IF(ISBLANK(Monitoring_MP!BU10),"",Monitoring_MP!BU10)</f>
        <v>da</v>
      </c>
      <c r="BV10" s="174" t="str">
        <f>IF(ISBLANK(Monitoring_MP!BV10),"",Monitoring_MP!BV10)</f>
        <v>Chestionar completat și recepționat</v>
      </c>
      <c r="BW10" s="195" t="str">
        <f>IF(ISBLANK(Monitoring_MP!BW10),"",Monitoring_MP!BW10)</f>
        <v>nu</v>
      </c>
      <c r="BX10" s="199" t="str">
        <f>IF(ISBLANK(Monitoring_MP!BX10),"",Monitoring_MP!BX10)</f>
        <v>Nu a fost completat chestionarul</v>
      </c>
      <c r="BY10" s="195" t="str">
        <f>IF(ISBLANK(Monitoring_MP!BY10),"",Monitoring_MP!BY10)</f>
        <v>nu</v>
      </c>
      <c r="BZ10" s="174" t="str">
        <f>IF(ISBLANK(Monitoring_MP!BZ10),"",Monitoring_MP!BZ10)</f>
        <v>Nu a fost completat chestionarul</v>
      </c>
      <c r="CA10" s="195" t="str">
        <f>IF(ISBLANK(Monitoring_MP!CA10),"",Monitoring_MP!CA10)</f>
        <v>da</v>
      </c>
      <c r="CB10" s="174" t="str">
        <f>IF(ISBLANK(Monitoring_MP!CB10),"",Monitoring_MP!CB10)</f>
        <v>Chestionar completat și recepționat</v>
      </c>
      <c r="CC10" s="195" t="str">
        <f>IF(ISBLANK(Monitoring_MP!CC10),"",Monitoring_MP!CC10)</f>
        <v>nu</v>
      </c>
      <c r="CD10" s="174" t="str">
        <f>IF(ISBLANK(Monitoring_MP!CD10),"",Monitoring_MP!CD10)</f>
        <v>Nu a fost completat chestionarul</v>
      </c>
      <c r="CE10" s="195" t="str">
        <f>IF(ISBLANK(Monitoring_MP!CE10),"",Monitoring_MP!CE10)</f>
        <v>da</v>
      </c>
      <c r="CF10" s="174" t="str">
        <f>IF(ISBLANK(Monitoring_MP!CF10),"",Monitoring_MP!CF10)</f>
        <v>Chestionar completat și recepționat</v>
      </c>
      <c r="CG10" s="195" t="str">
        <f>IF(ISBLANK(Monitoring_MP!CG10),"",Monitoring_MP!CG10)</f>
        <v>nu</v>
      </c>
      <c r="CH10" s="174" t="str">
        <f>IF(ISBLANK(Monitoring_MP!CH10),"",Monitoring_MP!CH10)</f>
        <v>Nu a fost completat chestionarul</v>
      </c>
      <c r="CI10" s="195" t="str">
        <f>IF(ISBLANK(Monitoring_MP!CI10),"",Monitoring_MP!CI10)</f>
        <v>nu</v>
      </c>
      <c r="CJ10" s="174" t="str">
        <f>IF(ISBLANK(Monitoring_MP!CJ10),"",Monitoring_MP!CJ10)</f>
        <v>Nu a fost completat chestionarul</v>
      </c>
      <c r="CK10" s="195" t="str">
        <f>IF(ISBLANK(Monitoring_MP!CK10),"",Monitoring_MP!CK10)</f>
        <v>nu</v>
      </c>
      <c r="CL10" s="174" t="str">
        <f>IF(ISBLANK(Monitoring_MP!CL10),"",Monitoring_MP!CL10)</f>
        <v>Nu a fost completat chestionarul</v>
      </c>
      <c r="CM10" s="195" t="str">
        <f>IF(ISBLANK(Monitoring_MP!CM10),"",Monitoring_MP!CM10)</f>
        <v>da</v>
      </c>
      <c r="CN10" s="174" t="str">
        <f>IF(ISBLANK(Monitoring_MP!CN10),"",Monitoring_MP!CN10)</f>
        <v>Chestionar completat și recepționat</v>
      </c>
      <c r="CO10" s="195" t="str">
        <f>IF(ISBLANK(Monitoring_MP!CO10),"",Monitoring_MP!CO10)</f>
        <v>nu</v>
      </c>
      <c r="CP10" s="174" t="str">
        <f>IF(ISBLANK(Monitoring_MP!CP10),"",Monitoring_MP!CP10)</f>
        <v>Nu a fost completat chestionarul</v>
      </c>
      <c r="CQ10" s="195" t="str">
        <f>IF(ISBLANK(Monitoring_MP!CQ10),"",Monitoring_MP!CQ10)</f>
        <v>da</v>
      </c>
      <c r="CR10" s="174" t="str">
        <f>IF(ISBLANK(Monitoring_MP!CR10),"",Monitoring_MP!CR10)</f>
        <v>Chestionar completat și recepționat</v>
      </c>
      <c r="CS10" s="195" t="str">
        <f>IF(ISBLANK(Monitoring_MP!CS10),"",Monitoring_MP!CS10)</f>
        <v>da</v>
      </c>
      <c r="CT10" s="174" t="str">
        <f>IF(ISBLANK(Monitoring_MP!CT10),"",Monitoring_MP!CT10)</f>
        <v>Chestionar completat și recepționat</v>
      </c>
      <c r="CU10" s="195" t="str">
        <f>IF(ISBLANK(Monitoring_MP!CU10),"",Monitoring_MP!CU10)</f>
        <v>da</v>
      </c>
      <c r="CV10" s="174" t="str">
        <f>IF(ISBLANK(Monitoring_MP!CV10),"",Monitoring_MP!CV10)</f>
        <v>Chestionar completat și recepționat</v>
      </c>
      <c r="CW10" s="195" t="str">
        <f>IF(ISBLANK(Monitoring_MP!CW10),"",Monitoring_MP!CW10)</f>
        <v>nu</v>
      </c>
      <c r="CX10" s="174" t="str">
        <f>IF(ISBLANK(Monitoring_MP!CX10),"",Monitoring_MP!CX10)</f>
        <v>Nu a fost completat chestionarul</v>
      </c>
      <c r="CY10" s="195" t="str">
        <f>IF(ISBLANK(Monitoring_MP!CY10),"",Monitoring_MP!CY10)</f>
        <v>da</v>
      </c>
      <c r="CZ10" s="174" t="str">
        <f>IF(ISBLANK(Monitoring_MP!CZ10),"",Monitoring_MP!CZ10)</f>
        <v>Chestionar completat și recepționat</v>
      </c>
      <c r="DA10" s="195" t="str">
        <f>IF(ISBLANK(Monitoring_MP!DA10),"",Monitoring_MP!DA10)</f>
        <v>da</v>
      </c>
      <c r="DB10" s="174" t="str">
        <f>IF(ISBLANK(Monitoring_MP!DB10),"",Monitoring_MP!DB10)</f>
        <v>Chestionar completat și recepționat</v>
      </c>
      <c r="DC10" s="195" t="str">
        <f>IF(ISBLANK(Monitoring_MP!DC10),"",Monitoring_MP!DC10)</f>
        <v>da</v>
      </c>
      <c r="DD10" s="174" t="str">
        <f>IF(ISBLANK(Monitoring_MP!DD10),"",Monitoring_MP!DD10)</f>
        <v>Chestionar completat și recepționat</v>
      </c>
      <c r="DE10" s="195" t="str">
        <f>IF(ISBLANK(Monitoring_MP!DE10),"",Monitoring_MP!DE10)</f>
        <v>nu</v>
      </c>
      <c r="DF10" s="199" t="str">
        <f>IF(ISBLANK(Monitoring_MP!DF10),"",Monitoring_MP!DF10)</f>
        <v>Nu a fost completat chestionarul</v>
      </c>
      <c r="DG10" s="195" t="str">
        <f>IF(ISBLANK(Monitoring_MP!DG10),"",Monitoring_MP!DG10)</f>
        <v>da</v>
      </c>
      <c r="DH10" s="199" t="str">
        <f>IF(ISBLANK(Monitoring_MP!DH10),"",Monitoring_MP!DH10)</f>
        <v>Chestionar completat și recepționat</v>
      </c>
      <c r="DI10" s="195" t="str">
        <f>IF(ISBLANK(Monitoring_MP!DI10),"",Monitoring_MP!DI10)</f>
        <v>nu</v>
      </c>
      <c r="DJ10" s="174" t="str">
        <f>IF(ISBLANK(Monitoring_MP!DJ10),"",Monitoring_MP!DJ10)</f>
        <v>Nu a fost completat chestionarul</v>
      </c>
      <c r="DK10" s="195" t="str">
        <f>IF(ISBLANK(Monitoring_MP!DK10),"",Monitoring_MP!DK10)</f>
        <v>nu</v>
      </c>
      <c r="DL10" s="174" t="str">
        <f>IF(ISBLANK(Monitoring_MP!DL10),"",Monitoring_MP!DL10)</f>
        <v>Nu a fost completat chestionarul</v>
      </c>
      <c r="DM10" s="195" t="str">
        <f>IF(ISBLANK(Monitoring_MP!DM10),"",Monitoring_MP!DM10)</f>
        <v>nu</v>
      </c>
      <c r="DN10" s="174" t="str">
        <f>IF(ISBLANK(Monitoring_MP!DN10),"",Monitoring_MP!DN10)</f>
        <v>Nu a fost completat chestionarul</v>
      </c>
      <c r="DO10" s="195" t="str">
        <f>IF(ISBLANK(Monitoring_MP!DO10),"",Monitoring_MP!DO10)</f>
        <v>nu</v>
      </c>
      <c r="DP10" s="174" t="str">
        <f>IF(ISBLANK(Monitoring_MP!DP10),"",Monitoring_MP!DP10)</f>
        <v>Nu a fost completat chestionarul</v>
      </c>
      <c r="DQ10" s="195" t="str">
        <f>IF(ISBLANK(Monitoring_MP!DQ10),"",Monitoring_MP!DQ10)</f>
        <v>nu</v>
      </c>
      <c r="DR10" s="199" t="str">
        <f>IF(ISBLANK(Monitoring_MP!DR10),"",Monitoring_MP!DR10)</f>
        <v>Nu a fost completat chestionarul</v>
      </c>
      <c r="DS10" s="195" t="str">
        <f>IF(ISBLANK(Monitoring_MP!DS10),"",Monitoring_MP!DS10)</f>
        <v>nu</v>
      </c>
      <c r="DT10" s="174" t="str">
        <f>IF(ISBLANK(Monitoring_MP!DT10),"",Monitoring_MP!DT10)</f>
        <v>Nu a fost completat chestionarul</v>
      </c>
      <c r="DU10" s="195" t="str">
        <f>IF(ISBLANK(Monitoring_MP!DU10),"",Monitoring_MP!DU10)</f>
        <v>da</v>
      </c>
      <c r="DV10" s="174" t="str">
        <f>IF(ISBLANK(Monitoring_MP!DV10),"",Monitoring_MP!DV10)</f>
        <v>Chestionar completat și recepționat</v>
      </c>
      <c r="DW10" s="195" t="str">
        <f>IF(ISBLANK(Monitoring_MP!DW10),"",Monitoring_MP!DW10)</f>
        <v>da</v>
      </c>
      <c r="DX10" s="174" t="str">
        <f>IF(ISBLANK(Monitoring_MP!DX10),"",Monitoring_MP!DX10)</f>
        <v>Chestionar completat și recepționat</v>
      </c>
      <c r="DY10" s="195" t="str">
        <f>IF(ISBLANK(Monitoring_MP!DY10),"",Monitoring_MP!DY10)</f>
        <v>nu</v>
      </c>
      <c r="DZ10" s="174" t="str">
        <f>IF(ISBLANK(Monitoring_MP!DZ10),"",Monitoring_MP!DZ10)</f>
        <v>Nu a fost completat chestionarul</v>
      </c>
      <c r="EA10" s="195" t="str">
        <f>IF(ISBLANK(Monitoring_MP!EA10),"",Monitoring_MP!EA10)</f>
        <v>da</v>
      </c>
      <c r="EB10" s="174" t="str">
        <f>IF(ISBLANK(Monitoring_MP!EB10),"",Monitoring_MP!EB10)</f>
        <v>Chestionar completat și recepționat</v>
      </c>
      <c r="EC10" s="195" t="str">
        <f>IF(ISBLANK(Monitoring_MP!EC10),"",Monitoring_MP!EC10)</f>
        <v>nu</v>
      </c>
      <c r="ED10" s="174" t="str">
        <f>IF(ISBLANK(Monitoring_MP!ED10),"",Monitoring_MP!ED10)</f>
        <v>Nu a fost completat chestionarul</v>
      </c>
      <c r="EE10" s="195" t="str">
        <f>IF(ISBLANK(Monitoring_MP!EE10),"",Monitoring_MP!EE10)</f>
        <v>da</v>
      </c>
      <c r="EF10" s="199" t="str">
        <f>IF(ISBLANK(Monitoring_MP!EF10),"",Monitoring_MP!EF10)</f>
        <v>Chestionar completat și recepționat</v>
      </c>
      <c r="EG10" s="195" t="str">
        <f>IF(ISBLANK(Monitoring_MP!EG10),"",Monitoring_MP!EG10)</f>
        <v>nu</v>
      </c>
      <c r="EH10" s="174" t="str">
        <f>IF(ISBLANK(Monitoring_MP!EH10),"",Monitoring_MP!EH10)</f>
        <v>Nu a fost completat chestionarul</v>
      </c>
      <c r="EI10" s="195" t="str">
        <f>IF(ISBLANK(Monitoring_MP!EI10),"",Monitoring_MP!EI10)</f>
        <v>da</v>
      </c>
      <c r="EJ10" s="199" t="str">
        <f>IF(ISBLANK(Monitoring_MP!EJ10),"",Monitoring_MP!EJ10)</f>
        <v>Chestionar completat și recepționat</v>
      </c>
      <c r="EK10" s="195" t="str">
        <f>IF(ISBLANK(Monitoring_MP!EK10),"",Monitoring_MP!EK10)</f>
        <v>nu</v>
      </c>
      <c r="EL10" s="174" t="str">
        <f>IF(ISBLANK(Monitoring_MP!EL10),"",Monitoring_MP!EL10)</f>
        <v>Nu a fost completat chestionarul</v>
      </c>
      <c r="EM10" s="195" t="str">
        <f>IF(ISBLANK(Monitoring_MP!EM10),"",Monitoring_MP!EM10)</f>
        <v>da</v>
      </c>
      <c r="EN10" s="174" t="str">
        <f>IF(ISBLANK(Monitoring_MP!EN10),"",Monitoring_MP!EN10)</f>
        <v>Chestionar completat și recepționat</v>
      </c>
      <c r="EO10" s="195" t="str">
        <f>IF(ISBLANK(Monitoring_MP!EO10),"",Monitoring_MP!EO10)</f>
        <v>nu</v>
      </c>
      <c r="EP10" s="199" t="str">
        <f>IF(ISBLANK(Monitoring_MP!EP10),"",Monitoring_MP!EP10)</f>
        <v>Nu a fost completat chestionarul</v>
      </c>
      <c r="EQ10" s="195" t="str">
        <f>IF(ISBLANK(Monitoring_MP!EQ10),"",Monitoring_MP!EQ10)</f>
        <v>nu</v>
      </c>
      <c r="ER10" s="174" t="str">
        <f>IF(ISBLANK(Monitoring_MP!ER10),"",Monitoring_MP!ER10)</f>
        <v>Nu a fost completat chestionarul</v>
      </c>
      <c r="ES10" s="195" t="str">
        <f>IF(ISBLANK(Monitoring_MP!ES10),"",Monitoring_MP!ES10)</f>
        <v>nu</v>
      </c>
      <c r="ET10" s="174" t="str">
        <f>IF(ISBLANK(Monitoring_MP!ET10),"",Monitoring_MP!ET10)</f>
        <v>Nu a fost completat chestionarul</v>
      </c>
      <c r="EU10" s="195" t="str">
        <f>IF(ISBLANK(Monitoring_MP!EU10),"",Monitoring_MP!EU10)</f>
        <v>nu</v>
      </c>
      <c r="EV10" s="175" t="str">
        <f>IF(ISBLANK(Monitoring_MP!EV10),"",Monitoring_MP!EV10)</f>
        <v>Nu a fost completat chestionarul</v>
      </c>
      <c r="EW10" s="195" t="str">
        <f>IF(ISBLANK(Monitoring_MP!EW10),"",Monitoring_MP!EW10)</f>
        <v>nu</v>
      </c>
      <c r="EX10" s="174" t="str">
        <f>IF(ISBLANK(Monitoring_MP!EX10),"",Monitoring_MP!EX10)</f>
        <v>Nu a fost completat chestionarul</v>
      </c>
      <c r="EY10" s="195" t="str">
        <f>IF(ISBLANK(Monitoring_MP!EY10),"",Monitoring_MP!EY10)</f>
        <v>nu</v>
      </c>
      <c r="EZ10" s="176" t="str">
        <f>IF(ISBLANK(Monitoring_MP!EZ10),"",Monitoring_MP!EZ10)</f>
        <v>Nu a fost completat chestionarul</v>
      </c>
      <c r="FA10" s="143" t="str">
        <f t="shared" si="2"/>
        <v>da</v>
      </c>
      <c r="FB10" s="143">
        <f t="shared" si="3"/>
        <v>23</v>
      </c>
      <c r="FC10" s="143" t="str">
        <f t="shared" si="2"/>
        <v>nu</v>
      </c>
      <c r="FD10" s="143">
        <f t="shared" si="3"/>
        <v>37</v>
      </c>
      <c r="FE10" s="143" t="str">
        <f t="shared" si="2"/>
        <v>partial</v>
      </c>
      <c r="FF10" s="143">
        <f t="shared" ref="FF10" si="67">COUNTIF($AK10:$EZ10,FE10)</f>
        <v>0</v>
      </c>
      <c r="FG10" s="143" t="str">
        <f t="shared" si="2"/>
        <v>--------</v>
      </c>
      <c r="FH10" s="143">
        <f t="shared" ref="FH10" si="68">COUNTIF($AK10:$EZ10,FG10)</f>
        <v>0</v>
      </c>
      <c r="FI10" s="143" t="str">
        <f t="shared" si="2"/>
        <v>--------</v>
      </c>
      <c r="FJ10" s="143">
        <f t="shared" ref="FJ10" si="69">COUNTIF($AK10:$EZ10,FI10)</f>
        <v>0</v>
      </c>
      <c r="FK10" s="143" t="str">
        <f t="shared" si="7"/>
        <v>--------</v>
      </c>
      <c r="FL10" s="143">
        <f t="shared" ref="FL10" si="70">COUNTIF($AK10:$EZ10,FK10)</f>
        <v>0</v>
      </c>
      <c r="FM10" s="143" t="str">
        <f t="shared" si="9"/>
        <v>--------</v>
      </c>
      <c r="FN10" s="143">
        <f t="shared" ref="FN10" si="71">COUNTIF($AK10:$EZ10,FM10)</f>
        <v>0</v>
      </c>
      <c r="FO10" s="143" t="str">
        <f t="shared" si="11"/>
        <v>N/A</v>
      </c>
      <c r="FP10" s="143">
        <f t="shared" ref="FP10" si="72">COUNTIF($AK10:$EZ10,FO10)</f>
        <v>0</v>
      </c>
      <c r="FQ10" s="143" t="str">
        <f t="shared" si="13"/>
        <v>--------</v>
      </c>
      <c r="FR10" s="143">
        <f t="shared" ref="FR10" si="73">COUNTIF($AK10:$EZ10,FQ10)</f>
        <v>0</v>
      </c>
      <c r="FS10" s="143">
        <f t="shared" si="15"/>
        <v>60</v>
      </c>
      <c r="FT10" s="143" t="str">
        <f t="shared" si="16"/>
        <v>da</v>
      </c>
      <c r="FU10" s="143" t="str">
        <f t="shared" si="17"/>
        <v>nu</v>
      </c>
      <c r="FV10" s="143">
        <f t="shared" si="18"/>
        <v>23</v>
      </c>
      <c r="FW10" s="143">
        <f t="shared" si="19"/>
        <v>37</v>
      </c>
      <c r="FX10" s="143">
        <f t="shared" si="20"/>
        <v>60</v>
      </c>
      <c r="FY10" s="5" t="s">
        <v>1205</v>
      </c>
      <c r="FZ10" s="167">
        <f t="shared" si="21"/>
        <v>0.38333333333333336</v>
      </c>
      <c r="GA10" s="167">
        <f t="shared" si="22"/>
        <v>0.6166666666666667</v>
      </c>
      <c r="GB10" s="143" t="str">
        <f>VLOOKUP(Analysis_2020!B10,Matching_final!B10:G73,6,FALSE)</f>
        <v>N/A</v>
      </c>
      <c r="GC10" s="143" t="e">
        <f>VLOOKUP(GB10,Monitoring_MP_2018!B:D,3,FALSE)</f>
        <v>#N/A</v>
      </c>
      <c r="GD10" s="143" t="e">
        <f>VLOOKUP(GB10,Monitoring_MP_2018!B:E,4,FALSE)</f>
        <v>#N/A</v>
      </c>
      <c r="GE10" s="167" t="e">
        <f>VLOOKUP($GB10,Monitoring_MP_2018!$B:$FD,158,FALSE)</f>
        <v>#N/A</v>
      </c>
      <c r="GF10" s="167" t="e">
        <f>VLOOKUP($GB10,Monitoring_MP_2018!$B:$FD,159,FALSE)</f>
        <v>#N/A</v>
      </c>
      <c r="GG10" s="230" t="e">
        <f t="shared" si="23"/>
        <v>#N/A</v>
      </c>
      <c r="GH10" s="230" t="e">
        <f t="shared" si="24"/>
        <v>#N/A</v>
      </c>
      <c r="GI10" s="143">
        <v>9</v>
      </c>
    </row>
    <row r="11" spans="1:191" ht="15" customHeight="1" x14ac:dyDescent="0.35">
      <c r="A11" s="23" t="str">
        <f>IF(ISBLANK(Monitoring_MP!A11),"",Monitoring_MP!A11)</f>
        <v>Q9</v>
      </c>
      <c r="B11" s="23" t="str">
        <f>IF(ISBLANK(Monitoring_MP!B11),"",Monitoring_MP!B11)</f>
        <v>C20009</v>
      </c>
      <c r="C11" s="23">
        <f>IF(ISBLANK(Monitoring_MP!C11),"",Monitoring_MP!C11)</f>
        <v>11</v>
      </c>
      <c r="D11" s="26" t="str">
        <f>IF(ISBLANK(Monitoring_MP!D11),"",Monitoring_MP!D11)</f>
        <v>Au fost organizate consultări publice pentru proiectele de decizii/dispoziţii în anul 2019 ?</v>
      </c>
      <c r="E11" s="26" t="str">
        <f>IF(ISBLANK(Monitoring_MP!E11),"",Monitoring_MP!E11)</f>
        <v>Were any public consultations organized for the drafts of decisions/provisions for 2019?</v>
      </c>
      <c r="F11" s="26" t="str">
        <f>IF(ISBLANK(Monitoring_MP!F11),"",Monitoring_MP!F11)</f>
        <v>par</v>
      </c>
      <c r="G11" s="24" t="str">
        <f>IF(ISBLANK(Monitoring_MP!G11),"",Monitoring_MP!G11)</f>
        <v>par1</v>
      </c>
      <c r="H11" s="24" t="str">
        <f>IF(ISBLANK(Monitoring_MP!H11),"",Monitoring_MP!H11)</f>
        <v>par1k</v>
      </c>
      <c r="I11" s="24">
        <f>IF(ISBLANK(Monitoring_MP!I11),"",Monitoring_MP!I11)</f>
        <v>3</v>
      </c>
      <c r="J11" s="24" t="str">
        <f>IF(ISBLANK(Monitoring_MP!J11),"",Monitoring_MP!J11)</f>
        <v>da</v>
      </c>
      <c r="K11" s="24" t="str">
        <f>IF(ISBLANK(Monitoring_MP!K11),"",Monitoring_MP!K11)</f>
        <v>yes</v>
      </c>
      <c r="L11" s="24" t="str">
        <f>IF(ISBLANK(Monitoring_MP!L11),"",Monitoring_MP!L11)</f>
        <v>nu</v>
      </c>
      <c r="M11" s="24" t="str">
        <f>IF(ISBLANK(Monitoring_MP!M11),"",Monitoring_MP!M11)</f>
        <v>no</v>
      </c>
      <c r="N11" s="47" t="str">
        <f>IF(ISBLANK(Monitoring_MP!N11),"",Monitoring_MP!N11)</f>
        <v>partial/panou informativ</v>
      </c>
      <c r="O11" s="24" t="str">
        <f>IF(ISBLANK(Monitoring_MP!O11),"",Monitoring_MP!O11)</f>
        <v>partially/bilboard</v>
      </c>
      <c r="P11" s="24" t="str">
        <f>IF(ISBLANK(Monitoring_MP!P11),"",Monitoring_MP!P11)</f>
        <v>0-10%</v>
      </c>
      <c r="Q11" s="24" t="str">
        <f>IF(ISBLANK(Monitoring_MP!Q11),"",Monitoring_MP!Q11)</f>
        <v>0-10%</v>
      </c>
      <c r="R11" s="24" t="str">
        <f>IF(ISBLANK(Monitoring_MP!R11),"",Monitoring_MP!R11)</f>
        <v>10-30%</v>
      </c>
      <c r="S11" s="24" t="str">
        <f>IF(ISBLANK(Monitoring_MP!S11),"",Monitoring_MP!S11)</f>
        <v>10-30%</v>
      </c>
      <c r="T11" s="24" t="str">
        <f>IF(ISBLANK(Monitoring_MP!T11),"",Monitoring_MP!T11)</f>
        <v>30-60%</v>
      </c>
      <c r="U11" s="24" t="str">
        <f>IF(ISBLANK(Monitoring_MP!U11),"",Monitoring_MP!U11)</f>
        <v>30-60%</v>
      </c>
      <c r="V11" s="24" t="str">
        <f>IF(ISBLANK(Monitoring_MP!V11),"",Monitoring_MP!V11)</f>
        <v>60-90%</v>
      </c>
      <c r="W11" s="24" t="str">
        <f>IF(ISBLANK(Monitoring_MP!W11),"",Monitoring_MP!W11)</f>
        <v>60-90%</v>
      </c>
      <c r="X11" s="24" t="str">
        <f>IF(ISBLANK(Monitoring_MP!X11),"",Monitoring_MP!X11)</f>
        <v>N/A</v>
      </c>
      <c r="Y11" s="24" t="str">
        <f>IF(ISBLANK(Monitoring_MP!Y11),"",Monitoring_MP!Y11)</f>
        <v>N/A</v>
      </c>
      <c r="Z11" s="24" t="str">
        <f>IF(ISBLANK(Monitoring_MP!Z11),"",Monitoring_MP!Z11)</f>
        <v>--------</v>
      </c>
      <c r="AA11" s="24" t="str">
        <f>IF(ISBLANK(Monitoring_MP!AA11),"",Monitoring_MP!AA11)</f>
        <v>--------</v>
      </c>
      <c r="AB11" s="24">
        <f>IF(ISBLANK(Monitoring_MP!AB11),"",Monitoring_MP!AB11)</f>
        <v>3</v>
      </c>
      <c r="AC11" s="24">
        <f>IF(ISBLANK(Monitoring_MP!AC11),"",Monitoring_MP!AC11)</f>
        <v>0</v>
      </c>
      <c r="AD11" s="24">
        <f>IF(ISBLANK(Monitoring_MP!AD11),"",Monitoring_MP!AD11)</f>
        <v>1.5</v>
      </c>
      <c r="AE11" s="24">
        <f>IF(ISBLANK(Monitoring_MP!AE11),"",Monitoring_MP!AE11)</f>
        <v>0.60000000000000009</v>
      </c>
      <c r="AF11" s="24">
        <f>IF(ISBLANK(Monitoring_MP!AF11),"",Monitoring_MP!AF11)</f>
        <v>1.2000000000000002</v>
      </c>
      <c r="AG11" s="24">
        <f>IF(ISBLANK(Monitoring_MP!AG11),"",Monitoring_MP!AG11)</f>
        <v>1.7999999999999998</v>
      </c>
      <c r="AH11" s="24">
        <f>IF(ISBLANK(Monitoring_MP!AH11),"",Monitoring_MP!AH11)</f>
        <v>2.4000000000000004</v>
      </c>
      <c r="AI11" s="24" t="str">
        <f>IF(ISBLANK(Monitoring_MP!AI11),"",Monitoring_MP!AI11)</f>
        <v>N/A</v>
      </c>
      <c r="AJ11" s="25" t="str">
        <f>IF(ISBLANK(Monitoring_MP!AJ11),"",Monitoring_MP!AJ11)</f>
        <v/>
      </c>
      <c r="AK11" s="189" t="str">
        <f>IF(ISBLANK(Monitoring_MP!AK11),"",Monitoring_MP!AK11)</f>
        <v>10-30%</v>
      </c>
      <c r="AL11" s="192" t="str">
        <f>IF(ISBLANK(Monitoring_MP!AL11),"",Monitoring_MP!AL11)</f>
        <v>https://www.chisinau.md/libtd.php?l=ro&amp;idc=999&amp;year=2019&amp;month=&amp;day=&amp;t=/Informatii/Transparenta-decizionala/Procesul-decizional/Consultare-publica/&amp;page=3
https://www.chisinau.md/libtd.php?l=ro&amp;idc=1001&amp;t=/Informatii/Transparenta-decizionala/Procesul-decizional/Dezbatere-publica/&amp;year=2019</v>
      </c>
      <c r="AM11" s="189" t="str">
        <f>IF(ISBLANK(Monitoring_MP!AM11),"",Monitoring_MP!AM11)</f>
        <v>0-10%</v>
      </c>
      <c r="AN11" s="93" t="str">
        <f>IF(ISBLANK(Monitoring_MP!AN11),"",Monitoring_MP!AN11)</f>
        <v>http://balti.md/consultari-publice/proiecte-de-decizii/</v>
      </c>
      <c r="AO11" s="191" t="str">
        <f>IF(ISBLANK(Monitoring_MP!AO11),"",Monitoring_MP!AO11)</f>
        <v>0-10%</v>
      </c>
      <c r="AP11" s="104" t="str">
        <f>IF(ISBLANK(Monitoring_MP!AP11),"",Monitoring_MP!AP11)</f>
        <v>http://primariacahul.md/index.php/anunturi-privind-consultari-publice</v>
      </c>
      <c r="AQ11" s="189" t="str">
        <f>IF(ISBLANK(Monitoring_MP!AQ11),"",Monitoring_MP!AQ11)</f>
        <v>nu</v>
      </c>
      <c r="AR11" s="93" t="str">
        <f>IF(ISBLANK(Monitoring_MP!AR11),"",Monitoring_MP!AR11)</f>
        <v>nu sînt informații pe web</v>
      </c>
      <c r="AS11" s="189" t="str">
        <f>IF(ISBLANK(Monitoring_MP!AS11),"",Monitoring_MP!AS11)</f>
        <v>0-10%</v>
      </c>
      <c r="AT11" s="93" t="str">
        <f>IF(ISBLANK(Monitoring_MP!AT11),"",Monitoring_MP!AT11)</f>
        <v>http://www.primsoroca.md/ro/audieri-publice-2
http://www.primsoroca.md/ro/audieri-publice-3
http://www.primsoroca.md/ro/consultari-publice-ale-proiectelor-de-decizii</v>
      </c>
      <c r="AU11" s="189" t="str">
        <f>IF(ISBLANK(Monitoring_MP!AU11),"",Monitoring_MP!AU11)</f>
        <v>30-60%</v>
      </c>
      <c r="AV11" s="93" t="str">
        <f>IF(ISBLANK(Monitoring_MP!AV11),"",Monitoring_MP!AV11)</f>
        <v>https://www.orhei.md/index.php?pag=news&amp;id=761&amp;l=ro&amp;start=40</v>
      </c>
      <c r="AW11" s="189" t="str">
        <f>IF(ISBLANK(Monitoring_MP!AW11),"",Monitoring_MP!AW11)</f>
        <v>nu</v>
      </c>
      <c r="AX11" s="93" t="str">
        <f>IF(ISBLANK(Monitoring_MP!AX11),"",Monitoring_MP!AX11)</f>
        <v>nu sînt informații pe web</v>
      </c>
      <c r="AY11" s="189" t="str">
        <f>IF(ISBLANK(Monitoring_MP!AY11),"",Monitoring_MP!AY11)</f>
        <v>0-10%</v>
      </c>
      <c r="AZ11" s="132" t="str">
        <f>IF(ISBLANK(Monitoring_MP!AZ11),"",Monitoring_MP!AZ11)</f>
        <v>http://www.straseni.md/articole/consultari-publice/page/2/</v>
      </c>
      <c r="BA11" s="189" t="str">
        <f>IF(ISBLANK(Monitoring_MP!BA11),"",Monitoring_MP!BA11)</f>
        <v>nu</v>
      </c>
      <c r="BB11" s="93" t="str">
        <f>IF(ISBLANK(Monitoring_MP!BB11),"",Monitoring_MP!BB11)</f>
        <v>nu sînt informații pe web</v>
      </c>
      <c r="BC11" s="189" t="str">
        <f>IF(ISBLANK(Monitoring_MP!BC11),"",Monitoring_MP!BC11)</f>
        <v>nu</v>
      </c>
      <c r="BD11" s="193" t="str">
        <f>IF(ISBLANK(Monitoring_MP!BD11),"",Monitoring_MP!BD11)</f>
        <v>nu sînt informații pe web</v>
      </c>
      <c r="BE11" s="189" t="str">
        <f>IF(ISBLANK(Monitoring_MP!BE11),"",Monitoring_MP!BE11)</f>
        <v>partial/panou informativ</v>
      </c>
      <c r="BF11" s="93" t="str">
        <f>IF(ISBLANK(Monitoring_MP!BF11),"",Monitoring_MP!BF11)</f>
        <v>https://primaria.causeni.org/consultare-publica/</v>
      </c>
      <c r="BG11" s="189" t="str">
        <f>IF(ISBLANK(Monitoring_MP!BG11),"",Monitoring_MP!BG11)</f>
        <v>nu</v>
      </c>
      <c r="BH11" s="93" t="str">
        <f>IF(ISBLANK(Monitoring_MP!BH11),"",Monitoring_MP!BH11)</f>
        <v>nu sînt informații pe web</v>
      </c>
      <c r="BI11" s="189" t="str">
        <f>IF(ISBLANK(Monitoring_MP!BI11),"",Monitoring_MP!BI11)</f>
        <v>nu</v>
      </c>
      <c r="BJ11" s="193" t="str">
        <f>IF(ISBLANK(Monitoring_MP!BJ11),"",Monitoring_MP!BJ11)</f>
        <v>nu sînt informații pe web</v>
      </c>
      <c r="BK11" s="189" t="str">
        <f>IF(ISBLANK(Monitoring_MP!BK11),"",Monitoring_MP!BK11)</f>
        <v>nu</v>
      </c>
      <c r="BL11" s="193" t="str">
        <f>IF(ISBLANK(Monitoring_MP!BL11),"",Monitoring_MP!BL11)</f>
        <v>nu sînt informații pe web</v>
      </c>
      <c r="BM11" s="189" t="str">
        <f>IF(ISBLANK(Monitoring_MP!BM11),"",Monitoring_MP!BM11)</f>
        <v>30-60%</v>
      </c>
      <c r="BN11" s="93" t="str">
        <f>IF(ISBLANK(Monitoring_MP!BN11),"",Monitoring_MP!BN11)</f>
        <v>http://calarasi-primaria.md/category/proiecte-de-decizii/
http://calarasi-primaria.md/consultari-publice/</v>
      </c>
      <c r="BO11" s="189" t="str">
        <f>IF(ISBLANK(Monitoring_MP!BO11),"",Monitoring_MP!BO11)</f>
        <v>0-10%</v>
      </c>
      <c r="BP11" s="93" t="str">
        <f>IF(ISBLANK(Monitoring_MP!BP11),"",Monitoring_MP!BP11)</f>
        <v>http://ialoveni.md/invitatie-la-consultari-publice-2/
http://ialoveni.md/anunt-2/</v>
      </c>
      <c r="BQ11" s="189" t="str">
        <f>IF(ISBLANK(Monitoring_MP!BQ11),"",Monitoring_MP!BQ11)</f>
        <v>nu</v>
      </c>
      <c r="BR11" s="193" t="str">
        <f>IF(ISBLANK(Monitoring_MP!BR11),"",Monitoring_MP!BR11)</f>
        <v>nu sînt informații pe web</v>
      </c>
      <c r="BS11" s="189" t="str">
        <f>IF(ISBLANK(Monitoring_MP!BS11),"",Monitoring_MP!BS11)</f>
        <v>nu</v>
      </c>
      <c r="BT11" s="193" t="str">
        <f>IF(ISBLANK(Monitoring_MP!BT11),"",Monitoring_MP!BT11)</f>
        <v>nu sînt informații pe web</v>
      </c>
      <c r="BU11" s="189" t="str">
        <f>IF(ISBLANK(Monitoring_MP!BU11),"",Monitoring_MP!BU11)</f>
        <v>0-10%</v>
      </c>
      <c r="BV11" s="93" t="str">
        <f>IF(ISBLANK(Monitoring_MP!BV11),"",Monitoring_MP!BV11)</f>
        <v>https://falesti.md/index.php/cp.html</v>
      </c>
      <c r="BW11" s="189" t="str">
        <f>IF(ISBLANK(Monitoring_MP!BW11),"",Monitoring_MP!BW11)</f>
        <v>nu</v>
      </c>
      <c r="BX11" s="192" t="str">
        <f>IF(ISBLANK(Monitoring_MP!BX11),"",Monitoring_MP!BX11)</f>
        <v>nu sînt informații pe web</v>
      </c>
      <c r="BY11" s="189" t="str">
        <f>IF(ISBLANK(Monitoring_MP!BY11),"",Monitoring_MP!BY11)</f>
        <v>nu</v>
      </c>
      <c r="BZ11" s="93" t="str">
        <f>IF(ISBLANK(Monitoring_MP!BZ11),"",Monitoring_MP!BZ11)</f>
        <v>nu sînt informații pe web</v>
      </c>
      <c r="CA11" s="189" t="str">
        <f>IF(ISBLANK(Monitoring_MP!CA11),"",Monitoring_MP!CA11)</f>
        <v>partial/panou informativ</v>
      </c>
      <c r="CB11" s="93" t="str">
        <f>IF(ISBLANK(Monitoring_MP!CB11),"",Monitoring_MP!CB11)</f>
        <v>http://cimislia.md/upload/Anunt.%20Consultare%20publica.%20Dezbateri.pdf
http://cimislia.md/ro/page/transparenta/consultari-publice/proiecte-de-decizii-propuse-spre-consultare-cu-publicul-si-materialele-aferente
http://cimislia.md/ro/page/primaria/noutatile-primariei-384?item=va-invitam-sa-participati-la-dezbateri-publice-24-mai-ora-1000
http://cimislia.md/ro/page/primaria/noutatile-primariei-384?item=primaria-cimislia-lanseaza-un-nou-proces-de-consultarea-publica-parerea-ta-conteaza</v>
      </c>
      <c r="CC11" s="189" t="str">
        <f>IF(ISBLANK(Monitoring_MP!CC11),"",Monitoring_MP!CC11)</f>
        <v>nu</v>
      </c>
      <c r="CD11" s="193" t="str">
        <f>IF(ISBLANK(Monitoring_MP!CD11),"",Monitoring_MP!CD11)</f>
        <v>nu sînt informații pe web</v>
      </c>
      <c r="CE11" s="189" t="str">
        <f>IF(ISBLANK(Monitoring_MP!CE11),"",Monitoring_MP!CE11)</f>
        <v>10-30%</v>
      </c>
      <c r="CF11" s="93" t="str">
        <f>IF(ISBLANK(Monitoring_MP!CF11),"",Monitoring_MP!CF11)</f>
        <v>http://primaria-rezina.md/consultari-publice/</v>
      </c>
      <c r="CG11" s="189" t="str">
        <f>IF(ISBLANK(Monitoring_MP!CG11),"",Monitoring_MP!CG11)</f>
        <v>nu</v>
      </c>
      <c r="CH11" s="200" t="str">
        <f>IF(ISBLANK(Monitoring_MP!CH11),"",Monitoring_MP!CH11)</f>
        <v>nu sînt informații pe web</v>
      </c>
      <c r="CI11" s="189" t="str">
        <f>IF(ISBLANK(Monitoring_MP!CI11),"",Monitoring_MP!CI11)</f>
        <v>nu</v>
      </c>
      <c r="CJ11" s="193" t="str">
        <f>IF(ISBLANK(Monitoring_MP!CJ11),"",Monitoring_MP!CJ11)</f>
        <v>nu sînt informații pe web</v>
      </c>
      <c r="CK11" s="189" t="str">
        <f>IF(ISBLANK(Monitoring_MP!CK11),"",Monitoring_MP!CK11)</f>
        <v>nu</v>
      </c>
      <c r="CL11" s="95" t="str">
        <f>IF(ISBLANK(Monitoring_MP!CL11),"",Monitoring_MP!CL11)</f>
        <v>nu sînt informații pe web</v>
      </c>
      <c r="CM11" s="189" t="str">
        <f>IF(ISBLANK(Monitoring_MP!CM11),"",Monitoring_MP!CM11)</f>
        <v>60-90%</v>
      </c>
      <c r="CN11" s="192" t="str">
        <f>IF(ISBLANK(Monitoring_MP!CN11),"",Monitoring_MP!CN11)</f>
        <v>http://primaria-glodeni.md/ro/page/transparenta/proiecte-de-decizii-propuse-spre-consultare-cu-publicul-si-materialele-aferente</v>
      </c>
      <c r="CO11" s="189" t="str">
        <f>IF(ISBLANK(Monitoring_MP!CO11),"",Monitoring_MP!CO11)</f>
        <v>nu</v>
      </c>
      <c r="CP11" s="192" t="str">
        <f>IF(ISBLANK(Monitoring_MP!CP11),"",Monitoring_MP!CP11)</f>
        <v>nu sînt informații pe web</v>
      </c>
      <c r="CQ11" s="189" t="str">
        <f>IF(ISBLANK(Monitoring_MP!CQ11),"",Monitoring_MP!CQ11)</f>
        <v>nu</v>
      </c>
      <c r="CR11" s="93" t="str">
        <f>IF(ISBLANK(Monitoring_MP!CR11),"",Monitoring_MP!CR11)</f>
        <v>nu sînt informații pe web</v>
      </c>
      <c r="CS11" s="189" t="str">
        <f>IF(ISBLANK(Monitoring_MP!CS11),"",Monitoring_MP!CS11)</f>
        <v>nu</v>
      </c>
      <c r="CT11" s="192" t="str">
        <f>IF(ISBLANK(Monitoring_MP!CT11),"",Monitoring_MP!CT11)</f>
        <v>Pagina web nefuncțională (ultima verificare 31.05.2020)</v>
      </c>
      <c r="CU11" s="189" t="str">
        <f>IF(ISBLANK(Monitoring_MP!CU11),"",Monitoring_MP!CU11)</f>
        <v>30-60%</v>
      </c>
      <c r="CV11" s="196" t="str">
        <f>IF(ISBLANK(Monitoring_MP!CV11),"",Monitoring_MP!CV11)</f>
        <v>http://www.carpineni.md/articole/consultari-publice/</v>
      </c>
      <c r="CW11" s="189" t="str">
        <f>IF(ISBLANK(Monitoring_MP!CW11),"",Monitoring_MP!CW11)</f>
        <v>nu</v>
      </c>
      <c r="CX11" s="193" t="str">
        <f>IF(ISBLANK(Monitoring_MP!CX11),"",Monitoring_MP!CX11)</f>
        <v>nu sînt informații pe web</v>
      </c>
      <c r="CY11" s="189" t="str">
        <f>IF(ISBLANK(Monitoring_MP!CY11),"",Monitoring_MP!CY11)</f>
        <v>nu</v>
      </c>
      <c r="CZ11" s="192" t="str">
        <f>IF(ISBLANK(Monitoring_MP!CZ11),"",Monitoring_MP!CZ11)</f>
        <v>nu sînt informații pe web</v>
      </c>
      <c r="DA11" s="189" t="str">
        <f>IF(ISBLANK(Monitoring_MP!DA11),"",Monitoring_MP!DA11)</f>
        <v>0-10%</v>
      </c>
      <c r="DB11" s="192" t="str">
        <f>IF(ISBLANK(Monitoring_MP!DB11),"",Monitoring_MP!DB11)</f>
        <v>Conform răspunsului din chestionar</v>
      </c>
      <c r="DC11" s="189" t="str">
        <f>IF(ISBLANK(Monitoring_MP!DC11),"",Monitoring_MP!DC11)</f>
        <v>0-10%</v>
      </c>
      <c r="DD11" s="192" t="str">
        <f>IF(ISBLANK(Monitoring_MP!DD11),"",Monitoring_MP!DD11)</f>
        <v>https://anenii-noi.com/index.php/consultare-publica-a-proiectelor-de-decizii/</v>
      </c>
      <c r="DE11" s="189" t="str">
        <f>IF(ISBLANK(Monitoring_MP!DE11),"",Monitoring_MP!DE11)</f>
        <v>nu</v>
      </c>
      <c r="DF11" s="193" t="str">
        <f>IF(ISBLANK(Monitoring_MP!DF11),"",Monitoring_MP!DF11)</f>
        <v>nu este pagina web (ultima verificare 31.05.2020)</v>
      </c>
      <c r="DG11" s="189" t="str">
        <f>IF(ISBLANK(Monitoring_MP!DG11),"",Monitoring_MP!DG11)</f>
        <v>0-10%</v>
      </c>
      <c r="DH11" s="192" t="str">
        <f>IF(ISBLANK(Monitoring_MP!DH11),"",Monitoring_MP!DH11)</f>
        <v>Confprm răspunsului din chestionar</v>
      </c>
      <c r="DI11" s="189" t="str">
        <f>IF(ISBLANK(Monitoring_MP!DI11),"",Monitoring_MP!DI11)</f>
        <v>nu</v>
      </c>
      <c r="DJ11" s="193" t="str">
        <f>IF(ISBLANK(Monitoring_MP!DJ11),"",Monitoring_MP!DJ11)</f>
        <v>nu sînt informații pe web</v>
      </c>
      <c r="DK11" s="189" t="str">
        <f>IF(ISBLANK(Monitoring_MP!DK11),"",Monitoring_MP!DK11)</f>
        <v>nu</v>
      </c>
      <c r="DL11" s="192" t="str">
        <f>IF(ISBLANK(Monitoring_MP!DL11),"",Monitoring_MP!DL11)</f>
        <v>nu sînt informații pe web</v>
      </c>
      <c r="DM11" s="189" t="str">
        <f>IF(ISBLANK(Monitoring_MP!DM11),"",Monitoring_MP!DM11)</f>
        <v>nu</v>
      </c>
      <c r="DN11" s="193" t="str">
        <f>IF(ISBLANK(Monitoring_MP!DN11),"",Monitoring_MP!DN11)</f>
        <v>nu sînt informații pe web</v>
      </c>
      <c r="DO11" s="189" t="str">
        <f>IF(ISBLANK(Monitoring_MP!DO11),"",Monitoring_MP!DO11)</f>
        <v>nu</v>
      </c>
      <c r="DP11" s="193" t="str">
        <f>IF(ISBLANK(Monitoring_MP!DP11),"",Monitoring_MP!DP11)</f>
        <v>site nefuncțional (ultima verificare 31.05.2020)</v>
      </c>
      <c r="DQ11" s="189" t="str">
        <f>IF(ISBLANK(Monitoring_MP!DQ11),"",Monitoring_MP!DQ11)</f>
        <v>nu</v>
      </c>
      <c r="DR11" s="193" t="str">
        <f>IF(ISBLANK(Monitoring_MP!DR11),"",Monitoring_MP!DR11)</f>
        <v>Nu are pagină web (ultima verificare 31.05.2020)</v>
      </c>
      <c r="DS11" s="189" t="str">
        <f>IF(ISBLANK(Monitoring_MP!DS11),"",Monitoring_MP!DS11)</f>
        <v>nu</v>
      </c>
      <c r="DT11" s="193" t="str">
        <f>IF(ISBLANK(Monitoring_MP!DT11),"",Monitoring_MP!DT11)</f>
        <v>nu sînt informații pe web</v>
      </c>
      <c r="DU11" s="189" t="str">
        <f>IF(ISBLANK(Monitoring_MP!DU11),"",Monitoring_MP!DU11)</f>
        <v>nu</v>
      </c>
      <c r="DV11" s="193" t="str">
        <f>IF(ISBLANK(Monitoring_MP!DV11),"",Monitoring_MP!DV11)</f>
        <v>Nu are pagină web (ultima verificare 31.05.2020)</v>
      </c>
      <c r="DW11" s="189" t="str">
        <f>IF(ISBLANK(Monitoring_MP!DW11),"",Monitoring_MP!DW11)</f>
        <v>10-30%</v>
      </c>
      <c r="DX11" s="192" t="str">
        <f>IF(ISBLANK(Monitoring_MP!DX11),"",Monitoring_MP!DX11)</f>
        <v>http://truseni.md/index.php/ro/obshchestvennyj-slushaniya
http://truseni.md/index.php/ro/prozrachnost-reshenij</v>
      </c>
      <c r="DY11" s="189" t="str">
        <f>IF(ISBLANK(Monitoring_MP!DY11),"",Monitoring_MP!DY11)</f>
        <v>nu</v>
      </c>
      <c r="DZ11" s="193" t="str">
        <f>IF(ISBLANK(Monitoring_MP!DZ11),"",Monitoring_MP!DZ11)</f>
        <v>nu sînt informații pe web</v>
      </c>
      <c r="EA11" s="189" t="str">
        <f>IF(ISBLANK(Monitoring_MP!EA11),"",Monitoring_MP!EA11)</f>
        <v>0-10%</v>
      </c>
      <c r="EB11" s="192" t="str">
        <f>IF(ISBLANK(Monitoring_MP!EB11),"",Monitoring_MP!EB11)</f>
        <v>http://peresecina.md/consultari-publice-ale-proiectelor/</v>
      </c>
      <c r="EC11" s="189" t="str">
        <f>IF(ISBLANK(Monitoring_MP!EC11),"",Monitoring_MP!EC11)</f>
        <v>nu</v>
      </c>
      <c r="ED11" s="193" t="str">
        <f>IF(ISBLANK(Monitoring_MP!ED11),"",Monitoring_MP!ED11)</f>
        <v>Nu are pagină web (ultima verificare 31.05.2020)</v>
      </c>
      <c r="EE11" s="189" t="str">
        <f>IF(ISBLANK(Monitoring_MP!EE11),"",Monitoring_MP!EE11)</f>
        <v>nu</v>
      </c>
      <c r="EF11" s="193" t="str">
        <f>IF(ISBLANK(Monitoring_MP!EF11),"",Monitoring_MP!EF11)</f>
        <v>nu sînt informații pe web</v>
      </c>
      <c r="EG11" s="189" t="str">
        <f>IF(ISBLANK(Monitoring_MP!EG11),"",Monitoring_MP!EG11)</f>
        <v>0-10%</v>
      </c>
      <c r="EH11" s="193" t="str">
        <f>IF(ISBLANK(Monitoring_MP!EH11),"",Monitoring_MP!EH11)</f>
        <v>https://www.budesti.md/proiecteacte/</v>
      </c>
      <c r="EI11" s="189" t="str">
        <f>IF(ISBLANK(Monitoring_MP!EI11),"",Monitoring_MP!EI11)</f>
        <v>60-90%</v>
      </c>
      <c r="EJ11" s="192" t="str">
        <f>IF(ISBLANK(Monitoring_MP!EJ11),"",Monitoring_MP!EJ11)</f>
        <v>http://varnita.md/category/avize
http://varnita.md/anunt-5
http://varnita.md/category/avize/page/2</v>
      </c>
      <c r="EK11" s="189" t="str">
        <f>IF(ISBLANK(Monitoring_MP!EK11),"",Monitoring_MP!EK11)</f>
        <v>nu</v>
      </c>
      <c r="EL11" s="193" t="str">
        <f>IF(ISBLANK(Monitoring_MP!EL11),"",Monitoring_MP!EL11)</f>
        <v>nu sînt informații pe web</v>
      </c>
      <c r="EM11" s="189" t="str">
        <f>IF(ISBLANK(Monitoring_MP!EM11),"",Monitoring_MP!EM11)</f>
        <v>10-30%</v>
      </c>
      <c r="EN11" s="192" t="str">
        <f>IF(ISBLANK(Monitoring_MP!EN11),"",Monitoring_MP!EN11)</f>
        <v>http://www.primariatelenesti.md/articole/consultari-publice/</v>
      </c>
      <c r="EO11" s="189" t="str">
        <f>IF(ISBLANK(Monitoring_MP!EO11),"",Monitoring_MP!EO11)</f>
        <v>10-30%</v>
      </c>
      <c r="EP11" s="192" t="str">
        <f>IF(ISBLANK(Monitoring_MP!EP11),"",Monitoring_MP!EP11)</f>
        <v>https://magdacesti.md/2019/07/04/anunt-3/
https://magdacesti.md/2019/11/26/anunt-privind-organizarea-consultarilor-publice-a-proiectelor-de-decizii/</v>
      </c>
      <c r="EQ11" s="189" t="str">
        <f>IF(ISBLANK(Monitoring_MP!EQ11),"",Monitoring_MP!EQ11)</f>
        <v>nu</v>
      </c>
      <c r="ER11" s="193" t="str">
        <f>IF(ISBLANK(Monitoring_MP!ER11),"",Monitoring_MP!ER11)</f>
        <v>pagina web nefuncțională (ultima verificare la 2.06.2020)</v>
      </c>
      <c r="ES11" s="189" t="str">
        <f>IF(ISBLANK(Monitoring_MP!ES11),"",Monitoring_MP!ES11)</f>
        <v>nu</v>
      </c>
      <c r="ET11" s="193" t="str">
        <f>IF(ISBLANK(Monitoring_MP!ET11),"",Monitoring_MP!ET11)</f>
        <v>pagina web nefuncțională (ultima verificare la 2.06.2020)</v>
      </c>
      <c r="EU11" s="189" t="str">
        <f>IF(ISBLANK(Monitoring_MP!EU11),"",Monitoring_MP!EU11)</f>
        <v>nu</v>
      </c>
      <c r="EV11" s="194" t="str">
        <f>IF(ISBLANK(Monitoring_MP!EV11),"",Monitoring_MP!EV11)</f>
        <v>pagina web nefuncțională (ultima verificare la 2.06.2020)</v>
      </c>
      <c r="EW11" s="189" t="str">
        <f>IF(ISBLANK(Monitoring_MP!EW11),"",Monitoring_MP!EW11)</f>
        <v>0-10%</v>
      </c>
      <c r="EX11" s="95" t="str">
        <f>IF(ISBLANK(Monitoring_MP!EX11),"",Monitoring_MP!EX11)</f>
        <v>http://zaim.md/ro/page/transparenta/finantele-publice-locale/cheltuielile-pentru-institutii-subordonate?item=proiecte-de-decizii-expuse-spre-consultare-publica</v>
      </c>
      <c r="EY11" s="189" t="str">
        <f>IF(ISBLANK(Monitoring_MP!EY11),"",Monitoring_MP!EY11)</f>
        <v>0-10%</v>
      </c>
      <c r="EZ11" s="192" t="str">
        <f>IF(ISBLANK(Monitoring_MP!EZ11),"",Monitoring_MP!EZ11)</f>
        <v>https://comrat.md/2430-v-komrate-projdut-publichnye-slushanija-po-strategii-socio-jekonomicheskogo-razvitija-mkomrat-na-2019-2025g.html</v>
      </c>
      <c r="FA11" s="143" t="str">
        <f t="shared" si="2"/>
        <v>da</v>
      </c>
      <c r="FB11" s="143">
        <f t="shared" si="3"/>
        <v>0</v>
      </c>
      <c r="FC11" s="143" t="str">
        <f t="shared" si="2"/>
        <v>nu</v>
      </c>
      <c r="FD11" s="143">
        <f t="shared" si="3"/>
        <v>35</v>
      </c>
      <c r="FE11" s="143" t="str">
        <f t="shared" si="2"/>
        <v>partial/panou informativ</v>
      </c>
      <c r="FF11" s="143">
        <f t="shared" ref="FF11" si="74">COUNTIF($AK11:$EZ11,FE11)</f>
        <v>2</v>
      </c>
      <c r="FG11" s="143" t="str">
        <f t="shared" si="2"/>
        <v>0-10%</v>
      </c>
      <c r="FH11" s="143">
        <f t="shared" ref="FH11" si="75">COUNTIF($AK11:$EZ11,FG11)</f>
        <v>13</v>
      </c>
      <c r="FI11" s="143" t="str">
        <f t="shared" si="2"/>
        <v>10-30%</v>
      </c>
      <c r="FJ11" s="143">
        <f t="shared" ref="FJ11" si="76">COUNTIF($AK11:$EZ11,FI11)</f>
        <v>5</v>
      </c>
      <c r="FK11" s="143" t="str">
        <f t="shared" si="7"/>
        <v>30-60%</v>
      </c>
      <c r="FL11" s="143">
        <f t="shared" ref="FL11" si="77">COUNTIF($AK11:$EZ11,FK11)</f>
        <v>3</v>
      </c>
      <c r="FM11" s="143" t="str">
        <f t="shared" si="9"/>
        <v>60-90%</v>
      </c>
      <c r="FN11" s="143">
        <f t="shared" ref="FN11" si="78">COUNTIF($AK11:$EZ11,FM11)</f>
        <v>2</v>
      </c>
      <c r="FO11" s="143" t="str">
        <f t="shared" si="11"/>
        <v>N/A</v>
      </c>
      <c r="FP11" s="143">
        <f t="shared" ref="FP11" si="79">COUNTIF($AK11:$EZ11,FO11)</f>
        <v>0</v>
      </c>
      <c r="FQ11" s="143" t="str">
        <f t="shared" si="13"/>
        <v>--------</v>
      </c>
      <c r="FR11" s="143">
        <f t="shared" ref="FR11" si="80">COUNTIF($AK11:$EZ11,FQ11)</f>
        <v>0</v>
      </c>
      <c r="FS11" s="143">
        <f t="shared" si="15"/>
        <v>60</v>
      </c>
      <c r="FT11" s="143" t="str">
        <f t="shared" si="16"/>
        <v>da</v>
      </c>
      <c r="FU11" s="143" t="str">
        <f t="shared" si="17"/>
        <v>nu</v>
      </c>
      <c r="FV11" s="143">
        <f t="shared" si="18"/>
        <v>0</v>
      </c>
      <c r="FW11" s="143">
        <f t="shared" si="19"/>
        <v>35</v>
      </c>
      <c r="FX11" s="143">
        <f t="shared" si="20"/>
        <v>60</v>
      </c>
      <c r="FY11" s="26" t="s">
        <v>431</v>
      </c>
      <c r="FZ11" s="167">
        <f t="shared" si="21"/>
        <v>0</v>
      </c>
      <c r="GA11" s="167">
        <f t="shared" si="22"/>
        <v>0.58333333333333337</v>
      </c>
      <c r="GB11" s="143" t="str">
        <f>VLOOKUP(Analysis_2020!B11,Matching_final!B11:G74,6,FALSE)</f>
        <v>C18009</v>
      </c>
      <c r="GC11" s="143" t="str">
        <f>VLOOKUP(GB11,Monitoring_MP_2018!B:D,3,FALSE)</f>
        <v>Were any public consultations organized for the drafts of decisions/provisions for 2017?</v>
      </c>
      <c r="GD11" s="143" t="str">
        <f>VLOOKUP(GB11,Monitoring_MP_2018!B:E,4,FALSE)</f>
        <v>par</v>
      </c>
      <c r="GE11" s="167">
        <f>VLOOKUP($GB11,Monitoring_MP_2018!$B:$FD,158,FALSE)</f>
        <v>0</v>
      </c>
      <c r="GF11" s="167">
        <f>VLOOKUP($GB11,Monitoring_MP_2018!$B:$FD,159,FALSE)</f>
        <v>0.5</v>
      </c>
      <c r="GG11" s="230">
        <f t="shared" si="23"/>
        <v>0</v>
      </c>
      <c r="GH11" s="230">
        <f t="shared" si="24"/>
        <v>8.333333333333337E-2</v>
      </c>
      <c r="GI11" s="143">
        <v>10</v>
      </c>
    </row>
    <row r="12" spans="1:191" ht="15" customHeight="1" x14ac:dyDescent="0.35">
      <c r="A12" s="23" t="str">
        <f>IF(ISBLANK(Monitoring_MP!A12),"",Monitoring_MP!A12)</f>
        <v>Q10</v>
      </c>
      <c r="B12" s="23" t="str">
        <f>IF(ISBLANK(Monitoring_MP!B12),"",Monitoring_MP!B12)</f>
        <v>C20010</v>
      </c>
      <c r="C12" s="23">
        <f>IF(ISBLANK(Monitoring_MP!C12),"",Monitoring_MP!C12)</f>
        <v>12</v>
      </c>
      <c r="D12" s="26" t="str">
        <f>IF(ISBLANK(Monitoring_MP!D12),"",Monitoring_MP!D12)</f>
        <v>Anunţul privind organizarea consultărilor publice este făcut public de autoritatea publică cu cel puțin 10 zile pînă la adoptarea deciziei ?</v>
      </c>
      <c r="E12" s="26" t="str">
        <f>IF(ISBLANK(Monitoring_MP!E12),"",Monitoring_MP!E12)</f>
        <v>Is the announcement regarding the organization of public consultations made public by the public authority at least 10 days before the decision?</v>
      </c>
      <c r="F12" s="26" t="str">
        <f>IF(ISBLANK(Monitoring_MP!F12),"",Monitoring_MP!F12)</f>
        <v>par</v>
      </c>
      <c r="G12" s="24" t="str">
        <f>IF(ISBLANK(Monitoring_MP!G12),"",Monitoring_MP!G12)</f>
        <v>par2</v>
      </c>
      <c r="H12" s="24" t="str">
        <f>IF(ISBLANK(Monitoring_MP!H12),"",Monitoring_MP!H12)</f>
        <v>par2k</v>
      </c>
      <c r="I12" s="24">
        <f>IF(ISBLANK(Monitoring_MP!I12),"",Monitoring_MP!I12)</f>
        <v>2</v>
      </c>
      <c r="J12" s="24" t="str">
        <f>IF(ISBLANK(Monitoring_MP!J12),"",Monitoring_MP!J12)</f>
        <v>da</v>
      </c>
      <c r="K12" s="24" t="str">
        <f>IF(ISBLANK(Monitoring_MP!K12),"",Monitoring_MP!K12)</f>
        <v>yes</v>
      </c>
      <c r="L12" s="24" t="str">
        <f>IF(ISBLANK(Monitoring_MP!L12),"",Monitoring_MP!L12)</f>
        <v>nu</v>
      </c>
      <c r="M12" s="24" t="str">
        <f>IF(ISBLANK(Monitoring_MP!M12),"",Monitoring_MP!M12)</f>
        <v>no</v>
      </c>
      <c r="N12" s="47" t="str">
        <f>IF(ISBLANK(Monitoring_MP!N12),"",Monitoring_MP!N12)</f>
        <v>partial/panou informativ</v>
      </c>
      <c r="O12" s="24" t="str">
        <f>IF(ISBLANK(Monitoring_MP!O12),"",Monitoring_MP!O12)</f>
        <v>partially/bilboard</v>
      </c>
      <c r="P12" s="24" t="str">
        <f>IF(ISBLANK(Monitoring_MP!P12),"",Monitoring_MP!P12)</f>
        <v>0-10%</v>
      </c>
      <c r="Q12" s="24" t="str">
        <f>IF(ISBLANK(Monitoring_MP!Q12),"",Monitoring_MP!Q12)</f>
        <v>0-10%</v>
      </c>
      <c r="R12" s="24" t="str">
        <f>IF(ISBLANK(Monitoring_MP!R12),"",Monitoring_MP!R12)</f>
        <v>10-30%</v>
      </c>
      <c r="S12" s="24" t="str">
        <f>IF(ISBLANK(Monitoring_MP!S12),"",Monitoring_MP!S12)</f>
        <v>10-30%</v>
      </c>
      <c r="T12" s="24" t="str">
        <f>IF(ISBLANK(Monitoring_MP!T12),"",Monitoring_MP!T12)</f>
        <v>30-60%</v>
      </c>
      <c r="U12" s="24" t="str">
        <f>IF(ISBLANK(Monitoring_MP!U12),"",Monitoring_MP!U12)</f>
        <v>30-60%</v>
      </c>
      <c r="V12" s="24" t="str">
        <f>IF(ISBLANK(Monitoring_MP!V12),"",Monitoring_MP!V12)</f>
        <v>60-90%</v>
      </c>
      <c r="W12" s="24" t="str">
        <f>IF(ISBLANK(Monitoring_MP!W12),"",Monitoring_MP!W12)</f>
        <v>60-90%</v>
      </c>
      <c r="X12" s="24" t="str">
        <f>IF(ISBLANK(Monitoring_MP!X12),"",Monitoring_MP!X12)</f>
        <v>N/A</v>
      </c>
      <c r="Y12" s="24" t="str">
        <f>IF(ISBLANK(Monitoring_MP!Y12),"",Monitoring_MP!Y12)</f>
        <v>N/A</v>
      </c>
      <c r="Z12" s="24" t="str">
        <f>IF(ISBLANK(Monitoring_MP!Z12),"",Monitoring_MP!Z12)</f>
        <v>--------</v>
      </c>
      <c r="AA12" s="24" t="str">
        <f>IF(ISBLANK(Monitoring_MP!AA12),"",Monitoring_MP!AA12)</f>
        <v>--------</v>
      </c>
      <c r="AB12" s="24">
        <f>IF(ISBLANK(Monitoring_MP!AB12),"",Monitoring_MP!AB12)</f>
        <v>2</v>
      </c>
      <c r="AC12" s="24">
        <f>IF(ISBLANK(Monitoring_MP!AC12),"",Monitoring_MP!AC12)</f>
        <v>0</v>
      </c>
      <c r="AD12" s="24">
        <f>IF(ISBLANK(Monitoring_MP!AD12),"",Monitoring_MP!AD12)</f>
        <v>1</v>
      </c>
      <c r="AE12" s="24">
        <f>IF(ISBLANK(Monitoring_MP!AE12),"",Monitoring_MP!AE12)</f>
        <v>0.4</v>
      </c>
      <c r="AF12" s="24">
        <f>IF(ISBLANK(Monitoring_MP!AF12),"",Monitoring_MP!AF12)</f>
        <v>0.8</v>
      </c>
      <c r="AG12" s="24">
        <f>IF(ISBLANK(Monitoring_MP!AG12),"",Monitoring_MP!AG12)</f>
        <v>1.2</v>
      </c>
      <c r="AH12" s="24">
        <f>IF(ISBLANK(Monitoring_MP!AH12),"",Monitoring_MP!AH12)</f>
        <v>1.6</v>
      </c>
      <c r="AI12" s="24" t="str">
        <f>IF(ISBLANK(Monitoring_MP!AI12),"",Monitoring_MP!AI12)</f>
        <v>N/A</v>
      </c>
      <c r="AJ12" s="24" t="str">
        <f>IF(ISBLANK(Monitoring_MP!AJ12),"",Monitoring_MP!AJ12)</f>
        <v/>
      </c>
      <c r="AK12" s="189" t="str">
        <f>IF(ISBLANK(Monitoring_MP!AK12),"",Monitoring_MP!AK12)</f>
        <v>10-30%</v>
      </c>
      <c r="AL12" s="192" t="str">
        <f>IF(ISBLANK(Monitoring_MP!AL12),"",Monitoring_MP!AL12)</f>
        <v>https://www.chisinau.md/libtd.php?l=ro&amp;idc=999&amp;year=2019&amp;month=&amp;day=&amp;t=/Informatii/Transparenta-decizionala/Procesul-decizional/Consultare-publica/&amp;page=3
https://www.chisinau.md/libtd.php?l=ro&amp;idc=1001&amp;t=/Informatii/Transparenta-decizionala/Procesul-decizional/Dezbatere-publica/&amp;year=2019</v>
      </c>
      <c r="AM12" s="189" t="str">
        <f>IF(ISBLANK(Monitoring_MP!AM12),"",Monitoring_MP!AM12)</f>
        <v>0-10%</v>
      </c>
      <c r="AN12" s="93" t="str">
        <f>IF(ISBLANK(Monitoring_MP!AN12),"",Monitoring_MP!AN12)</f>
        <v>http://balti.md/consultari-publice/proiecte-de-decizii/</v>
      </c>
      <c r="AO12" s="191" t="str">
        <f>IF(ISBLANK(Monitoring_MP!AO12),"",Monitoring_MP!AO12)</f>
        <v>0-10%</v>
      </c>
      <c r="AP12" s="104" t="str">
        <f>IF(ISBLANK(Monitoring_MP!AP12),"",Monitoring_MP!AP12)</f>
        <v>http://primariacahul.md/index.php/anunturi-privind-consultari-publice</v>
      </c>
      <c r="AQ12" s="189" t="str">
        <f>IF(ISBLANK(Monitoring_MP!AQ12),"",Monitoring_MP!AQ12)</f>
        <v>nu</v>
      </c>
      <c r="AR12" s="93" t="str">
        <f>IF(ISBLANK(Monitoring_MP!AR12),"",Monitoring_MP!AR12)</f>
        <v>nu sînt informații pe web</v>
      </c>
      <c r="AS12" s="189" t="str">
        <f>IF(ISBLANK(Monitoring_MP!AS12),"",Monitoring_MP!AS12)</f>
        <v>0-10%</v>
      </c>
      <c r="AT12" s="93" t="str">
        <f>IF(ISBLANK(Monitoring_MP!AT12),"",Monitoring_MP!AT12)</f>
        <v>http://www.primsoroca.md/ro/audieri-publice-2
http://www.primsoroca.md/ro/audieri-publice-3
http://www.primsoroca.md/ro/consultari-publice-ale-proiectelor-de-decizii</v>
      </c>
      <c r="AU12" s="189" t="str">
        <f>IF(ISBLANK(Monitoring_MP!AU12),"",Monitoring_MP!AU12)</f>
        <v>30-60%</v>
      </c>
      <c r="AV12" s="93" t="str">
        <f>IF(ISBLANK(Monitoring_MP!AV12),"",Monitoring_MP!AV12)</f>
        <v>https://www.orhei.md/index.php?pag=news&amp;id=761&amp;l=ro&amp;start=41</v>
      </c>
      <c r="AW12" s="189" t="str">
        <f>IF(ISBLANK(Monitoring_MP!AW12),"",Monitoring_MP!AW12)</f>
        <v>nu</v>
      </c>
      <c r="AX12" s="93" t="str">
        <f>IF(ISBLANK(Monitoring_MP!AX12),"",Monitoring_MP!AX12)</f>
        <v>nu sînt informații pe web</v>
      </c>
      <c r="AY12" s="189" t="str">
        <f>IF(ISBLANK(Monitoring_MP!AY12),"",Monitoring_MP!AY12)</f>
        <v>0-10%</v>
      </c>
      <c r="AZ12" s="132" t="str">
        <f>IF(ISBLANK(Monitoring_MP!AZ12),"",Monitoring_MP!AZ12)</f>
        <v>http://www.straseni.md/articole/consultari-publice/page/2/</v>
      </c>
      <c r="BA12" s="189" t="str">
        <f>IF(ISBLANK(Monitoring_MP!BA12),"",Monitoring_MP!BA12)</f>
        <v>nu</v>
      </c>
      <c r="BB12" s="93" t="str">
        <f>IF(ISBLANK(Monitoring_MP!BB12),"",Monitoring_MP!BB12)</f>
        <v>nu sînt informații pe web</v>
      </c>
      <c r="BC12" s="189" t="str">
        <f>IF(ISBLANK(Monitoring_MP!BC12),"",Monitoring_MP!BC12)</f>
        <v>nu</v>
      </c>
      <c r="BD12" s="193" t="str">
        <f>IF(ISBLANK(Monitoring_MP!BD12),"",Monitoring_MP!BD12)</f>
        <v>nu sînt informații pe web</v>
      </c>
      <c r="BE12" s="189" t="str">
        <f>IF(ISBLANK(Monitoring_MP!BE12),"",Monitoring_MP!BE12)</f>
        <v>partial/panou informativ</v>
      </c>
      <c r="BF12" s="93" t="str">
        <f>IF(ISBLANK(Monitoring_MP!BF12),"",Monitoring_MP!BF12)</f>
        <v>https://primaria.causeni.org/consultare-publica/</v>
      </c>
      <c r="BG12" s="189" t="str">
        <f>IF(ISBLANK(Monitoring_MP!BG12),"",Monitoring_MP!BG12)</f>
        <v>nu</v>
      </c>
      <c r="BH12" s="93" t="str">
        <f>IF(ISBLANK(Monitoring_MP!BH12),"",Monitoring_MP!BH12)</f>
        <v>nu sînt informații pe web</v>
      </c>
      <c r="BI12" s="189" t="str">
        <f>IF(ISBLANK(Monitoring_MP!BI12),"",Monitoring_MP!BI12)</f>
        <v>nu</v>
      </c>
      <c r="BJ12" s="193" t="str">
        <f>IF(ISBLANK(Monitoring_MP!BJ12),"",Monitoring_MP!BJ12)</f>
        <v>nu sînt informații pe web</v>
      </c>
      <c r="BK12" s="189" t="str">
        <f>IF(ISBLANK(Monitoring_MP!BK12),"",Monitoring_MP!BK12)</f>
        <v>nu</v>
      </c>
      <c r="BL12" s="193" t="str">
        <f>IF(ISBLANK(Monitoring_MP!BL12),"",Monitoring_MP!BL12)</f>
        <v>nu sînt informații pe web</v>
      </c>
      <c r="BM12" s="189" t="str">
        <f>IF(ISBLANK(Monitoring_MP!BM12),"",Monitoring_MP!BM12)</f>
        <v>30-60%</v>
      </c>
      <c r="BN12" s="93" t="str">
        <f>IF(ISBLANK(Monitoring_MP!BN12),"",Monitoring_MP!BN12)</f>
        <v>http://calarasi-primaria.md/category/proiecte-de-decizii/
http://calarasi-primaria.md/consultari-publice/</v>
      </c>
      <c r="BO12" s="189" t="str">
        <f>IF(ISBLANK(Monitoring_MP!BO12),"",Monitoring_MP!BO12)</f>
        <v>0-10%</v>
      </c>
      <c r="BP12" s="93" t="str">
        <f>IF(ISBLANK(Monitoring_MP!BP12),"",Monitoring_MP!BP12)</f>
        <v>http://ialoveni.md/invitatie-la-consultari-publice-2/
http://ialoveni.md/anunt-2/</v>
      </c>
      <c r="BQ12" s="189" t="str">
        <f>IF(ISBLANK(Monitoring_MP!BQ12),"",Monitoring_MP!BQ12)</f>
        <v>nu</v>
      </c>
      <c r="BR12" s="193" t="str">
        <f>IF(ISBLANK(Monitoring_MP!BR12),"",Monitoring_MP!BR12)</f>
        <v>nu sînt informații pe web</v>
      </c>
      <c r="BS12" s="189" t="str">
        <f>IF(ISBLANK(Monitoring_MP!BS12),"",Monitoring_MP!BS12)</f>
        <v>nu</v>
      </c>
      <c r="BT12" s="193" t="str">
        <f>IF(ISBLANK(Monitoring_MP!BT12),"",Monitoring_MP!BT12)</f>
        <v>nu sînt informații pe web</v>
      </c>
      <c r="BU12" s="189" t="str">
        <f>IF(ISBLANK(Monitoring_MP!BU12),"",Monitoring_MP!BU12)</f>
        <v>0-10%</v>
      </c>
      <c r="BV12" s="93" t="str">
        <f>IF(ISBLANK(Monitoring_MP!BV12),"",Monitoring_MP!BV12)</f>
        <v>https://falesti.md/index.php/cp.html</v>
      </c>
      <c r="BW12" s="189" t="str">
        <f>IF(ISBLANK(Monitoring_MP!BW12),"",Monitoring_MP!BW12)</f>
        <v>nu</v>
      </c>
      <c r="BX12" s="193" t="str">
        <f>IF(ISBLANK(Monitoring_MP!BX12),"",Monitoring_MP!BX12)</f>
        <v>nu sînt informații pe web</v>
      </c>
      <c r="BY12" s="189" t="str">
        <f>IF(ISBLANK(Monitoring_MP!BY12),"",Monitoring_MP!BY12)</f>
        <v>nu</v>
      </c>
      <c r="BZ12" s="193" t="str">
        <f>IF(ISBLANK(Monitoring_MP!BZ12),"",Monitoring_MP!BZ12)</f>
        <v>nu sînt informații pe web</v>
      </c>
      <c r="CA12" s="189" t="str">
        <f>IF(ISBLANK(Monitoring_MP!CA12),"",Monitoring_MP!CA12)</f>
        <v>partial/panou informativ</v>
      </c>
      <c r="CB12" s="93" t="str">
        <f>IF(ISBLANK(Monitoring_MP!CB12),"",Monitoring_MP!CB12)</f>
        <v>http://cimislia.md/upload/Anunt.%20Consultare%20publica.%20Dezbateri.pdf
http://cimislia.md/ro/page/transparenta/consultari-publice/proiecte-de-decizii-propuse-spre-consultare-cu-publicul-si-materialele-aferente
http://cimislia.md/ro/page/primaria/noutatile-primariei-384?item=va-invitam-sa-participati-la-dezbateri-publice-24-mai-ora-1000
http://cimislia.md/ro/page/primaria/noutatile-primariei-384?item=primaria-cimislia-lanseaza-un-nou-proces-de-consultarea-publica-parerea-ta-conteaza</v>
      </c>
      <c r="CC12" s="189" t="str">
        <f>IF(ISBLANK(Monitoring_MP!CC12),"",Monitoring_MP!CC12)</f>
        <v>nu</v>
      </c>
      <c r="CD12" s="193" t="str">
        <f>IF(ISBLANK(Monitoring_MP!CD12),"",Monitoring_MP!CD12)</f>
        <v>nu sînt informații pe web</v>
      </c>
      <c r="CE12" s="189" t="str">
        <f>IF(ISBLANK(Monitoring_MP!CE12),"",Monitoring_MP!CE12)</f>
        <v>nu</v>
      </c>
      <c r="CF12" s="93" t="str">
        <f>IF(ISBLANK(Monitoring_MP!CF12),"",Monitoring_MP!CF12)</f>
        <v>nu sînt informații pe web</v>
      </c>
      <c r="CG12" s="189" t="str">
        <f>IF(ISBLANK(Monitoring_MP!CG12),"",Monitoring_MP!CG12)</f>
        <v>nu</v>
      </c>
      <c r="CH12" s="200" t="str">
        <f>IF(ISBLANK(Monitoring_MP!CH12),"",Monitoring_MP!CH12)</f>
        <v>nu sînt informații pe web</v>
      </c>
      <c r="CI12" s="189" t="str">
        <f>IF(ISBLANK(Monitoring_MP!CI12),"",Monitoring_MP!CI12)</f>
        <v>nu</v>
      </c>
      <c r="CJ12" s="193" t="str">
        <f>IF(ISBLANK(Monitoring_MP!CJ12),"",Monitoring_MP!CJ12)</f>
        <v>nu sînt informații pe web</v>
      </c>
      <c r="CK12" s="189" t="str">
        <f>IF(ISBLANK(Monitoring_MP!CK12),"",Monitoring_MP!CK12)</f>
        <v>nu</v>
      </c>
      <c r="CL12" s="193" t="str">
        <f>IF(ISBLANK(Monitoring_MP!CL12),"",Monitoring_MP!CL12)</f>
        <v>nu sînt informații pe web</v>
      </c>
      <c r="CM12" s="189" t="str">
        <f>IF(ISBLANK(Monitoring_MP!CM12),"",Monitoring_MP!CM12)</f>
        <v>30-60%</v>
      </c>
      <c r="CN12" s="192" t="str">
        <f>IF(ISBLANK(Monitoring_MP!CN12),"",Monitoring_MP!CN12)</f>
        <v>http://primaria-glodeni.md/ro/page/transparenta/proiecte-de-decizii-propuse-spre-consultare-cu-publicul-si-materialele-aferente</v>
      </c>
      <c r="CO12" s="189" t="str">
        <f>IF(ISBLANK(Monitoring_MP!CO12),"",Monitoring_MP!CO12)</f>
        <v>nu</v>
      </c>
      <c r="CP12" s="193" t="str">
        <f>IF(ISBLANK(Monitoring_MP!CP12),"",Monitoring_MP!CP12)</f>
        <v>nu sînt informații pe web</v>
      </c>
      <c r="CQ12" s="189" t="str">
        <f>IF(ISBLANK(Monitoring_MP!CQ12),"",Monitoring_MP!CQ12)</f>
        <v>nu</v>
      </c>
      <c r="CR12" s="93" t="str">
        <f>IF(ISBLANK(Monitoring_MP!CR12),"",Monitoring_MP!CR12)</f>
        <v>nu sînt informații pe web</v>
      </c>
      <c r="CS12" s="189" t="str">
        <f>IF(ISBLANK(Monitoring_MP!CS12),"",Monitoring_MP!CS12)</f>
        <v>nu</v>
      </c>
      <c r="CT12" s="193" t="str">
        <f>IF(ISBLANK(Monitoring_MP!CT12),"",Monitoring_MP!CT12)</f>
        <v>Pagina web nefuncțională (ultima verificare 31.05.2020)</v>
      </c>
      <c r="CU12" s="189" t="str">
        <f>IF(ISBLANK(Monitoring_MP!CU12),"",Monitoring_MP!CU12)</f>
        <v>nu</v>
      </c>
      <c r="CV12" s="201" t="str">
        <f>IF(ISBLANK(Monitoring_MP!CV12),"",Monitoring_MP!CV12)</f>
        <v>nu sînt informații pe web</v>
      </c>
      <c r="CW12" s="189" t="str">
        <f>IF(ISBLANK(Monitoring_MP!CW12),"",Monitoring_MP!CW12)</f>
        <v>nu</v>
      </c>
      <c r="CX12" s="193" t="str">
        <f>IF(ISBLANK(Monitoring_MP!CX12),"",Monitoring_MP!CX12)</f>
        <v>nu sînt informații pe web</v>
      </c>
      <c r="CY12" s="189" t="str">
        <f>IF(ISBLANK(Monitoring_MP!CY12),"",Monitoring_MP!CY12)</f>
        <v>nu</v>
      </c>
      <c r="CZ12" s="193" t="str">
        <f>IF(ISBLANK(Monitoring_MP!CZ12),"",Monitoring_MP!CZ12)</f>
        <v>nu sînt informații pe web</v>
      </c>
      <c r="DA12" s="189" t="str">
        <f>IF(ISBLANK(Monitoring_MP!DA12),"",Monitoring_MP!DA12)</f>
        <v>nu</v>
      </c>
      <c r="DB12" s="193" t="str">
        <f>IF(ISBLANK(Monitoring_MP!DB12),"",Monitoring_MP!DB12)</f>
        <v>nu sînt informații pe web</v>
      </c>
      <c r="DC12" s="189" t="str">
        <f>IF(ISBLANK(Monitoring_MP!DC12),"",Monitoring_MP!DC12)</f>
        <v>0-10%</v>
      </c>
      <c r="DD12" s="192" t="str">
        <f>IF(ISBLANK(Monitoring_MP!DD12),"",Monitoring_MP!DD12)</f>
        <v>https://anenii-noi.com/index.php/consultare-publica-a-proiectelor-de-decizii/</v>
      </c>
      <c r="DE12" s="189" t="str">
        <f>IF(ISBLANK(Monitoring_MP!DE12),"",Monitoring_MP!DE12)</f>
        <v>nu</v>
      </c>
      <c r="DF12" s="193" t="str">
        <f>IF(ISBLANK(Monitoring_MP!DF12),"",Monitoring_MP!DF12)</f>
        <v>nu este pagina web (ultima verificare 31.05.2020)</v>
      </c>
      <c r="DG12" s="189" t="str">
        <f>IF(ISBLANK(Monitoring_MP!DG12),"",Monitoring_MP!DG12)</f>
        <v>nu</v>
      </c>
      <c r="DH12" s="193" t="str">
        <f>IF(ISBLANK(Monitoring_MP!DH12),"",Monitoring_MP!DH12)</f>
        <v>nu sînt informații pe web</v>
      </c>
      <c r="DI12" s="189" t="str">
        <f>IF(ISBLANK(Monitoring_MP!DI12),"",Monitoring_MP!DI12)</f>
        <v>nu</v>
      </c>
      <c r="DJ12" s="93" t="str">
        <f>IF(ISBLANK(Monitoring_MP!DJ12),"",Monitoring_MP!DJ12)</f>
        <v>nu sînt informații pe web</v>
      </c>
      <c r="DK12" s="189" t="str">
        <f>IF(ISBLANK(Monitoring_MP!DK12),"",Monitoring_MP!DK12)</f>
        <v>nu</v>
      </c>
      <c r="DL12" s="193" t="str">
        <f>IF(ISBLANK(Monitoring_MP!DL12),"",Monitoring_MP!DL12)</f>
        <v>nu sînt informații pe web</v>
      </c>
      <c r="DM12" s="189" t="str">
        <f>IF(ISBLANK(Monitoring_MP!DM12),"",Monitoring_MP!DM12)</f>
        <v>nu</v>
      </c>
      <c r="DN12" s="193" t="str">
        <f>IF(ISBLANK(Monitoring_MP!DN12),"",Monitoring_MP!DN12)</f>
        <v>nu sînt informații pe web</v>
      </c>
      <c r="DO12" s="189" t="str">
        <f>IF(ISBLANK(Monitoring_MP!DO12),"",Monitoring_MP!DO12)</f>
        <v>nu</v>
      </c>
      <c r="DP12" s="193" t="str">
        <f>IF(ISBLANK(Monitoring_MP!DP12),"",Monitoring_MP!DP12)</f>
        <v>site nefuncțional (ultima verificare 31.05.2020)</v>
      </c>
      <c r="DQ12" s="189" t="str">
        <f>IF(ISBLANK(Monitoring_MP!DQ12),"",Monitoring_MP!DQ12)</f>
        <v>nu</v>
      </c>
      <c r="DR12" s="193" t="str">
        <f>IF(ISBLANK(Monitoring_MP!DR12),"",Monitoring_MP!DR12)</f>
        <v>Nu are pagină web (ultima verificare 31.05.2020)</v>
      </c>
      <c r="DS12" s="189" t="str">
        <f>IF(ISBLANK(Monitoring_MP!DS12),"",Monitoring_MP!DS12)</f>
        <v>nu</v>
      </c>
      <c r="DT12" s="193" t="str">
        <f>IF(ISBLANK(Monitoring_MP!DT12),"",Monitoring_MP!DT12)</f>
        <v>nu sînt informații pe web</v>
      </c>
      <c r="DU12" s="189" t="str">
        <f>IF(ISBLANK(Monitoring_MP!DU12),"",Monitoring_MP!DU12)</f>
        <v>nu</v>
      </c>
      <c r="DV12" s="193" t="str">
        <f>IF(ISBLANK(Monitoring_MP!DV12),"",Monitoring_MP!DV12)</f>
        <v>Nu are pagină web (ultima verificare 31.05.2020)</v>
      </c>
      <c r="DW12" s="189" t="str">
        <f>IF(ISBLANK(Monitoring_MP!DW12),"",Monitoring_MP!DW12)</f>
        <v>10-30%</v>
      </c>
      <c r="DX12" s="192" t="str">
        <f>IF(ISBLANK(Monitoring_MP!DX12),"",Monitoring_MP!DX12)</f>
        <v>http://truseni.md/index.php/ro/obshchestvennyj-slushaniya
http://truseni.md/index.php/ro/prozrachnost-reshenij</v>
      </c>
      <c r="DY12" s="189" t="str">
        <f>IF(ISBLANK(Monitoring_MP!DY12),"",Monitoring_MP!DY12)</f>
        <v>nu</v>
      </c>
      <c r="DZ12" s="193" t="str">
        <f>IF(ISBLANK(Monitoring_MP!DZ12),"",Monitoring_MP!DZ12)</f>
        <v>nu sînt informații pe web</v>
      </c>
      <c r="EA12" s="189" t="str">
        <f>IF(ISBLANK(Monitoring_MP!EA12),"",Monitoring_MP!EA12)</f>
        <v>0-10%</v>
      </c>
      <c r="EB12" s="192" t="str">
        <f>IF(ISBLANK(Monitoring_MP!EB12),"",Monitoring_MP!EB12)</f>
        <v>http://peresecina.md/consultari-publice-ale-proiectelor/</v>
      </c>
      <c r="EC12" s="189" t="str">
        <f>IF(ISBLANK(Monitoring_MP!EC12),"",Monitoring_MP!EC12)</f>
        <v>nu</v>
      </c>
      <c r="ED12" s="193" t="str">
        <f>IF(ISBLANK(Monitoring_MP!ED12),"",Monitoring_MP!ED12)</f>
        <v>Nu are pagină web (ultima verificare 31.05.2020)</v>
      </c>
      <c r="EE12" s="189" t="str">
        <f>IF(ISBLANK(Monitoring_MP!EE12),"",Monitoring_MP!EE12)</f>
        <v>nu</v>
      </c>
      <c r="EF12" s="193" t="str">
        <f>IF(ISBLANK(Monitoring_MP!EF12),"",Monitoring_MP!EF12)</f>
        <v>nu sînt informații pe web</v>
      </c>
      <c r="EG12" s="189" t="str">
        <f>IF(ISBLANK(Monitoring_MP!EG12),"",Monitoring_MP!EG12)</f>
        <v>nu</v>
      </c>
      <c r="EH12" s="193" t="str">
        <f>IF(ISBLANK(Monitoring_MP!EH12),"",Monitoring_MP!EH12)</f>
        <v>nu sînt informații pe web</v>
      </c>
      <c r="EI12" s="189" t="str">
        <f>IF(ISBLANK(Monitoring_MP!EI12),"",Monitoring_MP!EI12)</f>
        <v>30-60%</v>
      </c>
      <c r="EJ12" s="192" t="str">
        <f>IF(ISBLANK(Monitoring_MP!EJ12),"",Monitoring_MP!EJ12)</f>
        <v>http://varnita.md/category/avize
http://varnita.md/anunt-5
http://varnita.md/category/avize/page/3</v>
      </c>
      <c r="EK12" s="189" t="str">
        <f>IF(ISBLANK(Monitoring_MP!EK12),"",Monitoring_MP!EK12)</f>
        <v>nu</v>
      </c>
      <c r="EL12" s="193" t="str">
        <f>IF(ISBLANK(Monitoring_MP!EL12),"",Monitoring_MP!EL12)</f>
        <v>nu sînt informații pe web</v>
      </c>
      <c r="EM12" s="189" t="str">
        <f>IF(ISBLANK(Monitoring_MP!EM12),"",Monitoring_MP!EM12)</f>
        <v>10-30%</v>
      </c>
      <c r="EN12" s="192" t="str">
        <f>IF(ISBLANK(Monitoring_MP!EN12),"",Monitoring_MP!EN12)</f>
        <v>http://www.primariatelenesti.md/articole/consultari-publice/</v>
      </c>
      <c r="EO12" s="189" t="str">
        <f>IF(ISBLANK(Monitoring_MP!EO12),"",Monitoring_MP!EO12)</f>
        <v>10-30%</v>
      </c>
      <c r="EP12" s="192" t="str">
        <f>IF(ISBLANK(Monitoring_MP!EP12),"",Monitoring_MP!EP12)</f>
        <v>https://magdacesti.md/2019/07/04/anunt-3/
https://magdacesti.md/2019/11/26/anunt-privind-organizarea-consultarilor-publice-a-proiectelor-de-decizii/</v>
      </c>
      <c r="EQ12" s="189" t="str">
        <f>IF(ISBLANK(Monitoring_MP!EQ12),"",Monitoring_MP!EQ12)</f>
        <v>nu</v>
      </c>
      <c r="ER12" s="193" t="str">
        <f>IF(ISBLANK(Monitoring_MP!ER12),"",Monitoring_MP!ER12)</f>
        <v>pagina web nefuncțională (ultima verificare la 2.06.2020)</v>
      </c>
      <c r="ES12" s="189" t="str">
        <f>IF(ISBLANK(Monitoring_MP!ES12),"",Monitoring_MP!ES12)</f>
        <v>nu</v>
      </c>
      <c r="ET12" s="193" t="str">
        <f>IF(ISBLANK(Monitoring_MP!ET12),"",Monitoring_MP!ET12)</f>
        <v>pagina web nefuncțională (ultima verificare la 2.06.2020)</v>
      </c>
      <c r="EU12" s="189" t="str">
        <f>IF(ISBLANK(Monitoring_MP!EU12),"",Monitoring_MP!EU12)</f>
        <v>nu</v>
      </c>
      <c r="EV12" s="194" t="str">
        <f>IF(ISBLANK(Monitoring_MP!EV12),"",Monitoring_MP!EV12)</f>
        <v>pagina web nefuncțională (ultima verificare la 2.06.2020)</v>
      </c>
      <c r="EW12" s="189" t="str">
        <f>IF(ISBLANK(Monitoring_MP!EW12),"",Monitoring_MP!EW12)</f>
        <v>nu</v>
      </c>
      <c r="EX12" s="95" t="str">
        <f>IF(ISBLANK(Monitoring_MP!EX12),"",Monitoring_MP!EX12)</f>
        <v>nu sînt informații pe web</v>
      </c>
      <c r="EY12" s="189" t="str">
        <f>IF(ISBLANK(Monitoring_MP!EY12),"",Monitoring_MP!EY12)</f>
        <v>0-10%</v>
      </c>
      <c r="EZ12" s="192" t="str">
        <f>IF(ISBLANK(Monitoring_MP!EZ12),"",Monitoring_MP!EZ12)</f>
        <v>https://comrat.md/2430-v-komrate-projdut-publichnye-slushanija-po-strategii-socio-jekonomicheskogo-razvitija-mkomrat-na-2019-2025g.html</v>
      </c>
      <c r="FA12" s="143" t="str">
        <f t="shared" si="2"/>
        <v>da</v>
      </c>
      <c r="FB12" s="143">
        <f t="shared" si="3"/>
        <v>0</v>
      </c>
      <c r="FC12" s="143" t="str">
        <f t="shared" si="2"/>
        <v>nu</v>
      </c>
      <c r="FD12" s="143">
        <f t="shared" si="3"/>
        <v>41</v>
      </c>
      <c r="FE12" s="143" t="str">
        <f t="shared" si="2"/>
        <v>partial/panou informativ</v>
      </c>
      <c r="FF12" s="143">
        <f t="shared" ref="FF12" si="81">COUNTIF($AK12:$EZ12,FE12)</f>
        <v>2</v>
      </c>
      <c r="FG12" s="143" t="str">
        <f t="shared" si="2"/>
        <v>0-10%</v>
      </c>
      <c r="FH12" s="143">
        <f t="shared" ref="FH12" si="82">COUNTIF($AK12:$EZ12,FG12)</f>
        <v>9</v>
      </c>
      <c r="FI12" s="143" t="str">
        <f t="shared" si="2"/>
        <v>10-30%</v>
      </c>
      <c r="FJ12" s="143">
        <f t="shared" ref="FJ12" si="83">COUNTIF($AK12:$EZ12,FI12)</f>
        <v>4</v>
      </c>
      <c r="FK12" s="143" t="str">
        <f t="shared" si="7"/>
        <v>30-60%</v>
      </c>
      <c r="FL12" s="143">
        <f t="shared" ref="FL12" si="84">COUNTIF($AK12:$EZ12,FK12)</f>
        <v>4</v>
      </c>
      <c r="FM12" s="143" t="str">
        <f t="shared" si="9"/>
        <v>60-90%</v>
      </c>
      <c r="FN12" s="143">
        <f t="shared" ref="FN12" si="85">COUNTIF($AK12:$EZ12,FM12)</f>
        <v>0</v>
      </c>
      <c r="FO12" s="143" t="str">
        <f t="shared" si="11"/>
        <v>N/A</v>
      </c>
      <c r="FP12" s="143">
        <f t="shared" ref="FP12" si="86">COUNTIF($AK12:$EZ12,FO12)</f>
        <v>0</v>
      </c>
      <c r="FQ12" s="143" t="str">
        <f t="shared" si="13"/>
        <v>--------</v>
      </c>
      <c r="FR12" s="143">
        <f t="shared" ref="FR12" si="87">COUNTIF($AK12:$EZ12,FQ12)</f>
        <v>0</v>
      </c>
      <c r="FS12" s="143">
        <f t="shared" si="15"/>
        <v>60</v>
      </c>
      <c r="FT12" s="143" t="str">
        <f t="shared" si="16"/>
        <v>da</v>
      </c>
      <c r="FU12" s="143" t="str">
        <f t="shared" si="17"/>
        <v>nu</v>
      </c>
      <c r="FV12" s="143">
        <f t="shared" si="18"/>
        <v>0</v>
      </c>
      <c r="FW12" s="143">
        <f t="shared" si="19"/>
        <v>41</v>
      </c>
      <c r="FX12" s="143">
        <f t="shared" si="20"/>
        <v>60</v>
      </c>
      <c r="FY12" s="26" t="s">
        <v>339</v>
      </c>
      <c r="FZ12" s="167">
        <f t="shared" si="21"/>
        <v>0</v>
      </c>
      <c r="GA12" s="167">
        <f t="shared" si="22"/>
        <v>0.68333333333333335</v>
      </c>
      <c r="GB12" s="143" t="str">
        <f>VLOOKUP(Analysis_2020!B12,Matching_final!B12:G75,6,FALSE)</f>
        <v>C18010</v>
      </c>
      <c r="GC12" s="143" t="str">
        <f>VLOOKUP(GB12,Monitoring_MP_2018!B:D,3,FALSE)</f>
        <v>Is the announcement regarding the organization of public consultations made public by the public authority at least 10 days before the decision?</v>
      </c>
      <c r="GD12" s="143" t="str">
        <f>VLOOKUP(GB12,Monitoring_MP_2018!B:E,4,FALSE)</f>
        <v>par</v>
      </c>
      <c r="GE12" s="167">
        <f>VLOOKUP($GB12,Monitoring_MP_2018!$B:$FD,158,FALSE)</f>
        <v>1.6666666666666666E-2</v>
      </c>
      <c r="GF12" s="167">
        <f>VLOOKUP($GB12,Monitoring_MP_2018!$B:$FD,159,FALSE)</f>
        <v>0.65</v>
      </c>
      <c r="GG12" s="230">
        <f t="shared" si="23"/>
        <v>-1.6666666666666666E-2</v>
      </c>
      <c r="GH12" s="230">
        <f t="shared" si="24"/>
        <v>3.3333333333333326E-2</v>
      </c>
      <c r="GI12" s="143">
        <v>11</v>
      </c>
    </row>
    <row r="13" spans="1:191" ht="15" customHeight="1" x14ac:dyDescent="0.35">
      <c r="A13" s="23" t="str">
        <f>IF(ISBLANK(Monitoring_MP!A13),"",Monitoring_MP!A13)</f>
        <v>Q11</v>
      </c>
      <c r="B13" s="23" t="str">
        <f>IF(ISBLANK(Monitoring_MP!B13),"",Monitoring_MP!B13)</f>
        <v>C20011</v>
      </c>
      <c r="C13" s="23">
        <f>IF(ISBLANK(Monitoring_MP!C13),"",Monitoring_MP!C13)</f>
        <v>13</v>
      </c>
      <c r="D13" s="26" t="str">
        <f>IF(ISBLANK(Monitoring_MP!D13),"",Monitoring_MP!D13)</f>
        <v>Anunţul privind organizarea consultărilor publice conține termenul-limită de prezentare a recomandărilor, modalitatea în care părţile interesate pot prezenta sau expedia recomandări, datele de contact ale persoanelor responsabile de recepţionarea şi examinarea recomandărilor (numele şi prenumele, numărul de telefon, adresa electronică) ?</v>
      </c>
      <c r="E13" s="26" t="str">
        <f>IF(ISBLANK(Monitoring_MP!E13),"",Monitoring_MP!E13)</f>
        <v>Does the announcement regarding the organization of public consultations contains deadline for submitting recommendations, the method in which interested parties may send recommendations, contact details of the persons responsible for examining the recommendations (name, phone number, email address)?</v>
      </c>
      <c r="F13" s="26" t="str">
        <f>IF(ISBLANK(Monitoring_MP!F13),"",Monitoring_MP!F13)</f>
        <v>par</v>
      </c>
      <c r="G13" s="24" t="str">
        <f>IF(ISBLANK(Monitoring_MP!G13),"",Monitoring_MP!G13)</f>
        <v>par3</v>
      </c>
      <c r="H13" s="24" t="str">
        <f>IF(ISBLANK(Monitoring_MP!H13),"",Monitoring_MP!H13)</f>
        <v>par3k</v>
      </c>
      <c r="I13" s="24">
        <f>IF(ISBLANK(Monitoring_MP!I13),"",Monitoring_MP!I13)</f>
        <v>1</v>
      </c>
      <c r="J13" s="24" t="str">
        <f>IF(ISBLANK(Monitoring_MP!J13),"",Monitoring_MP!J13)</f>
        <v>da</v>
      </c>
      <c r="K13" s="24" t="str">
        <f>IF(ISBLANK(Monitoring_MP!K13),"",Monitoring_MP!K13)</f>
        <v>yes</v>
      </c>
      <c r="L13" s="24" t="str">
        <f>IF(ISBLANK(Monitoring_MP!L13),"",Monitoring_MP!L13)</f>
        <v>nu</v>
      </c>
      <c r="M13" s="24" t="str">
        <f>IF(ISBLANK(Monitoring_MP!M13),"",Monitoring_MP!M13)</f>
        <v>no</v>
      </c>
      <c r="N13" s="24" t="str">
        <f>IF(ISBLANK(Monitoring_MP!N13),"",Monitoring_MP!N13)</f>
        <v>partial</v>
      </c>
      <c r="O13" s="24" t="str">
        <f>IF(ISBLANK(Monitoring_MP!O13),"",Monitoring_MP!O13)</f>
        <v>partially</v>
      </c>
      <c r="P13" s="24" t="str">
        <f>IF(ISBLANK(Monitoring_MP!P13),"",Monitoring_MP!P13)</f>
        <v>0-10%</v>
      </c>
      <c r="Q13" s="24" t="str">
        <f>IF(ISBLANK(Monitoring_MP!Q13),"",Monitoring_MP!Q13)</f>
        <v>0-10%</v>
      </c>
      <c r="R13" s="24" t="str">
        <f>IF(ISBLANK(Monitoring_MP!R13),"",Monitoring_MP!R13)</f>
        <v>10-30%</v>
      </c>
      <c r="S13" s="24" t="str">
        <f>IF(ISBLANK(Monitoring_MP!S13),"",Monitoring_MP!S13)</f>
        <v>10-30%</v>
      </c>
      <c r="T13" s="24" t="str">
        <f>IF(ISBLANK(Monitoring_MP!T13),"",Monitoring_MP!T13)</f>
        <v>30-60%</v>
      </c>
      <c r="U13" s="24" t="str">
        <f>IF(ISBLANK(Monitoring_MP!U13),"",Monitoring_MP!U13)</f>
        <v>30-60%</v>
      </c>
      <c r="V13" s="24" t="str">
        <f>IF(ISBLANK(Monitoring_MP!V13),"",Monitoring_MP!V13)</f>
        <v>60-90%</v>
      </c>
      <c r="W13" s="24" t="str">
        <f>IF(ISBLANK(Monitoring_MP!W13),"",Monitoring_MP!W13)</f>
        <v>60-90%</v>
      </c>
      <c r="X13" s="24" t="str">
        <f>IF(ISBLANK(Monitoring_MP!X13),"",Monitoring_MP!X13)</f>
        <v>N/A</v>
      </c>
      <c r="Y13" s="24" t="str">
        <f>IF(ISBLANK(Monitoring_MP!Y13),"",Monitoring_MP!Y13)</f>
        <v>N/A</v>
      </c>
      <c r="Z13" s="24" t="str">
        <f>IF(ISBLANK(Monitoring_MP!Z13),"",Monitoring_MP!Z13)</f>
        <v>--------</v>
      </c>
      <c r="AA13" s="24" t="str">
        <f>IF(ISBLANK(Monitoring_MP!AA13),"",Monitoring_MP!AA13)</f>
        <v>--------</v>
      </c>
      <c r="AB13" s="24">
        <f>IF(ISBLANK(Monitoring_MP!AB13),"",Monitoring_MP!AB13)</f>
        <v>1</v>
      </c>
      <c r="AC13" s="24">
        <f>IF(ISBLANK(Monitoring_MP!AC13),"",Monitoring_MP!AC13)</f>
        <v>0</v>
      </c>
      <c r="AD13" s="24">
        <f>IF(ISBLANK(Monitoring_MP!AD13),"",Monitoring_MP!AD13)</f>
        <v>0.5</v>
      </c>
      <c r="AE13" s="24">
        <f>IF(ISBLANK(Monitoring_MP!AE13),"",Monitoring_MP!AE13)</f>
        <v>0.2</v>
      </c>
      <c r="AF13" s="24">
        <f>IF(ISBLANK(Monitoring_MP!AF13),"",Monitoring_MP!AF13)</f>
        <v>0.4</v>
      </c>
      <c r="AG13" s="24">
        <f>IF(ISBLANK(Monitoring_MP!AG13),"",Monitoring_MP!AG13)</f>
        <v>0.6</v>
      </c>
      <c r="AH13" s="24">
        <f>IF(ISBLANK(Monitoring_MP!AH13),"",Monitoring_MP!AH13)</f>
        <v>0.8</v>
      </c>
      <c r="AI13" s="24" t="str">
        <f>IF(ISBLANK(Monitoring_MP!AI13),"",Monitoring_MP!AI13)</f>
        <v>N/A</v>
      </c>
      <c r="AJ13" s="25" t="str">
        <f>IF(ISBLANK(Monitoring_MP!AJ13),"",Monitoring_MP!AJ13)</f>
        <v/>
      </c>
      <c r="AK13" s="189" t="str">
        <f>IF(ISBLANK(Monitoring_MP!AK13),"",Monitoring_MP!AK13)</f>
        <v>10-30%</v>
      </c>
      <c r="AL13" s="192" t="str">
        <f>IF(ISBLANK(Monitoring_MP!AL13),"",Monitoring_MP!AL13)</f>
        <v>https://www.chisinau.md/libtd.php?l=ro&amp;idc=999&amp;year=2019&amp;month=&amp;day=&amp;t=/Informatii/Transparenta-decizionala/Procesul-decizional/Consultare-publica/&amp;page=3
https://www.chisinau.md/libtd.php?l=ro&amp;idc=1001&amp;t=/Informatii/Transparenta-decizionala/Procesul-decizional/Dezbatere-publica/&amp;year=2019</v>
      </c>
      <c r="AM13" s="189" t="str">
        <f>IF(ISBLANK(Monitoring_MP!AM13),"",Monitoring_MP!AM13)</f>
        <v>0-10%</v>
      </c>
      <c r="AN13" s="93" t="str">
        <f>IF(ISBLANK(Monitoring_MP!AN13),"",Monitoring_MP!AN13)</f>
        <v>http://balti.md/consultari-publice/proiecte-de-decizii/</v>
      </c>
      <c r="AO13" s="191" t="str">
        <f>IF(ISBLANK(Monitoring_MP!AO13),"",Monitoring_MP!AO13)</f>
        <v>nu</v>
      </c>
      <c r="AP13" s="159" t="str">
        <f>IF(ISBLANK(Monitoring_MP!AP13),"",Monitoring_MP!AP13)</f>
        <v>nu sînt informații pe web</v>
      </c>
      <c r="AQ13" s="189" t="str">
        <f>IF(ISBLANK(Monitoring_MP!AQ13),"",Monitoring_MP!AQ13)</f>
        <v>nu</v>
      </c>
      <c r="AR13" s="93" t="str">
        <f>IF(ISBLANK(Monitoring_MP!AR13),"",Monitoring_MP!AR13)</f>
        <v>nu sînt informații pe web</v>
      </c>
      <c r="AS13" s="189" t="str">
        <f>IF(ISBLANK(Monitoring_MP!AS13),"",Monitoring_MP!AS13)</f>
        <v>da</v>
      </c>
      <c r="AT13" s="93" t="str">
        <f>IF(ISBLANK(Monitoring_MP!AT13),"",Monitoring_MP!AT13)</f>
        <v>http://www.primsoroca.md/ro/audieri-publice-2
http://www.primsoroca.md/ro/audieri-publice-3
http://www.primsoroca.md/ro/consultari-publice-ale-proiectelor-de-decizii</v>
      </c>
      <c r="AU13" s="189" t="str">
        <f>IF(ISBLANK(Monitoring_MP!AU13),"",Monitoring_MP!AU13)</f>
        <v>da</v>
      </c>
      <c r="AV13" s="93" t="str">
        <f>IF(ISBLANK(Monitoring_MP!AV13),"",Monitoring_MP!AV13)</f>
        <v>https://www.orhei.md/index.php?pag=news&amp;id=761&amp;l=ro&amp;start=42
https://www.orhei.md/index.php?pag=news&amp;id=761&amp;rid=3182&amp;l=ro</v>
      </c>
      <c r="AW13" s="189" t="str">
        <f>IF(ISBLANK(Monitoring_MP!AW13),"",Monitoring_MP!AW13)</f>
        <v>nu</v>
      </c>
      <c r="AX13" s="93" t="str">
        <f>IF(ISBLANK(Monitoring_MP!AX13),"",Monitoring_MP!AX13)</f>
        <v>nu sînt informații pe web</v>
      </c>
      <c r="AY13" s="189" t="str">
        <f>IF(ISBLANK(Monitoring_MP!AY13),"",Monitoring_MP!AY13)</f>
        <v>partial</v>
      </c>
      <c r="AZ13" s="132" t="str">
        <f>IF(ISBLANK(Monitoring_MP!AZ13),"",Monitoring_MP!AZ13)</f>
        <v>http://www.straseni.md/articole/consultari-publice/page/2/</v>
      </c>
      <c r="BA13" s="189" t="str">
        <f>IF(ISBLANK(Monitoring_MP!BA13),"",Monitoring_MP!BA13)</f>
        <v>nu</v>
      </c>
      <c r="BB13" s="93" t="str">
        <f>IF(ISBLANK(Monitoring_MP!BB13),"",Monitoring_MP!BB13)</f>
        <v>nu sînt informații pe web</v>
      </c>
      <c r="BC13" s="189" t="str">
        <f>IF(ISBLANK(Monitoring_MP!BC13),"",Monitoring_MP!BC13)</f>
        <v>nu</v>
      </c>
      <c r="BD13" s="193" t="str">
        <f>IF(ISBLANK(Monitoring_MP!BD13),"",Monitoring_MP!BD13)</f>
        <v>nu sînt informații pe web</v>
      </c>
      <c r="BE13" s="189" t="str">
        <f>IF(ISBLANK(Monitoring_MP!BE13),"",Monitoring_MP!BE13)</f>
        <v>nu</v>
      </c>
      <c r="BF13" s="93" t="str">
        <f>IF(ISBLANK(Monitoring_MP!BF13),"",Monitoring_MP!BF13)</f>
        <v>nu sînt informații pe web</v>
      </c>
      <c r="BG13" s="189" t="str">
        <f>IF(ISBLANK(Monitoring_MP!BG13),"",Monitoring_MP!BG13)</f>
        <v>nu</v>
      </c>
      <c r="BH13" s="192" t="str">
        <f>IF(ISBLANK(Monitoring_MP!BH13),"",Monitoring_MP!BH13)</f>
        <v>nu sînt informații pe web</v>
      </c>
      <c r="BI13" s="189" t="str">
        <f>IF(ISBLANK(Monitoring_MP!BI13),"",Monitoring_MP!BI13)</f>
        <v>nu</v>
      </c>
      <c r="BJ13" s="193" t="str">
        <f>IF(ISBLANK(Monitoring_MP!BJ13),"",Monitoring_MP!BJ13)</f>
        <v>nu sînt informații pe web</v>
      </c>
      <c r="BK13" s="189" t="str">
        <f>IF(ISBLANK(Monitoring_MP!BK13),"",Monitoring_MP!BK13)</f>
        <v>nu</v>
      </c>
      <c r="BL13" s="193" t="str">
        <f>IF(ISBLANK(Monitoring_MP!BL13),"",Monitoring_MP!BL13)</f>
        <v>nu sînt informații pe web</v>
      </c>
      <c r="BM13" s="189" t="str">
        <f>IF(ISBLANK(Monitoring_MP!BM13),"",Monitoring_MP!BM13)</f>
        <v>0-10%</v>
      </c>
      <c r="BN13" s="93" t="str">
        <f>IF(ISBLANK(Monitoring_MP!BN13),"",Monitoring_MP!BN13)</f>
        <v>http://calarasi-primaria.md/category/proiecte-de-decizii/
http://calarasi-primaria.md/consultari-publice/</v>
      </c>
      <c r="BO13" s="189" t="str">
        <f>IF(ISBLANK(Monitoring_MP!BO13),"",Monitoring_MP!BO13)</f>
        <v>0-10%</v>
      </c>
      <c r="BP13" s="93" t="str">
        <f>IF(ISBLANK(Monitoring_MP!BP13),"",Monitoring_MP!BP13)</f>
        <v>http://ialoveni.md/invitatie-la-consultari-publice-2/
http://ialoveni.md/anunt-2/</v>
      </c>
      <c r="BQ13" s="189" t="str">
        <f>IF(ISBLANK(Monitoring_MP!BQ13),"",Monitoring_MP!BQ13)</f>
        <v>nu</v>
      </c>
      <c r="BR13" s="193" t="str">
        <f>IF(ISBLANK(Monitoring_MP!BR13),"",Monitoring_MP!BR13)</f>
        <v>nu sînt informații pe web</v>
      </c>
      <c r="BS13" s="189" t="str">
        <f>IF(ISBLANK(Monitoring_MP!BS13),"",Monitoring_MP!BS13)</f>
        <v>nu</v>
      </c>
      <c r="BT13" s="193" t="str">
        <f>IF(ISBLANK(Monitoring_MP!BT13),"",Monitoring_MP!BT13)</f>
        <v>nu sînt informații pe web</v>
      </c>
      <c r="BU13" s="189" t="str">
        <f>IF(ISBLANK(Monitoring_MP!BU13),"",Monitoring_MP!BU13)</f>
        <v>0-10%</v>
      </c>
      <c r="BV13" s="93" t="str">
        <f>IF(ISBLANK(Monitoring_MP!BV13),"",Monitoring_MP!BV13)</f>
        <v>https://falesti.md/index.php/cp.html</v>
      </c>
      <c r="BW13" s="189" t="str">
        <f>IF(ISBLANK(Monitoring_MP!BW13),"",Monitoring_MP!BW13)</f>
        <v>nu</v>
      </c>
      <c r="BX13" s="193" t="str">
        <f>IF(ISBLANK(Monitoring_MP!BX13),"",Monitoring_MP!BX13)</f>
        <v>nu sînt informații pe web</v>
      </c>
      <c r="BY13" s="189" t="str">
        <f>IF(ISBLANK(Monitoring_MP!BY13),"",Monitoring_MP!BY13)</f>
        <v>nu</v>
      </c>
      <c r="BZ13" s="193" t="str">
        <f>IF(ISBLANK(Monitoring_MP!BZ13),"",Monitoring_MP!BZ13)</f>
        <v>nu sînt informații pe web</v>
      </c>
      <c r="CA13" s="189" t="str">
        <f>IF(ISBLANK(Monitoring_MP!CA13),"",Monitoring_MP!CA13)</f>
        <v>0-10%</v>
      </c>
      <c r="CB13" s="93" t="str">
        <f>IF(ISBLANK(Monitoring_MP!CB13),"",Monitoring_MP!CB13)</f>
        <v>http://cimislia.md/upload/Anunt.%20Consultare%20publica.%20Dezbateri.pdf
http://cimislia.md/ro/page/transparenta/consultari-publice/proiecte-de-decizii-propuse-spre-consultare-cu-publicul-si-materialele-aferente
http://cimislia.md/ro/page/primaria/noutatile-primariei-384?item=va-invitam-sa-participati-la-dezbateri-publice-24-mai-ora-1000
http://cimislia.md/ro/page/primaria/noutatile-primariei-384?item=primaria-cimislia-lanseaza-un-nou-proces-de-consultarea-publica-parerea-ta-conteaza</v>
      </c>
      <c r="CC13" s="189" t="str">
        <f>IF(ISBLANK(Monitoring_MP!CC13),"",Monitoring_MP!CC13)</f>
        <v>nu</v>
      </c>
      <c r="CD13" s="193" t="str">
        <f>IF(ISBLANK(Monitoring_MP!CD13),"",Monitoring_MP!CD13)</f>
        <v>nu sînt informații pe web</v>
      </c>
      <c r="CE13" s="189" t="str">
        <f>IF(ISBLANK(Monitoring_MP!CE13),"",Monitoring_MP!CE13)</f>
        <v>nu</v>
      </c>
      <c r="CF13" s="93" t="str">
        <f>IF(ISBLANK(Monitoring_MP!CF13),"",Monitoring_MP!CF13)</f>
        <v>nu sînt informații pe web</v>
      </c>
      <c r="CG13" s="189" t="str">
        <f>IF(ISBLANK(Monitoring_MP!CG13),"",Monitoring_MP!CG13)</f>
        <v>nu</v>
      </c>
      <c r="CH13" s="200" t="str">
        <f>IF(ISBLANK(Monitoring_MP!CH13),"",Monitoring_MP!CH13)</f>
        <v>nu sînt informații pe web</v>
      </c>
      <c r="CI13" s="189" t="str">
        <f>IF(ISBLANK(Monitoring_MP!CI13),"",Monitoring_MP!CI13)</f>
        <v>nu</v>
      </c>
      <c r="CJ13" s="193" t="str">
        <f>IF(ISBLANK(Monitoring_MP!CJ13),"",Monitoring_MP!CJ13)</f>
        <v>nu sînt informații pe web</v>
      </c>
      <c r="CK13" s="189" t="str">
        <f>IF(ISBLANK(Monitoring_MP!CK13),"",Monitoring_MP!CK13)</f>
        <v>nu</v>
      </c>
      <c r="CL13" s="193" t="str">
        <f>IF(ISBLANK(Monitoring_MP!CL13),"",Monitoring_MP!CL13)</f>
        <v>nu sînt informații pe web</v>
      </c>
      <c r="CM13" s="189" t="str">
        <f>IF(ISBLANK(Monitoring_MP!CM13),"",Monitoring_MP!CM13)</f>
        <v>nu</v>
      </c>
      <c r="CN13" s="193" t="str">
        <f>IF(ISBLANK(Monitoring_MP!CN13),"",Monitoring_MP!CN13)</f>
        <v>nu sînt informații pe web</v>
      </c>
      <c r="CO13" s="189" t="str">
        <f>IF(ISBLANK(Monitoring_MP!CO13),"",Monitoring_MP!CO13)</f>
        <v>nu</v>
      </c>
      <c r="CP13" s="193" t="str">
        <f>IF(ISBLANK(Monitoring_MP!CP13),"",Monitoring_MP!CP13)</f>
        <v>nu sînt informații pe web</v>
      </c>
      <c r="CQ13" s="189" t="str">
        <f>IF(ISBLANK(Monitoring_MP!CQ13),"",Monitoring_MP!CQ13)</f>
        <v>nu</v>
      </c>
      <c r="CR13" s="93" t="str">
        <f>IF(ISBLANK(Monitoring_MP!CR13),"",Monitoring_MP!CR13)</f>
        <v>nu sînt informații pe web</v>
      </c>
      <c r="CS13" s="189" t="str">
        <f>IF(ISBLANK(Monitoring_MP!CS13),"",Monitoring_MP!CS13)</f>
        <v>nu</v>
      </c>
      <c r="CT13" s="193" t="str">
        <f>IF(ISBLANK(Monitoring_MP!CT13),"",Monitoring_MP!CT13)</f>
        <v>Pagina web nefuncțională (ultima verificare 31.05.2020)</v>
      </c>
      <c r="CU13" s="189" t="str">
        <f>IF(ISBLANK(Monitoring_MP!CU13),"",Monitoring_MP!CU13)</f>
        <v>nu</v>
      </c>
      <c r="CV13" s="201" t="str">
        <f>IF(ISBLANK(Monitoring_MP!CV13),"",Monitoring_MP!CV13)</f>
        <v>nu sînt informații pe web</v>
      </c>
      <c r="CW13" s="189" t="str">
        <f>IF(ISBLANK(Monitoring_MP!CW13),"",Monitoring_MP!CW13)</f>
        <v>nu</v>
      </c>
      <c r="CX13" s="193" t="str">
        <f>IF(ISBLANK(Monitoring_MP!CX13),"",Monitoring_MP!CX13)</f>
        <v>nu sînt informații pe web</v>
      </c>
      <c r="CY13" s="189" t="str">
        <f>IF(ISBLANK(Monitoring_MP!CY13),"",Monitoring_MP!CY13)</f>
        <v>nu</v>
      </c>
      <c r="CZ13" s="193" t="str">
        <f>IF(ISBLANK(Monitoring_MP!CZ13),"",Monitoring_MP!CZ13)</f>
        <v>nu sînt informații pe web</v>
      </c>
      <c r="DA13" s="189" t="str">
        <f>IF(ISBLANK(Monitoring_MP!DA13),"",Monitoring_MP!DA13)</f>
        <v>nu</v>
      </c>
      <c r="DB13" s="193" t="str">
        <f>IF(ISBLANK(Monitoring_MP!DB13),"",Monitoring_MP!DB13)</f>
        <v>nu sînt informații pe web</v>
      </c>
      <c r="DC13" s="189" t="str">
        <f>IF(ISBLANK(Monitoring_MP!DC13),"",Monitoring_MP!DC13)</f>
        <v>0-10%</v>
      </c>
      <c r="DD13" s="192" t="str">
        <f>IF(ISBLANK(Monitoring_MP!DD13),"",Monitoring_MP!DD13)</f>
        <v>https://anenii-noi.com/index.php/consultare-publica-a-proiectelor-de-decizii/</v>
      </c>
      <c r="DE13" s="189" t="str">
        <f>IF(ISBLANK(Monitoring_MP!DE13),"",Monitoring_MP!DE13)</f>
        <v>nu</v>
      </c>
      <c r="DF13" s="193" t="str">
        <f>IF(ISBLANK(Monitoring_MP!DF13),"",Monitoring_MP!DF13)</f>
        <v>nu este pagina web (ultima verificare 31.05.2020)</v>
      </c>
      <c r="DG13" s="189" t="str">
        <f>IF(ISBLANK(Monitoring_MP!DG13),"",Monitoring_MP!DG13)</f>
        <v>nu</v>
      </c>
      <c r="DH13" s="193" t="str">
        <f>IF(ISBLANK(Monitoring_MP!DH13),"",Monitoring_MP!DH13)</f>
        <v>nu sînt informații pe web</v>
      </c>
      <c r="DI13" s="189" t="str">
        <f>IF(ISBLANK(Monitoring_MP!DI13),"",Monitoring_MP!DI13)</f>
        <v>nu</v>
      </c>
      <c r="DJ13" s="93" t="str">
        <f>IF(ISBLANK(Monitoring_MP!DJ13),"",Monitoring_MP!DJ13)</f>
        <v>nu sînt informații pe web</v>
      </c>
      <c r="DK13" s="189" t="str">
        <f>IF(ISBLANK(Monitoring_MP!DK13),"",Monitoring_MP!DK13)</f>
        <v>nu</v>
      </c>
      <c r="DL13" s="193" t="str">
        <f>IF(ISBLANK(Monitoring_MP!DL13),"",Monitoring_MP!DL13)</f>
        <v>nu sînt informații pe web</v>
      </c>
      <c r="DM13" s="189" t="str">
        <f>IF(ISBLANK(Monitoring_MP!DM13),"",Monitoring_MP!DM13)</f>
        <v>nu</v>
      </c>
      <c r="DN13" s="193" t="str">
        <f>IF(ISBLANK(Monitoring_MP!DN13),"",Monitoring_MP!DN13)</f>
        <v>nu sînt informații pe web</v>
      </c>
      <c r="DO13" s="189" t="str">
        <f>IF(ISBLANK(Monitoring_MP!DO13),"",Monitoring_MP!DO13)</f>
        <v>nu</v>
      </c>
      <c r="DP13" s="193" t="str">
        <f>IF(ISBLANK(Monitoring_MP!DP13),"",Monitoring_MP!DP13)</f>
        <v>site nefuncțional (ultima verificare 31.05.2020)</v>
      </c>
      <c r="DQ13" s="189" t="str">
        <f>IF(ISBLANK(Monitoring_MP!DQ13),"",Monitoring_MP!DQ13)</f>
        <v>nu</v>
      </c>
      <c r="DR13" s="193" t="str">
        <f>IF(ISBLANK(Monitoring_MP!DR13),"",Monitoring_MP!DR13)</f>
        <v>Nu are pagină web (ultima verificare 31.05.2020)</v>
      </c>
      <c r="DS13" s="189" t="str">
        <f>IF(ISBLANK(Monitoring_MP!DS13),"",Monitoring_MP!DS13)</f>
        <v>nu</v>
      </c>
      <c r="DT13" s="193" t="str">
        <f>IF(ISBLANK(Monitoring_MP!DT13),"",Monitoring_MP!DT13)</f>
        <v>nu sînt informații pe web</v>
      </c>
      <c r="DU13" s="189" t="str">
        <f>IF(ISBLANK(Monitoring_MP!DU13),"",Monitoring_MP!DU13)</f>
        <v>nu</v>
      </c>
      <c r="DV13" s="193" t="str">
        <f>IF(ISBLANK(Monitoring_MP!DV13),"",Monitoring_MP!DV13)</f>
        <v>Nu are pagină web (ultima verificare 31.05.2020)</v>
      </c>
      <c r="DW13" s="189" t="str">
        <f>IF(ISBLANK(Monitoring_MP!DW13),"",Monitoring_MP!DW13)</f>
        <v>10-30%</v>
      </c>
      <c r="DX13" s="192" t="str">
        <f>IF(ISBLANK(Monitoring_MP!DX13),"",Monitoring_MP!DX13)</f>
        <v>http://truseni.md/index.php/ro/obshchestvennyj-slushaniya
http://truseni.md/index.php/ro/prozrachnost-reshenij</v>
      </c>
      <c r="DY13" s="189" t="str">
        <f>IF(ISBLANK(Monitoring_MP!DY13),"",Monitoring_MP!DY13)</f>
        <v>nu</v>
      </c>
      <c r="DZ13" s="193" t="str">
        <f>IF(ISBLANK(Monitoring_MP!DZ13),"",Monitoring_MP!DZ13)</f>
        <v>nu sînt informații pe web</v>
      </c>
      <c r="EA13" s="189" t="str">
        <f>IF(ISBLANK(Monitoring_MP!EA13),"",Monitoring_MP!EA13)</f>
        <v>0-10%</v>
      </c>
      <c r="EB13" s="192" t="str">
        <f>IF(ISBLANK(Monitoring_MP!EB13),"",Monitoring_MP!EB13)</f>
        <v>http://peresecina.md/consultari-publice-ale-proiectelor/</v>
      </c>
      <c r="EC13" s="189" t="str">
        <f>IF(ISBLANK(Monitoring_MP!EC13),"",Monitoring_MP!EC13)</f>
        <v>nu</v>
      </c>
      <c r="ED13" s="193" t="str">
        <f>IF(ISBLANK(Monitoring_MP!ED13),"",Monitoring_MP!ED13)</f>
        <v>Nu are pagină web (ultima verificare 31.05.2020)</v>
      </c>
      <c r="EE13" s="189" t="str">
        <f>IF(ISBLANK(Monitoring_MP!EE13),"",Monitoring_MP!EE13)</f>
        <v>nu</v>
      </c>
      <c r="EF13" s="193" t="str">
        <f>IF(ISBLANK(Monitoring_MP!EF13),"",Monitoring_MP!EF13)</f>
        <v>nu sînt informații pe web</v>
      </c>
      <c r="EG13" s="189" t="str">
        <f>IF(ISBLANK(Monitoring_MP!EG13),"",Monitoring_MP!EG13)</f>
        <v>nu</v>
      </c>
      <c r="EH13" s="193" t="str">
        <f>IF(ISBLANK(Monitoring_MP!EH13),"",Monitoring_MP!EH13)</f>
        <v>nu sînt informații pe web</v>
      </c>
      <c r="EI13" s="189" t="str">
        <f>IF(ISBLANK(Monitoring_MP!EI13),"",Monitoring_MP!EI13)</f>
        <v>60-90%</v>
      </c>
      <c r="EJ13" s="192" t="str">
        <f>IF(ISBLANK(Monitoring_MP!EJ13),"",Monitoring_MP!EJ13)</f>
        <v>http://varnita.md/category/avize
http://varnita.md/anunt-5
http://varnita.md/category/avize/page/4</v>
      </c>
      <c r="EK13" s="189" t="str">
        <f>IF(ISBLANK(Monitoring_MP!EK13),"",Monitoring_MP!EK13)</f>
        <v>nu</v>
      </c>
      <c r="EL13" s="193" t="str">
        <f>IF(ISBLANK(Monitoring_MP!EL13),"",Monitoring_MP!EL13)</f>
        <v>nu sînt informații pe web</v>
      </c>
      <c r="EM13" s="189" t="str">
        <f>IF(ISBLANK(Monitoring_MP!EM13),"",Monitoring_MP!EM13)</f>
        <v>nu</v>
      </c>
      <c r="EN13" s="193" t="str">
        <f>IF(ISBLANK(Monitoring_MP!EN13),"",Monitoring_MP!EN13)</f>
        <v>nu sînt informații pe web</v>
      </c>
      <c r="EO13" s="189" t="str">
        <f>IF(ISBLANK(Monitoring_MP!EO13),"",Monitoring_MP!EO13)</f>
        <v>10-30%</v>
      </c>
      <c r="EP13" s="192" t="str">
        <f>IF(ISBLANK(Monitoring_MP!EP13),"",Monitoring_MP!EP13)</f>
        <v>https://magdacesti.md/2019/07/04/anunt-3/
https://magdacesti.md/2019/11/26/anunt-privind-organizarea-consultarilor-publice-a-proiectelor-de-decizii/</v>
      </c>
      <c r="EQ13" s="189" t="str">
        <f>IF(ISBLANK(Monitoring_MP!EQ13),"",Monitoring_MP!EQ13)</f>
        <v>nu</v>
      </c>
      <c r="ER13" s="193" t="str">
        <f>IF(ISBLANK(Monitoring_MP!ER13),"",Monitoring_MP!ER13)</f>
        <v>pagina web nefuncțională (ultima verificare la 2.06.2020)</v>
      </c>
      <c r="ES13" s="189" t="str">
        <f>IF(ISBLANK(Monitoring_MP!ES13),"",Monitoring_MP!ES13)</f>
        <v>nu</v>
      </c>
      <c r="ET13" s="193" t="str">
        <f>IF(ISBLANK(Monitoring_MP!ET13),"",Monitoring_MP!ET13)</f>
        <v>pagina web nefuncțională (ultima verificare la 2.06.2020)</v>
      </c>
      <c r="EU13" s="189" t="str">
        <f>IF(ISBLANK(Monitoring_MP!EU13),"",Monitoring_MP!EU13)</f>
        <v>nu</v>
      </c>
      <c r="EV13" s="194" t="str">
        <f>IF(ISBLANK(Monitoring_MP!EV13),"",Monitoring_MP!EV13)</f>
        <v>pagina web nefuncțională (ultima verificare la 2.06.2020)</v>
      </c>
      <c r="EW13" s="189" t="str">
        <f>IF(ISBLANK(Monitoring_MP!EW13),"",Monitoring_MP!EW13)</f>
        <v>nu</v>
      </c>
      <c r="EX13" s="193" t="str">
        <f>IF(ISBLANK(Monitoring_MP!EX13),"",Monitoring_MP!EX13)</f>
        <v>nu sînt informații pe web</v>
      </c>
      <c r="EY13" s="189" t="str">
        <f>IF(ISBLANK(Monitoring_MP!EY13),"",Monitoring_MP!EY13)</f>
        <v>0-10%</v>
      </c>
      <c r="EZ13" s="192" t="str">
        <f>IF(ISBLANK(Monitoring_MP!EZ13),"",Monitoring_MP!EZ13)</f>
        <v>https://comrat.md/2430-v-komrate-projdut-publichnye-slushanija-po-strategii-socio-jekonomicheskogo-razvitija-mkomrat-na-2019-2025g.html</v>
      </c>
      <c r="FA13" s="143" t="str">
        <f t="shared" si="2"/>
        <v>da</v>
      </c>
      <c r="FB13" s="143">
        <f t="shared" si="3"/>
        <v>2</v>
      </c>
      <c r="FC13" s="143" t="str">
        <f t="shared" si="2"/>
        <v>nu</v>
      </c>
      <c r="FD13" s="143">
        <f t="shared" si="3"/>
        <v>45</v>
      </c>
      <c r="FE13" s="143" t="str">
        <f t="shared" si="2"/>
        <v>partial</v>
      </c>
      <c r="FF13" s="143">
        <f t="shared" ref="FF13" si="88">COUNTIF($AK13:$EZ13,FE13)</f>
        <v>1</v>
      </c>
      <c r="FG13" s="143" t="str">
        <f t="shared" si="2"/>
        <v>0-10%</v>
      </c>
      <c r="FH13" s="143">
        <f t="shared" ref="FH13" si="89">COUNTIF($AK13:$EZ13,FG13)</f>
        <v>8</v>
      </c>
      <c r="FI13" s="143" t="str">
        <f t="shared" si="2"/>
        <v>10-30%</v>
      </c>
      <c r="FJ13" s="143">
        <f t="shared" ref="FJ13" si="90">COUNTIF($AK13:$EZ13,FI13)</f>
        <v>3</v>
      </c>
      <c r="FK13" s="143" t="str">
        <f t="shared" si="7"/>
        <v>30-60%</v>
      </c>
      <c r="FL13" s="143">
        <f t="shared" ref="FL13" si="91">COUNTIF($AK13:$EZ13,FK13)</f>
        <v>0</v>
      </c>
      <c r="FM13" s="143" t="str">
        <f t="shared" si="9"/>
        <v>60-90%</v>
      </c>
      <c r="FN13" s="143">
        <f t="shared" ref="FN13" si="92">COUNTIF($AK13:$EZ13,FM13)</f>
        <v>1</v>
      </c>
      <c r="FO13" s="143" t="str">
        <f t="shared" si="11"/>
        <v>N/A</v>
      </c>
      <c r="FP13" s="143">
        <f t="shared" ref="FP13" si="93">COUNTIF($AK13:$EZ13,FO13)</f>
        <v>0</v>
      </c>
      <c r="FQ13" s="143" t="str">
        <f t="shared" si="13"/>
        <v>--------</v>
      </c>
      <c r="FR13" s="143">
        <f t="shared" ref="FR13" si="94">COUNTIF($AK13:$EZ13,FQ13)</f>
        <v>0</v>
      </c>
      <c r="FS13" s="143">
        <f t="shared" si="15"/>
        <v>60</v>
      </c>
      <c r="FT13" s="143" t="str">
        <f t="shared" si="16"/>
        <v>da</v>
      </c>
      <c r="FU13" s="143" t="str">
        <f t="shared" si="17"/>
        <v>nu</v>
      </c>
      <c r="FV13" s="143">
        <f t="shared" si="18"/>
        <v>2</v>
      </c>
      <c r="FW13" s="143">
        <f t="shared" si="19"/>
        <v>45</v>
      </c>
      <c r="FX13" s="143">
        <f t="shared" si="20"/>
        <v>60</v>
      </c>
      <c r="FY13" s="26" t="s">
        <v>340</v>
      </c>
      <c r="FZ13" s="167">
        <f t="shared" si="21"/>
        <v>3.3333333333333333E-2</v>
      </c>
      <c r="GA13" s="167">
        <f t="shared" si="22"/>
        <v>0.75</v>
      </c>
      <c r="GB13" s="143" t="str">
        <f>VLOOKUP(Analysis_2020!B13,Matching_final!B13:G76,6,FALSE)</f>
        <v>C18011</v>
      </c>
      <c r="GC13" s="143" t="str">
        <f>VLOOKUP(GB13,Monitoring_MP_2018!B:D,3,FALSE)</f>
        <v>Does the announcement regarding the organization of public consultations contains deadline for submitting recommendations, the method in which interested parties may send recommendations, contact details of the persons responsible for examining the recommendations (name, phone number, email address)?</v>
      </c>
      <c r="GD13" s="143" t="str">
        <f>VLOOKUP(GB13,Monitoring_MP_2018!B:E,4,FALSE)</f>
        <v>par</v>
      </c>
      <c r="GE13" s="167">
        <f>VLOOKUP($GB13,Monitoring_MP_2018!$B:$FD,158,FALSE)</f>
        <v>3.3333333333333333E-2</v>
      </c>
      <c r="GF13" s="167">
        <f>VLOOKUP($GB13,Monitoring_MP_2018!$B:$FD,159,FALSE)</f>
        <v>0.96666666666666667</v>
      </c>
      <c r="GG13" s="230">
        <f t="shared" si="23"/>
        <v>0</v>
      </c>
      <c r="GH13" s="230">
        <f t="shared" si="24"/>
        <v>-0.21666666666666667</v>
      </c>
      <c r="GI13" s="143">
        <v>12</v>
      </c>
    </row>
    <row r="14" spans="1:191" ht="15" customHeight="1" x14ac:dyDescent="0.35">
      <c r="A14" s="23" t="str">
        <f>IF(ISBLANK(Monitoring_MP!A14),"",Monitoring_MP!A14)</f>
        <v>Q12</v>
      </c>
      <c r="B14" s="23" t="str">
        <f>IF(ISBLANK(Monitoring_MP!B14),"",Monitoring_MP!B14)</f>
        <v>C20012</v>
      </c>
      <c r="C14" s="23">
        <f>IF(ISBLANK(Monitoring_MP!C14),"",Monitoring_MP!C14)</f>
        <v>14</v>
      </c>
      <c r="D14" s="26" t="str">
        <f>IF(ISBLANK(Monitoring_MP!D14),"",Monitoring_MP!D14)</f>
        <v>Autoritățile publice au creat consilii consultative, grupuri de lucru permanente sau grupuri de lucru ad-hoc care participă la procesul decizional ?</v>
      </c>
      <c r="E14" s="26" t="str">
        <f>IF(ISBLANK(Monitoring_MP!E14),"",Monitoring_MP!E14)</f>
        <v>Are created by the public authorities  advisory boards, working groups, permanent or ad hoc working groups participating in the decision making process?</v>
      </c>
      <c r="F14" s="26" t="str">
        <f>IF(ISBLANK(Monitoring_MP!F14),"",Monitoring_MP!F14)</f>
        <v>par</v>
      </c>
      <c r="G14" s="24" t="str">
        <f>IF(ISBLANK(Monitoring_MP!G14),"",Monitoring_MP!G14)</f>
        <v>par4</v>
      </c>
      <c r="H14" s="24" t="str">
        <f>IF(ISBLANK(Monitoring_MP!H14),"",Monitoring_MP!H14)</f>
        <v>par4k</v>
      </c>
      <c r="I14" s="24">
        <f>IF(ISBLANK(Monitoring_MP!I14),"",Monitoring_MP!I14)</f>
        <v>2</v>
      </c>
      <c r="J14" s="24" t="str">
        <f>IF(ISBLANK(Monitoring_MP!J14),"",Monitoring_MP!J14)</f>
        <v>da</v>
      </c>
      <c r="K14" s="24" t="str">
        <f>IF(ISBLANK(Monitoring_MP!K14),"",Monitoring_MP!K14)</f>
        <v>yes</v>
      </c>
      <c r="L14" s="24" t="str">
        <f>IF(ISBLANK(Monitoring_MP!L14),"",Monitoring_MP!L14)</f>
        <v>nu</v>
      </c>
      <c r="M14" s="24" t="str">
        <f>IF(ISBLANK(Monitoring_MP!M14),"",Monitoring_MP!M14)</f>
        <v>no</v>
      </c>
      <c r="N14" s="24" t="str">
        <f>IF(ISBLANK(Monitoring_MP!N14),"",Monitoring_MP!N14)</f>
        <v>partial</v>
      </c>
      <c r="O14" s="24" t="str">
        <f>IF(ISBLANK(Monitoring_MP!O14),"",Monitoring_MP!O14)</f>
        <v>partially</v>
      </c>
      <c r="P14" s="24" t="str">
        <f>IF(ISBLANK(Monitoring_MP!P14),"",Monitoring_MP!P14)</f>
        <v>--------</v>
      </c>
      <c r="Q14" s="24" t="str">
        <f>IF(ISBLANK(Monitoring_MP!Q14),"",Monitoring_MP!Q14)</f>
        <v>--------</v>
      </c>
      <c r="R14" s="24" t="str">
        <f>IF(ISBLANK(Monitoring_MP!R14),"",Monitoring_MP!R14)</f>
        <v>--------</v>
      </c>
      <c r="S14" s="24" t="str">
        <f>IF(ISBLANK(Monitoring_MP!S14),"",Monitoring_MP!S14)</f>
        <v>--------</v>
      </c>
      <c r="T14" s="24" t="str">
        <f>IF(ISBLANK(Monitoring_MP!T14),"",Monitoring_MP!T14)</f>
        <v>--------</v>
      </c>
      <c r="U14" s="24" t="str">
        <f>IF(ISBLANK(Monitoring_MP!U14),"",Monitoring_MP!U14)</f>
        <v>--------</v>
      </c>
      <c r="V14" s="24" t="str">
        <f>IF(ISBLANK(Monitoring_MP!V14),"",Monitoring_MP!V14)</f>
        <v>--------</v>
      </c>
      <c r="W14" s="24" t="str">
        <f>IF(ISBLANK(Monitoring_MP!W14),"",Monitoring_MP!W14)</f>
        <v>--------</v>
      </c>
      <c r="X14" s="24" t="str">
        <f>IF(ISBLANK(Monitoring_MP!X14),"",Monitoring_MP!X14)</f>
        <v>N/A</v>
      </c>
      <c r="Y14" s="24" t="str">
        <f>IF(ISBLANK(Monitoring_MP!Y14),"",Monitoring_MP!Y14)</f>
        <v>N/A</v>
      </c>
      <c r="Z14" s="24" t="str">
        <f>IF(ISBLANK(Monitoring_MP!Z14),"",Monitoring_MP!Z14)</f>
        <v>--------</v>
      </c>
      <c r="AA14" s="24" t="str">
        <f>IF(ISBLANK(Monitoring_MP!AA14),"",Monitoring_MP!AA14)</f>
        <v>--------</v>
      </c>
      <c r="AB14" s="24">
        <f>IF(ISBLANK(Monitoring_MP!AB14),"",Monitoring_MP!AB14)</f>
        <v>2</v>
      </c>
      <c r="AC14" s="24">
        <f>IF(ISBLANK(Monitoring_MP!AC14),"",Monitoring_MP!AC14)</f>
        <v>0</v>
      </c>
      <c r="AD14" s="24">
        <f>IF(ISBLANK(Monitoring_MP!AD14),"",Monitoring_MP!AD14)</f>
        <v>1</v>
      </c>
      <c r="AE14" s="24" t="str">
        <f>IF(ISBLANK(Monitoring_MP!AE14),"",Monitoring_MP!AE14)</f>
        <v/>
      </c>
      <c r="AF14" s="24" t="str">
        <f>IF(ISBLANK(Monitoring_MP!AF14),"",Monitoring_MP!AF14)</f>
        <v/>
      </c>
      <c r="AG14" s="24" t="str">
        <f>IF(ISBLANK(Monitoring_MP!AG14),"",Monitoring_MP!AG14)</f>
        <v/>
      </c>
      <c r="AH14" s="24" t="str">
        <f>IF(ISBLANK(Monitoring_MP!AH14),"",Monitoring_MP!AH14)</f>
        <v/>
      </c>
      <c r="AI14" s="24" t="str">
        <f>IF(ISBLANK(Monitoring_MP!AI14),"",Monitoring_MP!AI14)</f>
        <v>N/A</v>
      </c>
      <c r="AJ14" s="25" t="str">
        <f>IF(ISBLANK(Monitoring_MP!AJ14),"",Monitoring_MP!AJ14)</f>
        <v/>
      </c>
      <c r="AK14" s="189" t="str">
        <f>IF(ISBLANK(Monitoring_MP!AK14),"",Monitoring_MP!AK14)</f>
        <v>nu</v>
      </c>
      <c r="AL14" s="93" t="str">
        <f>IF(ISBLANK(Monitoring_MP!AL14),"",Monitoring_MP!AL14)</f>
        <v>nu sînt informații pe web</v>
      </c>
      <c r="AM14" s="189" t="str">
        <f>IF(ISBLANK(Monitoring_MP!AM14),"",Monitoring_MP!AM14)</f>
        <v>nu</v>
      </c>
      <c r="AN14" s="93" t="str">
        <f>IF(ISBLANK(Monitoring_MP!AN14),"",Monitoring_MP!AN14)</f>
        <v>nu sînt informații pe web</v>
      </c>
      <c r="AO14" s="191" t="str">
        <f>IF(ISBLANK(Monitoring_MP!AO14),"",Monitoring_MP!AO14)</f>
        <v>nu</v>
      </c>
      <c r="AP14" s="104" t="str">
        <f>IF(ISBLANK(Monitoring_MP!AP14),"",Monitoring_MP!AP14)</f>
        <v>nu sînt informații pe web</v>
      </c>
      <c r="AQ14" s="189" t="str">
        <f>IF(ISBLANK(Monitoring_MP!AQ14),"",Monitoring_MP!AQ14)</f>
        <v>nu</v>
      </c>
      <c r="AR14" s="93" t="str">
        <f>IF(ISBLANK(Monitoring_MP!AR14),"",Monitoring_MP!AR14)</f>
        <v>nu sînt informații pe web</v>
      </c>
      <c r="AS14" s="189" t="str">
        <f>IF(ISBLANK(Monitoring_MP!AS14),"",Monitoring_MP!AS14)</f>
        <v>nu</v>
      </c>
      <c r="AT14" s="193" t="str">
        <f>IF(ISBLANK(Monitoring_MP!AT14),"",Monitoring_MP!AT14)</f>
        <v>nu sînt informații pe web</v>
      </c>
      <c r="AU14" s="189" t="str">
        <f>IF(ISBLANK(Monitoring_MP!AU14),"",Monitoring_MP!AU14)</f>
        <v>nu</v>
      </c>
      <c r="AV14" s="93" t="str">
        <f>IF(ISBLANK(Monitoring_MP!AV14),"",Monitoring_MP!AV14)</f>
        <v>nu sînt informații pe web</v>
      </c>
      <c r="AW14" s="189" t="str">
        <f>IF(ISBLANK(Monitoring_MP!AW14),"",Monitoring_MP!AW14)</f>
        <v>nu</v>
      </c>
      <c r="AX14" s="93" t="str">
        <f>IF(ISBLANK(Monitoring_MP!AX14),"",Monitoring_MP!AX14)</f>
        <v>nu sînt informații pe web</v>
      </c>
      <c r="AY14" s="189" t="str">
        <f>IF(ISBLANK(Monitoring_MP!AY14),"",Monitoring_MP!AY14)</f>
        <v>partial</v>
      </c>
      <c r="AZ14" s="132" t="str">
        <f>IF(ISBLANK(Monitoring_MP!AZ14),"",Monitoring_MP!AZ14)</f>
        <v>http://www.straseni.md/coalitia-locala-pentru-transparenta-bugetara-din-municipiul-straseni/</v>
      </c>
      <c r="BA14" s="189" t="str">
        <f>IF(ISBLANK(Monitoring_MP!BA14),"",Monitoring_MP!BA14)</f>
        <v>nu</v>
      </c>
      <c r="BB14" s="93" t="str">
        <f>IF(ISBLANK(Monitoring_MP!BB14),"",Monitoring_MP!BB14)</f>
        <v>nu sînt informații pe web</v>
      </c>
      <c r="BC14" s="189" t="str">
        <f>IF(ISBLANK(Monitoring_MP!BC14),"",Monitoring_MP!BC14)</f>
        <v>nu</v>
      </c>
      <c r="BD14" s="193" t="str">
        <f>IF(ISBLANK(Monitoring_MP!BD14),"",Monitoring_MP!BD14)</f>
        <v>nu sînt informații pe web</v>
      </c>
      <c r="BE14" s="189" t="str">
        <f>IF(ISBLANK(Monitoring_MP!BE14),"",Monitoring_MP!BE14)</f>
        <v>nu</v>
      </c>
      <c r="BF14" s="193" t="str">
        <f>IF(ISBLANK(Monitoring_MP!BF14),"",Monitoring_MP!BF14)</f>
        <v>nu sînt informații pe web</v>
      </c>
      <c r="BG14" s="189" t="str">
        <f>IF(ISBLANK(Monitoring_MP!BG14),"",Monitoring_MP!BG14)</f>
        <v>nu</v>
      </c>
      <c r="BH14" s="93" t="str">
        <f>IF(ISBLANK(Monitoring_MP!BH14),"",Monitoring_MP!BH14)</f>
        <v>nu sînt informații pe web</v>
      </c>
      <c r="BI14" s="189" t="str">
        <f>IF(ISBLANK(Monitoring_MP!BI14),"",Monitoring_MP!BI14)</f>
        <v>nu</v>
      </c>
      <c r="BJ14" s="193" t="str">
        <f>IF(ISBLANK(Monitoring_MP!BJ14),"",Monitoring_MP!BJ14)</f>
        <v>nu sînt informații pe web</v>
      </c>
      <c r="BK14" s="189" t="str">
        <f>IF(ISBLANK(Monitoring_MP!BK14),"",Monitoring_MP!BK14)</f>
        <v>nu</v>
      </c>
      <c r="BL14" s="193" t="str">
        <f>IF(ISBLANK(Monitoring_MP!BL14),"",Monitoring_MP!BL14)</f>
        <v>nu sînt informații pe web</v>
      </c>
      <c r="BM14" s="189" t="str">
        <f>IF(ISBLANK(Monitoring_MP!BM14),"",Monitoring_MP!BM14)</f>
        <v>nu</v>
      </c>
      <c r="BN14" s="93" t="str">
        <f>IF(ISBLANK(Monitoring_MP!BN14),"",Monitoring_MP!BN14)</f>
        <v>nu sînt informații pe web</v>
      </c>
      <c r="BO14" s="189" t="str">
        <f>IF(ISBLANK(Monitoring_MP!BO14),"",Monitoring_MP!BO14)</f>
        <v>nu</v>
      </c>
      <c r="BP14" s="193" t="str">
        <f>IF(ISBLANK(Monitoring_MP!BP14),"",Monitoring_MP!BP14)</f>
        <v>nu sînt informații pe web</v>
      </c>
      <c r="BQ14" s="189" t="str">
        <f>IF(ISBLANK(Monitoring_MP!BQ14),"",Monitoring_MP!BQ14)</f>
        <v>nu</v>
      </c>
      <c r="BR14" s="193" t="str">
        <f>IF(ISBLANK(Monitoring_MP!BR14),"",Monitoring_MP!BR14)</f>
        <v>nu sînt informații pe web</v>
      </c>
      <c r="BS14" s="189" t="str">
        <f>IF(ISBLANK(Monitoring_MP!BS14),"",Monitoring_MP!BS14)</f>
        <v>nu</v>
      </c>
      <c r="BT14" s="192" t="str">
        <f>IF(ISBLANK(Monitoring_MP!BT14),"",Monitoring_MP!BT14)</f>
        <v>nu sînt informații pe web</v>
      </c>
      <c r="BU14" s="189" t="str">
        <f>IF(ISBLANK(Monitoring_MP!BU14),"",Monitoring_MP!BU14)</f>
        <v>nu</v>
      </c>
      <c r="BV14" s="193" t="str">
        <f>IF(ISBLANK(Monitoring_MP!BV14),"",Monitoring_MP!BV14)</f>
        <v>nu sînt informații pe web</v>
      </c>
      <c r="BW14" s="189" t="str">
        <f>IF(ISBLANK(Monitoring_MP!BW14),"",Monitoring_MP!BW14)</f>
        <v>nu</v>
      </c>
      <c r="BX14" s="192" t="str">
        <f>IF(ISBLANK(Monitoring_MP!BX14),"",Monitoring_MP!BX14)</f>
        <v>nu sînt informații pe web</v>
      </c>
      <c r="BY14" s="189" t="str">
        <f>IF(ISBLANK(Monitoring_MP!BY14),"",Monitoring_MP!BY14)</f>
        <v>nu</v>
      </c>
      <c r="BZ14" s="193" t="str">
        <f>IF(ISBLANK(Monitoring_MP!BZ14),"",Monitoring_MP!BZ14)</f>
        <v>nu sînt informații pe web</v>
      </c>
      <c r="CA14" s="189" t="str">
        <f>IF(ISBLANK(Monitoring_MP!CA14),"",Monitoring_MP!CA14)</f>
        <v>nu</v>
      </c>
      <c r="CB14" s="93" t="str">
        <f>IF(ISBLANK(Monitoring_MP!CB14),"",Monitoring_MP!CB14)</f>
        <v>nu sînt informații pe web</v>
      </c>
      <c r="CC14" s="189" t="str">
        <f>IF(ISBLANK(Monitoring_MP!CC14),"",Monitoring_MP!CC14)</f>
        <v>nu</v>
      </c>
      <c r="CD14" s="193" t="str">
        <f>IF(ISBLANK(Monitoring_MP!CD14),"",Monitoring_MP!CD14)</f>
        <v>nu sînt informații pe web</v>
      </c>
      <c r="CE14" s="189" t="str">
        <f>IF(ISBLANK(Monitoring_MP!CE14),"",Monitoring_MP!CE14)</f>
        <v>nu</v>
      </c>
      <c r="CF14" s="93" t="str">
        <f>IF(ISBLANK(Monitoring_MP!CF14),"",Monitoring_MP!CF14)</f>
        <v>nu sînt informații pe web</v>
      </c>
      <c r="CG14" s="189" t="str">
        <f>IF(ISBLANK(Monitoring_MP!CG14),"",Monitoring_MP!CG14)</f>
        <v>nu</v>
      </c>
      <c r="CH14" s="170" t="str">
        <f>IF(ISBLANK(Monitoring_MP!CH14),"",Monitoring_MP!CH14)</f>
        <v>nu sînt informații pe web</v>
      </c>
      <c r="CI14" s="189" t="str">
        <f>IF(ISBLANK(Monitoring_MP!CI14),"",Monitoring_MP!CI14)</f>
        <v>nu</v>
      </c>
      <c r="CJ14" s="193" t="str">
        <f>IF(ISBLANK(Monitoring_MP!CJ14),"",Monitoring_MP!CJ14)</f>
        <v>nu sînt informații pe web</v>
      </c>
      <c r="CK14" s="189" t="str">
        <f>IF(ISBLANK(Monitoring_MP!CK14),"",Monitoring_MP!CK14)</f>
        <v>nu</v>
      </c>
      <c r="CL14" s="193" t="str">
        <f>IF(ISBLANK(Monitoring_MP!CL14),"",Monitoring_MP!CL14)</f>
        <v>nu sînt informații pe web</v>
      </c>
      <c r="CM14" s="189" t="str">
        <f>IF(ISBLANK(Monitoring_MP!CM14),"",Monitoring_MP!CM14)</f>
        <v>nu</v>
      </c>
      <c r="CN14" s="193" t="str">
        <f>IF(ISBLANK(Monitoring_MP!CN14),"",Monitoring_MP!CN14)</f>
        <v>nu sînt informații pe web</v>
      </c>
      <c r="CO14" s="189" t="str">
        <f>IF(ISBLANK(Monitoring_MP!CO14),"",Monitoring_MP!CO14)</f>
        <v>nu</v>
      </c>
      <c r="CP14" s="193" t="str">
        <f>IF(ISBLANK(Monitoring_MP!CP14),"",Monitoring_MP!CP14)</f>
        <v>nu sînt informații pe web</v>
      </c>
      <c r="CQ14" s="189" t="str">
        <f>IF(ISBLANK(Monitoring_MP!CQ14),"",Monitoring_MP!CQ14)</f>
        <v>nu</v>
      </c>
      <c r="CR14" s="93" t="str">
        <f>IF(ISBLANK(Monitoring_MP!CR14),"",Monitoring_MP!CR14)</f>
        <v>nu sînt informații pe web</v>
      </c>
      <c r="CS14" s="189" t="str">
        <f>IF(ISBLANK(Monitoring_MP!CS14),"",Monitoring_MP!CS14)</f>
        <v>nu</v>
      </c>
      <c r="CT14" s="193" t="str">
        <f>IF(ISBLANK(Monitoring_MP!CT14),"",Monitoring_MP!CT14)</f>
        <v>Pagina web nefuncțională (ultima verificare 31.05.2020)</v>
      </c>
      <c r="CU14" s="189" t="str">
        <f>IF(ISBLANK(Monitoring_MP!CU14),"",Monitoring_MP!CU14)</f>
        <v>nu</v>
      </c>
      <c r="CV14" s="201" t="str">
        <f>IF(ISBLANK(Monitoring_MP!CV14),"",Monitoring_MP!CV14)</f>
        <v>nu sînt informații pe web</v>
      </c>
      <c r="CW14" s="189" t="str">
        <f>IF(ISBLANK(Monitoring_MP!CW14),"",Monitoring_MP!CW14)</f>
        <v>nu</v>
      </c>
      <c r="CX14" s="193" t="str">
        <f>IF(ISBLANK(Monitoring_MP!CX14),"",Monitoring_MP!CX14)</f>
        <v>nu sînt informații pe web</v>
      </c>
      <c r="CY14" s="189" t="str">
        <f>IF(ISBLANK(Monitoring_MP!CY14),"",Monitoring_MP!CY14)</f>
        <v>nu</v>
      </c>
      <c r="CZ14" s="193" t="str">
        <f>IF(ISBLANK(Monitoring_MP!CZ14),"",Monitoring_MP!CZ14)</f>
        <v>nu sînt informații pe web</v>
      </c>
      <c r="DA14" s="189" t="str">
        <f>IF(ISBLANK(Monitoring_MP!DA14),"",Monitoring_MP!DA14)</f>
        <v>nu</v>
      </c>
      <c r="DB14" s="193" t="str">
        <f>IF(ISBLANK(Monitoring_MP!DB14),"",Monitoring_MP!DB14)</f>
        <v>nu sînt informații pe web</v>
      </c>
      <c r="DC14" s="189" t="str">
        <f>IF(ISBLANK(Monitoring_MP!DC14),"",Monitoring_MP!DC14)</f>
        <v>nu</v>
      </c>
      <c r="DD14" s="193" t="str">
        <f>IF(ISBLANK(Monitoring_MP!DD14),"",Monitoring_MP!DD14)</f>
        <v>nu sînt informații pe web</v>
      </c>
      <c r="DE14" s="189" t="str">
        <f>IF(ISBLANK(Monitoring_MP!DE14),"",Monitoring_MP!DE14)</f>
        <v>nu</v>
      </c>
      <c r="DF14" s="193" t="str">
        <f>IF(ISBLANK(Monitoring_MP!DF14),"",Monitoring_MP!DF14)</f>
        <v>nu este pagina web (ultima verificare 31.05.2020)</v>
      </c>
      <c r="DG14" s="189" t="str">
        <f>IF(ISBLANK(Monitoring_MP!DG14),"",Monitoring_MP!DG14)</f>
        <v>nu</v>
      </c>
      <c r="DH14" s="193" t="str">
        <f>IF(ISBLANK(Monitoring_MP!DH14),"",Monitoring_MP!DH14)</f>
        <v>nu sînt informații pe web</v>
      </c>
      <c r="DI14" s="189" t="str">
        <f>IF(ISBLANK(Monitoring_MP!DI14),"",Monitoring_MP!DI14)</f>
        <v>nu</v>
      </c>
      <c r="DJ14" s="93" t="str">
        <f>IF(ISBLANK(Monitoring_MP!DJ14),"",Monitoring_MP!DJ14)</f>
        <v>nu sînt informații pe web</v>
      </c>
      <c r="DK14" s="189" t="str">
        <f>IF(ISBLANK(Monitoring_MP!DK14),"",Monitoring_MP!DK14)</f>
        <v>nu</v>
      </c>
      <c r="DL14" s="193" t="str">
        <f>IF(ISBLANK(Monitoring_MP!DL14),"",Monitoring_MP!DL14)</f>
        <v>nu sînt informații pe web</v>
      </c>
      <c r="DM14" s="189" t="str">
        <f>IF(ISBLANK(Monitoring_MP!DM14),"",Monitoring_MP!DM14)</f>
        <v>nu</v>
      </c>
      <c r="DN14" s="193" t="str">
        <f>IF(ISBLANK(Monitoring_MP!DN14),"",Monitoring_MP!DN14)</f>
        <v>nu sînt informații pe web</v>
      </c>
      <c r="DO14" s="189" t="str">
        <f>IF(ISBLANK(Monitoring_MP!DO14),"",Monitoring_MP!DO14)</f>
        <v>nu</v>
      </c>
      <c r="DP14" s="193" t="str">
        <f>IF(ISBLANK(Monitoring_MP!DP14),"",Monitoring_MP!DP14)</f>
        <v>site nefuncțional (ultima verificare 31.05.2020)</v>
      </c>
      <c r="DQ14" s="189" t="str">
        <f>IF(ISBLANK(Monitoring_MP!DQ14),"",Monitoring_MP!DQ14)</f>
        <v>nu</v>
      </c>
      <c r="DR14" s="193" t="str">
        <f>IF(ISBLANK(Monitoring_MP!DR14),"",Monitoring_MP!DR14)</f>
        <v>Nu are pagină web (ultima verificare 31.05.2020)</v>
      </c>
      <c r="DS14" s="189" t="str">
        <f>IF(ISBLANK(Monitoring_MP!DS14),"",Monitoring_MP!DS14)</f>
        <v>nu</v>
      </c>
      <c r="DT14" s="193" t="str">
        <f>IF(ISBLANK(Monitoring_MP!DT14),"",Monitoring_MP!DT14)</f>
        <v>nu sînt informații pe web</v>
      </c>
      <c r="DU14" s="189" t="str">
        <f>IF(ISBLANK(Monitoring_MP!DU14),"",Monitoring_MP!DU14)</f>
        <v>nu</v>
      </c>
      <c r="DV14" s="193" t="str">
        <f>IF(ISBLANK(Monitoring_MP!DV14),"",Monitoring_MP!DV14)</f>
        <v>Nu are pagină web (ultima verificare 31.05.2020)</v>
      </c>
      <c r="DW14" s="189" t="str">
        <f>IF(ISBLANK(Monitoring_MP!DW14),"",Monitoring_MP!DW14)</f>
        <v>nu</v>
      </c>
      <c r="DX14" s="193" t="str">
        <f>IF(ISBLANK(Monitoring_MP!DX14),"",Monitoring_MP!DX14)</f>
        <v>nu sînt informații pe web</v>
      </c>
      <c r="DY14" s="189" t="str">
        <f>IF(ISBLANK(Monitoring_MP!DY14),"",Monitoring_MP!DY14)</f>
        <v>nu</v>
      </c>
      <c r="DZ14" s="193" t="str">
        <f>IF(ISBLANK(Monitoring_MP!DZ14),"",Monitoring_MP!DZ14)</f>
        <v>nu sînt informații pe web</v>
      </c>
      <c r="EA14" s="189" t="str">
        <f>IF(ISBLANK(Monitoring_MP!EA14),"",Monitoring_MP!EA14)</f>
        <v>nu</v>
      </c>
      <c r="EB14" s="193" t="str">
        <f>IF(ISBLANK(Monitoring_MP!EB14),"",Monitoring_MP!EB14)</f>
        <v>nu sînt informații pe web</v>
      </c>
      <c r="EC14" s="189" t="str">
        <f>IF(ISBLANK(Monitoring_MP!EC14),"",Monitoring_MP!EC14)</f>
        <v>nu</v>
      </c>
      <c r="ED14" s="193" t="str">
        <f>IF(ISBLANK(Monitoring_MP!ED14),"",Monitoring_MP!ED14)</f>
        <v>Nu are pagină web (ultima verificare 31.05.2020)</v>
      </c>
      <c r="EE14" s="189" t="str">
        <f>IF(ISBLANK(Monitoring_MP!EE14),"",Monitoring_MP!EE14)</f>
        <v>nu</v>
      </c>
      <c r="EF14" s="193" t="str">
        <f>IF(ISBLANK(Monitoring_MP!EF14),"",Monitoring_MP!EF14)</f>
        <v>nu sînt informații pe web</v>
      </c>
      <c r="EG14" s="189" t="str">
        <f>IF(ISBLANK(Monitoring_MP!EG14),"",Monitoring_MP!EG14)</f>
        <v>nu</v>
      </c>
      <c r="EH14" s="93" t="str">
        <f>IF(ISBLANK(Monitoring_MP!EH14),"",Monitoring_MP!EH14)</f>
        <v>nu sînt informații pe web</v>
      </c>
      <c r="EI14" s="189" t="str">
        <f>IF(ISBLANK(Monitoring_MP!EI14),"",Monitoring_MP!EI14)</f>
        <v>nu</v>
      </c>
      <c r="EJ14" s="193" t="str">
        <f>IF(ISBLANK(Monitoring_MP!EJ14),"",Monitoring_MP!EJ14)</f>
        <v>nu sînt informații pe web</v>
      </c>
      <c r="EK14" s="189" t="str">
        <f>IF(ISBLANK(Monitoring_MP!EK14),"",Monitoring_MP!EK14)</f>
        <v>partial</v>
      </c>
      <c r="EL14" s="192" t="str">
        <f>IF(ISBLANK(Monitoring_MP!EL14),"",Monitoring_MP!EL14)</f>
        <v>http://larga.md/ro/443-prima-%C8%99edin%C8%9B%C4%83-a-consiliul-v%C3%A2rstnicilor-l%C4%83rgeni-%D1%81%D0%BE%D0%B2%D0%B5%D1%82-%D1%81%D1%82%D0%B0%D1%80%D0%B5%D0%B9%D1%88%D0%B8%D0%BD.html</v>
      </c>
      <c r="EM14" s="189" t="str">
        <f>IF(ISBLANK(Monitoring_MP!EM14),"",Monitoring_MP!EM14)</f>
        <v>nu</v>
      </c>
      <c r="EN14" s="192" t="str">
        <f>IF(ISBLANK(Monitoring_MP!EN14),"",Monitoring_MP!EN14)</f>
        <v>nu sînt informații pe web</v>
      </c>
      <c r="EO14" s="189" t="str">
        <f>IF(ISBLANK(Monitoring_MP!EO14),"",Monitoring_MP!EO14)</f>
        <v>nu</v>
      </c>
      <c r="EP14" s="193" t="str">
        <f>IF(ISBLANK(Monitoring_MP!EP14),"",Monitoring_MP!EP14)</f>
        <v>nu sînt informații pe web</v>
      </c>
      <c r="EQ14" s="189" t="str">
        <f>IF(ISBLANK(Monitoring_MP!EQ14),"",Monitoring_MP!EQ14)</f>
        <v>nu</v>
      </c>
      <c r="ER14" s="192" t="str">
        <f>IF(ISBLANK(Monitoring_MP!ER14),"",Monitoring_MP!ER14)</f>
        <v>pagina web nefuncțională (ultima verificare la 2.06.2020)</v>
      </c>
      <c r="ES14" s="189" t="str">
        <f>IF(ISBLANK(Monitoring_MP!ES14),"",Monitoring_MP!ES14)</f>
        <v>nu</v>
      </c>
      <c r="ET14" s="193" t="str">
        <f>IF(ISBLANK(Monitoring_MP!ET14),"",Monitoring_MP!ET14)</f>
        <v>pagina web nefuncțională (ultima verificare la 2.06.2020)</v>
      </c>
      <c r="EU14" s="189" t="str">
        <f>IF(ISBLANK(Monitoring_MP!EU14),"",Monitoring_MP!EU14)</f>
        <v>nu</v>
      </c>
      <c r="EV14" s="194" t="str">
        <f>IF(ISBLANK(Monitoring_MP!EV14),"",Monitoring_MP!EV14)</f>
        <v>pagina web nefuncțională (ultima verificare la 2.06.2020)</v>
      </c>
      <c r="EW14" s="189" t="str">
        <f>IF(ISBLANK(Monitoring_MP!EW14),"",Monitoring_MP!EW14)</f>
        <v>nu</v>
      </c>
      <c r="EX14" s="192" t="str">
        <f>IF(ISBLANK(Monitoring_MP!EX14),"",Monitoring_MP!EX14)</f>
        <v>nu sînt informații pe web</v>
      </c>
      <c r="EY14" s="189" t="str">
        <f>IF(ISBLANK(Monitoring_MP!EY14),"",Monitoring_MP!EY14)</f>
        <v>da</v>
      </c>
      <c r="EZ14" s="127" t="str">
        <f>IF(ISBLANK(Monitoring_MP!EZ14),"",Monitoring_MP!EZ14)</f>
        <v>nu sînt informații pe web</v>
      </c>
      <c r="FA14" s="143" t="str">
        <f t="shared" si="2"/>
        <v>da</v>
      </c>
      <c r="FB14" s="143">
        <f t="shared" si="3"/>
        <v>1</v>
      </c>
      <c r="FC14" s="143" t="str">
        <f t="shared" si="2"/>
        <v>nu</v>
      </c>
      <c r="FD14" s="143">
        <f t="shared" si="3"/>
        <v>57</v>
      </c>
      <c r="FE14" s="143" t="str">
        <f t="shared" si="2"/>
        <v>partial</v>
      </c>
      <c r="FF14" s="143">
        <f t="shared" ref="FF14" si="95">COUNTIF($AK14:$EZ14,FE14)</f>
        <v>2</v>
      </c>
      <c r="FG14" s="143" t="str">
        <f t="shared" si="2"/>
        <v>--------</v>
      </c>
      <c r="FH14" s="143">
        <f t="shared" ref="FH14" si="96">COUNTIF($AK14:$EZ14,FG14)</f>
        <v>0</v>
      </c>
      <c r="FI14" s="143" t="str">
        <f t="shared" si="2"/>
        <v>--------</v>
      </c>
      <c r="FJ14" s="143">
        <f t="shared" ref="FJ14" si="97">COUNTIF($AK14:$EZ14,FI14)</f>
        <v>0</v>
      </c>
      <c r="FK14" s="143" t="str">
        <f t="shared" si="7"/>
        <v>--------</v>
      </c>
      <c r="FL14" s="143">
        <f t="shared" ref="FL14" si="98">COUNTIF($AK14:$EZ14,FK14)</f>
        <v>0</v>
      </c>
      <c r="FM14" s="143" t="str">
        <f t="shared" si="9"/>
        <v>--------</v>
      </c>
      <c r="FN14" s="143">
        <f t="shared" ref="FN14" si="99">COUNTIF($AK14:$EZ14,FM14)</f>
        <v>0</v>
      </c>
      <c r="FO14" s="143" t="str">
        <f t="shared" si="11"/>
        <v>N/A</v>
      </c>
      <c r="FP14" s="143">
        <f t="shared" ref="FP14" si="100">COUNTIF($AK14:$EZ14,FO14)</f>
        <v>0</v>
      </c>
      <c r="FQ14" s="143" t="str">
        <f t="shared" si="13"/>
        <v>--------</v>
      </c>
      <c r="FR14" s="143">
        <f t="shared" ref="FR14" si="101">COUNTIF($AK14:$EZ14,FQ14)</f>
        <v>0</v>
      </c>
      <c r="FS14" s="143">
        <f t="shared" si="15"/>
        <v>60</v>
      </c>
      <c r="FT14" s="143" t="str">
        <f t="shared" si="16"/>
        <v>da</v>
      </c>
      <c r="FU14" s="143" t="str">
        <f t="shared" si="17"/>
        <v>nu</v>
      </c>
      <c r="FV14" s="143">
        <f t="shared" si="18"/>
        <v>1</v>
      </c>
      <c r="FW14" s="143">
        <f t="shared" si="19"/>
        <v>57</v>
      </c>
      <c r="FX14" s="143">
        <f t="shared" si="20"/>
        <v>60</v>
      </c>
      <c r="FY14" s="26" t="s">
        <v>341</v>
      </c>
      <c r="FZ14" s="167">
        <f t="shared" si="21"/>
        <v>1.6666666666666666E-2</v>
      </c>
      <c r="GA14" s="167">
        <f t="shared" si="22"/>
        <v>0.95</v>
      </c>
      <c r="GB14" s="143" t="str">
        <f>VLOOKUP(Analysis_2020!B14,Matching_final!B14:G77,6,FALSE)</f>
        <v>C18012</v>
      </c>
      <c r="GC14" s="143" t="str">
        <f>VLOOKUP(GB14,Monitoring_MP_2018!B:D,3,FALSE)</f>
        <v>Are created by the public authorities  advisory boards, working groups, permanent or ad hoc working groups participating in the decision making process?</v>
      </c>
      <c r="GD14" s="143" t="str">
        <f>VLOOKUP(GB14,Monitoring_MP_2018!B:E,4,FALSE)</f>
        <v>par</v>
      </c>
      <c r="GE14" s="167">
        <f>VLOOKUP($GB14,Monitoring_MP_2018!$B:$FD,158,FALSE)</f>
        <v>1.6666666666666666E-2</v>
      </c>
      <c r="GF14" s="167">
        <f>VLOOKUP($GB14,Monitoring_MP_2018!$B:$FD,159,FALSE)</f>
        <v>0.7</v>
      </c>
      <c r="GG14" s="230">
        <f t="shared" si="23"/>
        <v>0</v>
      </c>
      <c r="GH14" s="230">
        <f t="shared" si="24"/>
        <v>0.25</v>
      </c>
      <c r="GI14" s="143">
        <v>13</v>
      </c>
    </row>
    <row r="15" spans="1:191" ht="15" customHeight="1" x14ac:dyDescent="0.35">
      <c r="A15" s="23" t="str">
        <f>IF(ISBLANK(Monitoring_MP!A15),"",Monitoring_MP!A15)</f>
        <v>Q13</v>
      </c>
      <c r="B15" s="23" t="str">
        <f>IF(ISBLANK(Monitoring_MP!B15),"",Monitoring_MP!B15)</f>
        <v>C20013</v>
      </c>
      <c r="C15" s="23">
        <f>IF(ISBLANK(Monitoring_MP!C15),"",Monitoring_MP!C15)</f>
        <v>15</v>
      </c>
      <c r="D15" s="26" t="str">
        <f>IF(ISBLANK(Monitoring_MP!D15),"",Monitoring_MP!D15)</f>
        <v>Autorităţile publice au elaborat, aprobat și adus la cunoștință regulile interne de informare, consultare şi participare în procesul de elaborare şi adoptare a deciziilor?</v>
      </c>
      <c r="E15" s="26" t="str">
        <f>IF(ISBLANK(Monitoring_MP!E15),"",Monitoring_MP!E15)</f>
        <v>Does the public authorities drafted, approved and announced the internal rules of informing, consultation and participation in the process of drafting and adoption of decisions?</v>
      </c>
      <c r="F15" s="26" t="str">
        <f>IF(ISBLANK(Monitoring_MP!F15),"",Monitoring_MP!F15)</f>
        <v>par</v>
      </c>
      <c r="G15" s="24" t="str">
        <f>IF(ISBLANK(Monitoring_MP!G15),"",Monitoring_MP!G15)</f>
        <v>par5</v>
      </c>
      <c r="H15" s="24" t="str">
        <f>IF(ISBLANK(Monitoring_MP!H15),"",Monitoring_MP!H15)</f>
        <v>par5k</v>
      </c>
      <c r="I15" s="24">
        <f>IF(ISBLANK(Monitoring_MP!I15),"",Monitoring_MP!I15)</f>
        <v>2</v>
      </c>
      <c r="J15" s="24" t="str">
        <f>IF(ISBLANK(Monitoring_MP!J15),"",Monitoring_MP!J15)</f>
        <v>da</v>
      </c>
      <c r="K15" s="24" t="str">
        <f>IF(ISBLANK(Monitoring_MP!K15),"",Monitoring_MP!K15)</f>
        <v>yes</v>
      </c>
      <c r="L15" s="24" t="str">
        <f>IF(ISBLANK(Monitoring_MP!L15),"",Monitoring_MP!L15)</f>
        <v>nu</v>
      </c>
      <c r="M15" s="24" t="str">
        <f>IF(ISBLANK(Monitoring_MP!M15),"",Monitoring_MP!M15)</f>
        <v>no</v>
      </c>
      <c r="N15" s="24" t="str">
        <f>IF(ISBLANK(Monitoring_MP!N15),"",Monitoring_MP!N15)</f>
        <v>partial</v>
      </c>
      <c r="O15" s="24" t="str">
        <f>IF(ISBLANK(Monitoring_MP!O15),"",Monitoring_MP!O15)</f>
        <v>partially</v>
      </c>
      <c r="P15" s="24" t="str">
        <f>IF(ISBLANK(Monitoring_MP!P15),"",Monitoring_MP!P15)</f>
        <v>--------</v>
      </c>
      <c r="Q15" s="24" t="str">
        <f>IF(ISBLANK(Monitoring_MP!Q15),"",Monitoring_MP!Q15)</f>
        <v>--------</v>
      </c>
      <c r="R15" s="24" t="str">
        <f>IF(ISBLANK(Monitoring_MP!R15),"",Monitoring_MP!R15)</f>
        <v>--------</v>
      </c>
      <c r="S15" s="24" t="str">
        <f>IF(ISBLANK(Monitoring_MP!S15),"",Monitoring_MP!S15)</f>
        <v>--------</v>
      </c>
      <c r="T15" s="24" t="str">
        <f>IF(ISBLANK(Monitoring_MP!T15),"",Monitoring_MP!T15)</f>
        <v>--------</v>
      </c>
      <c r="U15" s="24" t="str">
        <f>IF(ISBLANK(Monitoring_MP!U15),"",Monitoring_MP!U15)</f>
        <v>--------</v>
      </c>
      <c r="V15" s="24" t="str">
        <f>IF(ISBLANK(Monitoring_MP!V15),"",Monitoring_MP!V15)</f>
        <v>--------</v>
      </c>
      <c r="W15" s="24" t="str">
        <f>IF(ISBLANK(Monitoring_MP!W15),"",Monitoring_MP!W15)</f>
        <v>--------</v>
      </c>
      <c r="X15" s="24" t="str">
        <f>IF(ISBLANK(Monitoring_MP!X15),"",Monitoring_MP!X15)</f>
        <v>N/A</v>
      </c>
      <c r="Y15" s="24" t="str">
        <f>IF(ISBLANK(Monitoring_MP!Y15),"",Monitoring_MP!Y15)</f>
        <v>N/A</v>
      </c>
      <c r="Z15" s="24" t="str">
        <f>IF(ISBLANK(Monitoring_MP!Z15),"",Monitoring_MP!Z15)</f>
        <v>--------</v>
      </c>
      <c r="AA15" s="24" t="str">
        <f>IF(ISBLANK(Monitoring_MP!AA15),"",Monitoring_MP!AA15)</f>
        <v>--------</v>
      </c>
      <c r="AB15" s="24">
        <f>IF(ISBLANK(Monitoring_MP!AB15),"",Monitoring_MP!AB15)</f>
        <v>2</v>
      </c>
      <c r="AC15" s="24">
        <f>IF(ISBLANK(Monitoring_MP!AC15),"",Monitoring_MP!AC15)</f>
        <v>0</v>
      </c>
      <c r="AD15" s="24">
        <f>IF(ISBLANK(Monitoring_MP!AD15),"",Monitoring_MP!AD15)</f>
        <v>1</v>
      </c>
      <c r="AE15" s="24" t="str">
        <f>IF(ISBLANK(Monitoring_MP!AE15),"",Monitoring_MP!AE15)</f>
        <v/>
      </c>
      <c r="AF15" s="24" t="str">
        <f>IF(ISBLANK(Monitoring_MP!AF15),"",Monitoring_MP!AF15)</f>
        <v/>
      </c>
      <c r="AG15" s="24" t="str">
        <f>IF(ISBLANK(Monitoring_MP!AG15),"",Monitoring_MP!AG15)</f>
        <v/>
      </c>
      <c r="AH15" s="24" t="str">
        <f>IF(ISBLANK(Monitoring_MP!AH15),"",Monitoring_MP!AH15)</f>
        <v/>
      </c>
      <c r="AI15" s="24" t="str">
        <f>IF(ISBLANK(Monitoring_MP!AI15),"",Monitoring_MP!AI15)</f>
        <v>N/A</v>
      </c>
      <c r="AJ15" s="25" t="str">
        <f>IF(ISBLANK(Monitoring_MP!AJ15),"",Monitoring_MP!AJ15)</f>
        <v/>
      </c>
      <c r="AK15" s="189" t="str">
        <f>IF(ISBLANK(Monitoring_MP!AK15),"",Monitoring_MP!AK15)</f>
        <v>da</v>
      </c>
      <c r="AL15" s="95" t="str">
        <f>IF(ISBLANK(Monitoring_MP!AL15),"",Monitoring_MP!AL15)</f>
        <v>https://www.chisinau.md/doc.php?l=ro&amp;idc=511&amp;id=1162</v>
      </c>
      <c r="AM15" s="189" t="str">
        <f>IF(ISBLANK(Monitoring_MP!AM15),"",Monitoring_MP!AM15)</f>
        <v>da</v>
      </c>
      <c r="AN15" s="127" t="str">
        <f>IF(ISBLANK(Monitoring_MP!AN15),"",Monitoring_MP!AN15)</f>
        <v>http://balti.md/consultari-publice/proceduri-de-informare/</v>
      </c>
      <c r="AO15" s="191" t="str">
        <f>IF(ISBLANK(Monitoring_MP!AO15),"",Monitoring_MP!AO15)</f>
        <v>da</v>
      </c>
      <c r="AP15" s="154" t="str">
        <f>IF(ISBLANK(Monitoring_MP!AP15),"",Monitoring_MP!AP15)</f>
        <v>http://primariacahul.md/index.php/reguli-interne-de-organizare/550-regulile-interne-de-organizare-a-procedurilor-de-asigurare-a-transparentei-in-procesul-de-elaborare-si-adoptare-a-deciziilor-consiliului-orasenesc-cahul-elaborate-in-cadrul-proiectului-impreuna-cu-cetatenii-pentru-o-mai-buna-guvernare-a-orasului-cahul</v>
      </c>
      <c r="AQ15" s="189" t="str">
        <f>IF(ISBLANK(Monitoring_MP!AQ15),"",Monitoring_MP!AQ15)</f>
        <v>da</v>
      </c>
      <c r="AR15" s="95" t="str">
        <f>IF(ISBLANK(Monitoring_MP!AR15),"",Monitoring_MP!AR15)</f>
        <v>http://ungheni.md/wp-content/uploads/2020/02/Regulament-cu-privire-la-asigurarea-transparent%CC%A7ei-decizionale.pdf</v>
      </c>
      <c r="AS15" s="189" t="str">
        <f>IF(ISBLANK(Monitoring_MP!AS15),"",Monitoring_MP!AS15)</f>
        <v>nu</v>
      </c>
      <c r="AT15" s="193" t="str">
        <f>IF(ISBLANK(Monitoring_MP!AT15),"",Monitoring_MP!AT15)</f>
        <v>nu sînt informații pe web</v>
      </c>
      <c r="AU15" s="189" t="str">
        <f>IF(ISBLANK(Monitoring_MP!AU15),"",Monitoring_MP!AU15)</f>
        <v>da</v>
      </c>
      <c r="AV15" s="95" t="str">
        <f>IF(ISBLANK(Monitoring_MP!AV15),"",Monitoring_MP!AV15)</f>
        <v>https://orhei.md/media/files/files/7_20_cu_privire_la_aprobarea_regulilor_interne_de_organizare_a_procedurilor_de_asigurare_a_transparentei_in_procesul_de_elaborare_si_adoptare_a_deciziilor_6334404.pdf</v>
      </c>
      <c r="AW15" s="189" t="str">
        <f>IF(ISBLANK(Monitoring_MP!AW15),"",Monitoring_MP!AW15)</f>
        <v>nu</v>
      </c>
      <c r="AX15" s="93" t="str">
        <f>IF(ISBLANK(Monitoring_MP!AX15),"",Monitoring_MP!AX15)</f>
        <v>nu sînt informații pe web</v>
      </c>
      <c r="AY15" s="189" t="str">
        <f>IF(ISBLANK(Monitoring_MP!AY15),"",Monitoring_MP!AY15)</f>
        <v>da</v>
      </c>
      <c r="AZ15" s="132" t="str">
        <f>IF(ISBLANK(Monitoring_MP!AZ15),"",Monitoring_MP!AZ15)</f>
        <v>http://www.straseni.md/regulamente-interne-privind-procedurile-de-consultare-publica/</v>
      </c>
      <c r="BA15" s="189" t="str">
        <f>IF(ISBLANK(Monitoring_MP!BA15),"",Monitoring_MP!BA15)</f>
        <v>nu</v>
      </c>
      <c r="BB15" s="95" t="str">
        <f>IF(ISBLANK(Monitoring_MP!BB15),"",Monitoring_MP!BB15)</f>
        <v>nu sînt informații pe web</v>
      </c>
      <c r="BC15" s="189" t="str">
        <f>IF(ISBLANK(Monitoring_MP!BC15),"",Monitoring_MP!BC15)</f>
        <v>nu</v>
      </c>
      <c r="BD15" s="193" t="str">
        <f>IF(ISBLANK(Monitoring_MP!BD15),"",Monitoring_MP!BD15)</f>
        <v>nu sînt informații pe web</v>
      </c>
      <c r="BE15" s="189" t="str">
        <f>IF(ISBLANK(Monitoring_MP!BE15),"",Monitoring_MP!BE15)</f>
        <v>nu</v>
      </c>
      <c r="BF15" s="193" t="str">
        <f>IF(ISBLANK(Monitoring_MP!BF15),"",Monitoring_MP!BF15)</f>
        <v>nu sînt informații pe web</v>
      </c>
      <c r="BG15" s="189" t="str">
        <f>IF(ISBLANK(Monitoring_MP!BG15),"",Monitoring_MP!BG15)</f>
        <v>nu</v>
      </c>
      <c r="BH15" s="93" t="str">
        <f>IF(ISBLANK(Monitoring_MP!BH15),"",Monitoring_MP!BH15)</f>
        <v>nu sînt informații pe web</v>
      </c>
      <c r="BI15" s="189" t="str">
        <f>IF(ISBLANK(Monitoring_MP!BI15),"",Monitoring_MP!BI15)</f>
        <v>nu</v>
      </c>
      <c r="BJ15" s="193" t="str">
        <f>IF(ISBLANK(Monitoring_MP!BJ15),"",Monitoring_MP!BJ15)</f>
        <v>nu sînt informații pe web</v>
      </c>
      <c r="BK15" s="189" t="str">
        <f>IF(ISBLANK(Monitoring_MP!BK15),"",Monitoring_MP!BK15)</f>
        <v>nu</v>
      </c>
      <c r="BL15" s="193" t="str">
        <f>IF(ISBLANK(Monitoring_MP!BL15),"",Monitoring_MP!BL15)</f>
        <v>nu sînt informații pe web</v>
      </c>
      <c r="BM15" s="189" t="str">
        <f>IF(ISBLANK(Monitoring_MP!BM15),"",Monitoring_MP!BM15)</f>
        <v>nu</v>
      </c>
      <c r="BN15" s="95" t="str">
        <f>IF(ISBLANK(Monitoring_MP!BN15),"",Monitoring_MP!BN15)</f>
        <v>nu sînt informații pe web</v>
      </c>
      <c r="BO15" s="189" t="str">
        <f>IF(ISBLANK(Monitoring_MP!BO15),"",Monitoring_MP!BO15)</f>
        <v>nu</v>
      </c>
      <c r="BP15" s="193" t="str">
        <f>IF(ISBLANK(Monitoring_MP!BP15),"",Monitoring_MP!BP15)</f>
        <v>nu sînt informații pe web</v>
      </c>
      <c r="BQ15" s="189" t="str">
        <f>IF(ISBLANK(Monitoring_MP!BQ15),"",Monitoring_MP!BQ15)</f>
        <v>nu</v>
      </c>
      <c r="BR15" s="193" t="str">
        <f>IF(ISBLANK(Monitoring_MP!BR15),"",Monitoring_MP!BR15)</f>
        <v>nu sînt informații pe web</v>
      </c>
      <c r="BS15" s="189" t="str">
        <f>IF(ISBLANK(Monitoring_MP!BS15),"",Monitoring_MP!BS15)</f>
        <v>nu</v>
      </c>
      <c r="BT15" s="193" t="str">
        <f>IF(ISBLANK(Monitoring_MP!BT15),"",Monitoring_MP!BT15)</f>
        <v>nu sînt informații pe web</v>
      </c>
      <c r="BU15" s="189" t="str">
        <f>IF(ISBLANK(Monitoring_MP!BU15),"",Monitoring_MP!BU15)</f>
        <v>da</v>
      </c>
      <c r="BV15" s="192" t="str">
        <f>IF(ISBLANK(Monitoring_MP!BV15),"",Monitoring_MP!BV15)</f>
        <v>https://falesti.md/index.php/regulamentul.html</v>
      </c>
      <c r="BW15" s="189" t="str">
        <f>IF(ISBLANK(Monitoring_MP!BW15),"",Monitoring_MP!BW15)</f>
        <v>da</v>
      </c>
      <c r="BX15" s="192" t="str">
        <f>IF(ISBLANK(Monitoring_MP!BX15),"",Monitoring_MP!BX15)</f>
        <v>http://primariasingerei.md/ro/page/consiliul-local/consilieri-si-programul-de-audienta/arhiva-deciziilor-consiliului-local?year=2017&amp;month=1</v>
      </c>
      <c r="BY15" s="189" t="str">
        <f>IF(ISBLANK(Monitoring_MP!BY15),"",Monitoring_MP!BY15)</f>
        <v>nu</v>
      </c>
      <c r="BZ15" s="193" t="str">
        <f>IF(ISBLANK(Monitoring_MP!BZ15),"",Monitoring_MP!BZ15)</f>
        <v>nu sînt informații pe web</v>
      </c>
      <c r="CA15" s="189" t="str">
        <f>IF(ISBLANK(Monitoring_MP!CA15),"",Monitoring_MP!CA15)</f>
        <v>nu</v>
      </c>
      <c r="CB15" s="193" t="str">
        <f>IF(ISBLANK(Monitoring_MP!CB15),"",Monitoring_MP!CB15)</f>
        <v>nu sînt informații pe web</v>
      </c>
      <c r="CC15" s="189" t="str">
        <f>IF(ISBLANK(Monitoring_MP!CC15),"",Monitoring_MP!CC15)</f>
        <v>nu</v>
      </c>
      <c r="CD15" s="193" t="str">
        <f>IF(ISBLANK(Monitoring_MP!CD15),"",Monitoring_MP!CD15)</f>
        <v>nu sînt informații pe web</v>
      </c>
      <c r="CE15" s="189" t="str">
        <f>IF(ISBLANK(Monitoring_MP!CE15),"",Monitoring_MP!CE15)</f>
        <v>nu</v>
      </c>
      <c r="CF15" s="93" t="str">
        <f>IF(ISBLANK(Monitoring_MP!CF15),"",Monitoring_MP!CF15)</f>
        <v>nu sînt informații pe web</v>
      </c>
      <c r="CG15" s="189" t="str">
        <f>IF(ISBLANK(Monitoring_MP!CG15),"",Monitoring_MP!CG15)</f>
        <v>da</v>
      </c>
      <c r="CH15" s="202" t="str">
        <f>IF(ISBLANK(Monitoring_MP!CH15),"",Monitoring_MP!CH15)</f>
        <v>http://www.primariabessarabka.md/ru/page/primriya/primriya-209/vnutrnni-rglamnt</v>
      </c>
      <c r="CI15" s="189" t="str">
        <f>IF(ISBLANK(Monitoring_MP!CI15),"",Monitoring_MP!CI15)</f>
        <v>nu</v>
      </c>
      <c r="CJ15" s="193" t="str">
        <f>IF(ISBLANK(Monitoring_MP!CJ15),"",Monitoring_MP!CJ15)</f>
        <v>nu sînt informații pe web</v>
      </c>
      <c r="CK15" s="189" t="str">
        <f>IF(ISBLANK(Monitoring_MP!CK15),"",Monitoring_MP!CK15)</f>
        <v>nu</v>
      </c>
      <c r="CL15" s="193" t="str">
        <f>IF(ISBLANK(Monitoring_MP!CL15),"",Monitoring_MP!CL15)</f>
        <v>nu sînt informații pe web</v>
      </c>
      <c r="CM15" s="189" t="str">
        <f>IF(ISBLANK(Monitoring_MP!CM15),"",Monitoring_MP!CM15)</f>
        <v>nu</v>
      </c>
      <c r="CN15" s="193" t="str">
        <f>IF(ISBLANK(Monitoring_MP!CN15),"",Monitoring_MP!CN15)</f>
        <v>nu sînt informații pe web</v>
      </c>
      <c r="CO15" s="189" t="str">
        <f>IF(ISBLANK(Monitoring_MP!CO15),"",Monitoring_MP!CO15)</f>
        <v>nu</v>
      </c>
      <c r="CP15" s="193" t="str">
        <f>IF(ISBLANK(Monitoring_MP!CP15),"",Monitoring_MP!CP15)</f>
        <v>nu sînt informații pe web</v>
      </c>
      <c r="CQ15" s="189" t="str">
        <f>IF(ISBLANK(Monitoring_MP!CQ15),"",Monitoring_MP!CQ15)</f>
        <v>nu</v>
      </c>
      <c r="CR15" s="93" t="str">
        <f>IF(ISBLANK(Monitoring_MP!CR15),"",Monitoring_MP!CR15)</f>
        <v>nu sînt informații pe web</v>
      </c>
      <c r="CS15" s="189" t="str">
        <f>IF(ISBLANK(Monitoring_MP!CS15),"",Monitoring_MP!CS15)</f>
        <v>nu</v>
      </c>
      <c r="CT15" s="193" t="str">
        <f>IF(ISBLANK(Monitoring_MP!CT15),"",Monitoring_MP!CT15)</f>
        <v>Pagina web nefuncțională (ultima verificare 31.05.2020)</v>
      </c>
      <c r="CU15" s="189" t="str">
        <f>IF(ISBLANK(Monitoring_MP!CU15),"",Monitoring_MP!CU15)</f>
        <v>nu</v>
      </c>
      <c r="CV15" s="201" t="str">
        <f>IF(ISBLANK(Monitoring_MP!CV15),"",Monitoring_MP!CV15)</f>
        <v>nu sînt informații pe web</v>
      </c>
      <c r="CW15" s="189" t="str">
        <f>IF(ISBLANK(Monitoring_MP!CW15),"",Monitoring_MP!CW15)</f>
        <v>nu</v>
      </c>
      <c r="CX15" s="193" t="str">
        <f>IF(ISBLANK(Monitoring_MP!CX15),"",Monitoring_MP!CX15)</f>
        <v>nu sînt informații pe web</v>
      </c>
      <c r="CY15" s="189" t="str">
        <f>IF(ISBLANK(Monitoring_MP!CY15),"",Monitoring_MP!CY15)</f>
        <v>nu</v>
      </c>
      <c r="CZ15" s="193" t="str">
        <f>IF(ISBLANK(Monitoring_MP!CZ15),"",Monitoring_MP!CZ15)</f>
        <v>nu sînt informații pe web</v>
      </c>
      <c r="DA15" s="189" t="str">
        <f>IF(ISBLANK(Monitoring_MP!DA15),"",Monitoring_MP!DA15)</f>
        <v>nu</v>
      </c>
      <c r="DB15" s="193" t="str">
        <f>IF(ISBLANK(Monitoring_MP!DB15),"",Monitoring_MP!DB15)</f>
        <v>nu sînt informații pe web</v>
      </c>
      <c r="DC15" s="189" t="str">
        <f>IF(ISBLANK(Monitoring_MP!DC15),"",Monitoring_MP!DC15)</f>
        <v>nu</v>
      </c>
      <c r="DD15" s="193" t="str">
        <f>IF(ISBLANK(Monitoring_MP!DD15),"",Monitoring_MP!DD15)</f>
        <v>nu sînt informații pe web</v>
      </c>
      <c r="DE15" s="189" t="str">
        <f>IF(ISBLANK(Monitoring_MP!DE15),"",Monitoring_MP!DE15)</f>
        <v>nu</v>
      </c>
      <c r="DF15" s="193" t="str">
        <f>IF(ISBLANK(Monitoring_MP!DF15),"",Monitoring_MP!DF15)</f>
        <v>nu este pagina web (ultima verificare 31.05.2020)</v>
      </c>
      <c r="DG15" s="189" t="str">
        <f>IF(ISBLANK(Monitoring_MP!DG15),"",Monitoring_MP!DG15)</f>
        <v>nu</v>
      </c>
      <c r="DH15" s="193" t="str">
        <f>IF(ISBLANK(Monitoring_MP!DH15),"",Monitoring_MP!DH15)</f>
        <v>nu sînt informații pe web</v>
      </c>
      <c r="DI15" s="189" t="str">
        <f>IF(ISBLANK(Monitoring_MP!DI15),"",Monitoring_MP!DI15)</f>
        <v>nu</v>
      </c>
      <c r="DJ15" s="93" t="str">
        <f>IF(ISBLANK(Monitoring_MP!DJ15),"",Monitoring_MP!DJ15)</f>
        <v>nu sînt informații pe web</v>
      </c>
      <c r="DK15" s="189" t="str">
        <f>IF(ISBLANK(Monitoring_MP!DK15),"",Monitoring_MP!DK15)</f>
        <v>da</v>
      </c>
      <c r="DL15" s="192" t="str">
        <f>IF(ISBLANK(Monitoring_MP!DL15),"",Monitoring_MP!DL15)</f>
        <v>http://www.primariastefanvoda.md/files/7018_regulile_interne_transparenta_decizionala_in_cadrul_apl_or._stefan_voda,_anexa_la_decizia_co_stefan_voda_nr._3.2_din_09.04.2019.pdf</v>
      </c>
      <c r="DM15" s="189" t="str">
        <f>IF(ISBLANK(Monitoring_MP!DM15),"",Monitoring_MP!DM15)</f>
        <v>nu</v>
      </c>
      <c r="DN15" s="193" t="str">
        <f>IF(ISBLANK(Monitoring_MP!DN15),"",Monitoring_MP!DN15)</f>
        <v>nu sînt informații pe web</v>
      </c>
      <c r="DO15" s="189" t="str">
        <f>IF(ISBLANK(Monitoring_MP!DO15),"",Monitoring_MP!DO15)</f>
        <v>nu</v>
      </c>
      <c r="DP15" s="193" t="str">
        <f>IF(ISBLANK(Monitoring_MP!DP15),"",Monitoring_MP!DP15)</f>
        <v>site nefuncțional (ultima verificare 31.05.2020)</v>
      </c>
      <c r="DQ15" s="189" t="str">
        <f>IF(ISBLANK(Monitoring_MP!DQ15),"",Monitoring_MP!DQ15)</f>
        <v>nu</v>
      </c>
      <c r="DR15" s="193" t="str">
        <f>IF(ISBLANK(Monitoring_MP!DR15),"",Monitoring_MP!DR15)</f>
        <v>Nu are pagină web (ultima verificare 31.05.2020)</v>
      </c>
      <c r="DS15" s="189" t="str">
        <f>IF(ISBLANK(Monitoring_MP!DS15),"",Monitoring_MP!DS15)</f>
        <v>nu</v>
      </c>
      <c r="DT15" s="193" t="str">
        <f>IF(ISBLANK(Monitoring_MP!DT15),"",Monitoring_MP!DT15)</f>
        <v>nu sînt informații pe web</v>
      </c>
      <c r="DU15" s="189" t="str">
        <f>IF(ISBLANK(Monitoring_MP!DU15),"",Monitoring_MP!DU15)</f>
        <v>nu</v>
      </c>
      <c r="DV15" s="193" t="str">
        <f>IF(ISBLANK(Monitoring_MP!DV15),"",Monitoring_MP!DV15)</f>
        <v>Nu are pagină web (ultima verificare 31.05.2020)</v>
      </c>
      <c r="DW15" s="189" t="str">
        <f>IF(ISBLANK(Monitoring_MP!DW15),"",Monitoring_MP!DW15)</f>
        <v>nu</v>
      </c>
      <c r="DX15" s="193" t="str">
        <f>IF(ISBLANK(Monitoring_MP!DX15),"",Monitoring_MP!DX15)</f>
        <v>nu sînt informații pe web</v>
      </c>
      <c r="DY15" s="189" t="str">
        <f>IF(ISBLANK(Monitoring_MP!DY15),"",Monitoring_MP!DY15)</f>
        <v>da</v>
      </c>
      <c r="DZ15" s="95" t="str">
        <f>IF(ISBLANK(Monitoring_MP!DZ15),"",Monitoring_MP!DZ15)</f>
        <v>http://www.pelinia.md/regulament-de-organizare-procedurilor-de-asigurare-transparentei-procesul-deelaborare-si-adoptare-deciziilor-consiliului-comunal-pelinia-raionul-drochia/</v>
      </c>
      <c r="EA15" s="189" t="str">
        <f>IF(ISBLANK(Monitoring_MP!EA15),"",Monitoring_MP!EA15)</f>
        <v>nu</v>
      </c>
      <c r="EB15" s="193" t="str">
        <f>IF(ISBLANK(Monitoring_MP!EB15),"",Monitoring_MP!EB15)</f>
        <v>nu sînt informații pe web</v>
      </c>
      <c r="EC15" s="189" t="str">
        <f>IF(ISBLANK(Monitoring_MP!EC15),"",Monitoring_MP!EC15)</f>
        <v>nu</v>
      </c>
      <c r="ED15" s="193" t="str">
        <f>IF(ISBLANK(Monitoring_MP!ED15),"",Monitoring_MP!ED15)</f>
        <v>Nu are pagină web (ultima verificare 31.05.2020)</v>
      </c>
      <c r="EE15" s="189" t="str">
        <f>IF(ISBLANK(Monitoring_MP!EE15),"",Monitoring_MP!EE15)</f>
        <v>nu</v>
      </c>
      <c r="EF15" s="193" t="str">
        <f>IF(ISBLANK(Monitoring_MP!EF15),"",Monitoring_MP!EF15)</f>
        <v>nu sînt informații pe web</v>
      </c>
      <c r="EG15" s="189" t="str">
        <f>IF(ISBLANK(Monitoring_MP!EG15),"",Monitoring_MP!EG15)</f>
        <v>da</v>
      </c>
      <c r="EH15" s="192" t="str">
        <f>IF(ISBLANK(Monitoring_MP!EH15),"",Monitoring_MP!EH15)</f>
        <v>https://budesti.md/regulament/1415-regulament-consultari-publice.html</v>
      </c>
      <c r="EI15" s="189" t="str">
        <f>IF(ISBLANK(Monitoring_MP!EI15),"",Monitoring_MP!EI15)</f>
        <v>nu</v>
      </c>
      <c r="EJ15" s="193" t="str">
        <f>IF(ISBLANK(Monitoring_MP!EJ15),"",Monitoring_MP!EJ15)</f>
        <v>nu sînt informații pe web</v>
      </c>
      <c r="EK15" s="189" t="str">
        <f>IF(ISBLANK(Monitoring_MP!EK15),"",Monitoring_MP!EK15)</f>
        <v>nu</v>
      </c>
      <c r="EL15" s="193" t="str">
        <f>IF(ISBLANK(Monitoring_MP!EL15),"",Monitoring_MP!EL15)</f>
        <v>nu sînt informații pe web</v>
      </c>
      <c r="EM15" s="189" t="str">
        <f>IF(ISBLANK(Monitoring_MP!EM15),"",Monitoring_MP!EM15)</f>
        <v>nu</v>
      </c>
      <c r="EN15" s="193" t="str">
        <f>IF(ISBLANK(Monitoring_MP!EN15),"",Monitoring_MP!EN15)</f>
        <v>nu sînt informații pe web</v>
      </c>
      <c r="EO15" s="189" t="str">
        <f>IF(ISBLANK(Monitoring_MP!EO15),"",Monitoring_MP!EO15)</f>
        <v>da</v>
      </c>
      <c r="EP15" s="192" t="str">
        <f>IF(ISBLANK(Monitoring_MP!EP15),"",Monitoring_MP!EP15)</f>
        <v>https://magdacesti.md/consiliul-local/transparenta-decizionala/regulile-interne-de-informareconsultare-si-participare-in-procesul-de-elaborare-si-adoptare-a-deciziilor-consiliului-satesc-magdacesti/</v>
      </c>
      <c r="EQ15" s="189" t="str">
        <f>IF(ISBLANK(Monitoring_MP!EQ15),"",Monitoring_MP!EQ15)</f>
        <v>nu</v>
      </c>
      <c r="ER15" s="193" t="str">
        <f>IF(ISBLANK(Monitoring_MP!ER15),"",Monitoring_MP!ER15)</f>
        <v>pagina web nefuncțională (ultima verificare la 2.06.2020)</v>
      </c>
      <c r="ES15" s="189" t="str">
        <f>IF(ISBLANK(Monitoring_MP!ES15),"",Monitoring_MP!ES15)</f>
        <v>nu</v>
      </c>
      <c r="ET15" s="193" t="str">
        <f>IF(ISBLANK(Monitoring_MP!ET15),"",Monitoring_MP!ET15)</f>
        <v>pagina web nefuncțională (ultima verificare la 2.06.2020)</v>
      </c>
      <c r="EU15" s="189" t="str">
        <f>IF(ISBLANK(Monitoring_MP!EU15),"",Monitoring_MP!EU15)</f>
        <v>nu</v>
      </c>
      <c r="EV15" s="194" t="str">
        <f>IF(ISBLANK(Monitoring_MP!EV15),"",Monitoring_MP!EV15)</f>
        <v>pagina web nefuncțională (ultima verificare la 2.06.2020)</v>
      </c>
      <c r="EW15" s="189" t="str">
        <f>IF(ISBLANK(Monitoring_MP!EW15),"",Monitoring_MP!EW15)</f>
        <v>nu</v>
      </c>
      <c r="EX15" s="193" t="str">
        <f>IF(ISBLANK(Monitoring_MP!EX15),"",Monitoring_MP!EX15)</f>
        <v>nu sînt informații pe web</v>
      </c>
      <c r="EY15" s="189" t="str">
        <f>IF(ISBLANK(Monitoring_MP!EY15),"",Monitoring_MP!EY15)</f>
        <v>nu</v>
      </c>
      <c r="EZ15" s="193" t="str">
        <f>IF(ISBLANK(Monitoring_MP!EZ15),"",Monitoring_MP!EZ15)</f>
        <v>nu sînt informații pe web</v>
      </c>
      <c r="FA15" s="143" t="str">
        <f t="shared" si="2"/>
        <v>da</v>
      </c>
      <c r="FB15" s="143">
        <f t="shared" si="3"/>
        <v>13</v>
      </c>
      <c r="FC15" s="143" t="str">
        <f t="shared" si="2"/>
        <v>nu</v>
      </c>
      <c r="FD15" s="143">
        <f t="shared" si="3"/>
        <v>47</v>
      </c>
      <c r="FE15" s="143" t="str">
        <f t="shared" si="2"/>
        <v>partial</v>
      </c>
      <c r="FF15" s="143">
        <f t="shared" ref="FF15" si="102">COUNTIF($AK15:$EZ15,FE15)</f>
        <v>0</v>
      </c>
      <c r="FG15" s="143" t="str">
        <f t="shared" si="2"/>
        <v>--------</v>
      </c>
      <c r="FH15" s="143">
        <f t="shared" ref="FH15" si="103">COUNTIF($AK15:$EZ15,FG15)</f>
        <v>0</v>
      </c>
      <c r="FI15" s="143" t="str">
        <f t="shared" si="2"/>
        <v>--------</v>
      </c>
      <c r="FJ15" s="143">
        <f t="shared" ref="FJ15" si="104">COUNTIF($AK15:$EZ15,FI15)</f>
        <v>0</v>
      </c>
      <c r="FK15" s="143" t="str">
        <f t="shared" si="7"/>
        <v>--------</v>
      </c>
      <c r="FL15" s="143">
        <f t="shared" ref="FL15" si="105">COUNTIF($AK15:$EZ15,FK15)</f>
        <v>0</v>
      </c>
      <c r="FM15" s="143" t="str">
        <f t="shared" si="9"/>
        <v>--------</v>
      </c>
      <c r="FN15" s="143">
        <f t="shared" ref="FN15" si="106">COUNTIF($AK15:$EZ15,FM15)</f>
        <v>0</v>
      </c>
      <c r="FO15" s="143" t="str">
        <f t="shared" si="11"/>
        <v>N/A</v>
      </c>
      <c r="FP15" s="143">
        <f t="shared" ref="FP15" si="107">COUNTIF($AK15:$EZ15,FO15)</f>
        <v>0</v>
      </c>
      <c r="FQ15" s="143" t="str">
        <f t="shared" si="13"/>
        <v>--------</v>
      </c>
      <c r="FR15" s="143">
        <f t="shared" ref="FR15" si="108">COUNTIF($AK15:$EZ15,FQ15)</f>
        <v>0</v>
      </c>
      <c r="FS15" s="143">
        <f t="shared" si="15"/>
        <v>60</v>
      </c>
      <c r="FT15" s="143" t="str">
        <f t="shared" si="16"/>
        <v>da</v>
      </c>
      <c r="FU15" s="143" t="str">
        <f t="shared" si="17"/>
        <v>nu</v>
      </c>
      <c r="FV15" s="143">
        <f t="shared" si="18"/>
        <v>13</v>
      </c>
      <c r="FW15" s="143">
        <f t="shared" si="19"/>
        <v>47</v>
      </c>
      <c r="FX15" s="143">
        <f t="shared" si="20"/>
        <v>60</v>
      </c>
      <c r="FY15" s="26" t="s">
        <v>160</v>
      </c>
      <c r="FZ15" s="167">
        <f t="shared" si="21"/>
        <v>0.21666666666666667</v>
      </c>
      <c r="GA15" s="167">
        <f t="shared" si="22"/>
        <v>0.78333333333333333</v>
      </c>
      <c r="GB15" s="143" t="str">
        <f>VLOOKUP(Analysis_2020!B15,Matching_final!B15:G78,6,FALSE)</f>
        <v>C18013</v>
      </c>
      <c r="GC15" s="143" t="str">
        <f>VLOOKUP(GB15,Monitoring_MP_2018!B:D,3,FALSE)</f>
        <v>Does the public authorities drafted, approved and announced the internal rules of informing, consultation and participation in the process of drafting and adoption of decisions?</v>
      </c>
      <c r="GD15" s="143" t="str">
        <f>VLOOKUP(GB15,Monitoring_MP_2018!B:E,4,FALSE)</f>
        <v>par</v>
      </c>
      <c r="GE15" s="167">
        <f>VLOOKUP($GB15,Monitoring_MP_2018!$B:$FD,158,FALSE)</f>
        <v>0.16666666666666666</v>
      </c>
      <c r="GF15" s="167">
        <f>VLOOKUP($GB15,Monitoring_MP_2018!$B:$FD,159,FALSE)</f>
        <v>0.81666666666666665</v>
      </c>
      <c r="GG15" s="230">
        <f t="shared" si="23"/>
        <v>5.0000000000000017E-2</v>
      </c>
      <c r="GH15" s="230">
        <f t="shared" si="24"/>
        <v>-3.3333333333333326E-2</v>
      </c>
      <c r="GI15" s="143">
        <v>14</v>
      </c>
    </row>
    <row r="16" spans="1:191" ht="15" customHeight="1" x14ac:dyDescent="0.35">
      <c r="A16" s="23" t="str">
        <f>IF(ISBLANK(Monitoring_MP!A16),"",Monitoring_MP!A16)</f>
        <v>Q14</v>
      </c>
      <c r="B16" s="23" t="str">
        <f>IF(ISBLANK(Monitoring_MP!B16),"",Monitoring_MP!B16)</f>
        <v>C20014</v>
      </c>
      <c r="C16" s="23">
        <f>IF(ISBLANK(Monitoring_MP!C16),"",Monitoring_MP!C16)</f>
        <v>16</v>
      </c>
      <c r="D16" s="26" t="str">
        <f>IF(ISBLANK(Monitoring_MP!D16),"",Monitoring_MP!D16)</f>
        <v>Sînt aduse la cunoștință informații despre coordonatorul procesului de consultare publică, responsabil de asigurarea transparenţei procesului decizional din autoritatea respectivă ?</v>
      </c>
      <c r="E16" s="26" t="str">
        <f>IF(ISBLANK(Monitoring_MP!E16),"",Monitoring_MP!E16)</f>
        <v>Is the information about the public consultation coordinator, responsible for ensuring the transparency of decision-making authority made public?</v>
      </c>
      <c r="F16" s="26" t="str">
        <f>IF(ISBLANK(Monitoring_MP!F16),"",Monitoring_MP!F16)</f>
        <v>par</v>
      </c>
      <c r="G16" s="24" t="str">
        <f>IF(ISBLANK(Monitoring_MP!G16),"",Monitoring_MP!G16)</f>
        <v>par6</v>
      </c>
      <c r="H16" s="24" t="str">
        <f>IF(ISBLANK(Monitoring_MP!H16),"",Monitoring_MP!H16)</f>
        <v>par6k</v>
      </c>
      <c r="I16" s="24">
        <f>IF(ISBLANK(Monitoring_MP!I16),"",Monitoring_MP!I16)</f>
        <v>2</v>
      </c>
      <c r="J16" s="24" t="str">
        <f>IF(ISBLANK(Monitoring_MP!J16),"",Monitoring_MP!J16)</f>
        <v>da</v>
      </c>
      <c r="K16" s="24" t="str">
        <f>IF(ISBLANK(Monitoring_MP!K16),"",Monitoring_MP!K16)</f>
        <v>yes</v>
      </c>
      <c r="L16" s="24" t="str">
        <f>IF(ISBLANK(Monitoring_MP!L16),"",Monitoring_MP!L16)</f>
        <v>nu</v>
      </c>
      <c r="M16" s="24" t="str">
        <f>IF(ISBLANK(Monitoring_MP!M16),"",Monitoring_MP!M16)</f>
        <v>no</v>
      </c>
      <c r="N16" s="24" t="str">
        <f>IF(ISBLANK(Monitoring_MP!N16),"",Monitoring_MP!N16)</f>
        <v>partial</v>
      </c>
      <c r="O16" s="24" t="str">
        <f>IF(ISBLANK(Monitoring_MP!O16),"",Monitoring_MP!O16)</f>
        <v>partially</v>
      </c>
      <c r="P16" s="24" t="str">
        <f>IF(ISBLANK(Monitoring_MP!P16),"",Monitoring_MP!P16)</f>
        <v>--------</v>
      </c>
      <c r="Q16" s="24" t="str">
        <f>IF(ISBLANK(Monitoring_MP!Q16),"",Monitoring_MP!Q16)</f>
        <v>--------</v>
      </c>
      <c r="R16" s="24" t="str">
        <f>IF(ISBLANK(Monitoring_MP!R16),"",Monitoring_MP!R16)</f>
        <v>--------</v>
      </c>
      <c r="S16" s="24" t="str">
        <f>IF(ISBLANK(Monitoring_MP!S16),"",Monitoring_MP!S16)</f>
        <v>--------</v>
      </c>
      <c r="T16" s="24" t="str">
        <f>IF(ISBLANK(Monitoring_MP!T16),"",Monitoring_MP!T16)</f>
        <v>--------</v>
      </c>
      <c r="U16" s="24" t="str">
        <f>IF(ISBLANK(Monitoring_MP!U16),"",Monitoring_MP!U16)</f>
        <v>--------</v>
      </c>
      <c r="V16" s="24" t="str">
        <f>IF(ISBLANK(Monitoring_MP!V16),"",Monitoring_MP!V16)</f>
        <v>--------</v>
      </c>
      <c r="W16" s="24" t="str">
        <f>IF(ISBLANK(Monitoring_MP!W16),"",Monitoring_MP!W16)</f>
        <v>--------</v>
      </c>
      <c r="X16" s="24" t="str">
        <f>IF(ISBLANK(Monitoring_MP!X16),"",Monitoring_MP!X16)</f>
        <v>N/A</v>
      </c>
      <c r="Y16" s="24" t="str">
        <f>IF(ISBLANK(Monitoring_MP!Y16),"",Monitoring_MP!Y16)</f>
        <v>N/A</v>
      </c>
      <c r="Z16" s="24" t="str">
        <f>IF(ISBLANK(Monitoring_MP!Z16),"",Monitoring_MP!Z16)</f>
        <v>--------</v>
      </c>
      <c r="AA16" s="24" t="str">
        <f>IF(ISBLANK(Monitoring_MP!AA16),"",Monitoring_MP!AA16)</f>
        <v>--------</v>
      </c>
      <c r="AB16" s="24">
        <f>IF(ISBLANK(Monitoring_MP!AB16),"",Monitoring_MP!AB16)</f>
        <v>2</v>
      </c>
      <c r="AC16" s="24">
        <f>IF(ISBLANK(Monitoring_MP!AC16),"",Monitoring_MP!AC16)</f>
        <v>0</v>
      </c>
      <c r="AD16" s="24">
        <f>IF(ISBLANK(Monitoring_MP!AD16),"",Monitoring_MP!AD16)</f>
        <v>1</v>
      </c>
      <c r="AE16" s="24" t="str">
        <f>IF(ISBLANK(Monitoring_MP!AE16),"",Monitoring_MP!AE16)</f>
        <v/>
      </c>
      <c r="AF16" s="24" t="str">
        <f>IF(ISBLANK(Monitoring_MP!AF16),"",Monitoring_MP!AF16)</f>
        <v/>
      </c>
      <c r="AG16" s="24" t="str">
        <f>IF(ISBLANK(Monitoring_MP!AG16),"",Monitoring_MP!AG16)</f>
        <v/>
      </c>
      <c r="AH16" s="24" t="str">
        <f>IF(ISBLANK(Monitoring_MP!AH16),"",Monitoring_MP!AH16)</f>
        <v/>
      </c>
      <c r="AI16" s="24" t="str">
        <f>IF(ISBLANK(Monitoring_MP!AI16),"",Monitoring_MP!AI16)</f>
        <v>N/A</v>
      </c>
      <c r="AJ16" s="25" t="str">
        <f>IF(ISBLANK(Monitoring_MP!AJ16),"",Monitoring_MP!AJ16)</f>
        <v/>
      </c>
      <c r="AK16" s="189" t="str">
        <f>IF(ISBLANK(Monitoring_MP!AK16),"",Monitoring_MP!AK16)</f>
        <v>partial</v>
      </c>
      <c r="AL16" s="95" t="str">
        <f>IF(ISBLANK(Monitoring_MP!AL16),"",Monitoring_MP!AL16)</f>
        <v>Informații neactualizate
https://www.chisinau.md/doc.php?l=ro&amp;idc=776&amp;id=16556&amp;t=/Informatii/Transparenta-Decizionala/LISTA-persoanelor-responsabile-de-coordonarea-procesului-de-consultare-publica-cu-societatea-civila-in-procesul-decizional-din-cadrul-subdiviziunilor-structural-ale-Primariei-municipiului-Chiinau
https://www.chisinau.md/public/publications/16556569_md_baza_date_tra.pdf</v>
      </c>
      <c r="AM16" s="189" t="str">
        <f>IF(ISBLANK(Monitoring_MP!AM16),"",Monitoring_MP!AM16)</f>
        <v>da</v>
      </c>
      <c r="AN16" s="96" t="str">
        <f>IF(ISBLANK(Monitoring_MP!AN16),"",Monitoring_MP!AN16)</f>
        <v>http://balti.md/consultari-publice/coordonator-de-proces/</v>
      </c>
      <c r="AO16" s="191" t="str">
        <f>IF(ISBLANK(Monitoring_MP!AO16),"",Monitoring_MP!AO16)</f>
        <v>da</v>
      </c>
      <c r="AP16" s="154" t="str">
        <f>IF(ISBLANK(Monitoring_MP!AP16),"",Monitoring_MP!AP16)</f>
        <v>http://primariacahul.md/index.php/coordonator-proces-de-consultare-publica/549-coordonator-de-consultare-publica</v>
      </c>
      <c r="AQ16" s="189" t="str">
        <f>IF(ISBLANK(Monitoring_MP!AQ16),"",Monitoring_MP!AQ16)</f>
        <v>nu</v>
      </c>
      <c r="AR16" s="93" t="str">
        <f>IF(ISBLANK(Monitoring_MP!AR16),"",Monitoring_MP!AR16)</f>
        <v>nu sînt informații pe web</v>
      </c>
      <c r="AS16" s="189" t="str">
        <f>IF(ISBLANK(Monitoring_MP!AS16),"",Monitoring_MP!AS16)</f>
        <v>nu</v>
      </c>
      <c r="AT16" s="193" t="str">
        <f>IF(ISBLANK(Monitoring_MP!AT16),"",Monitoring_MP!AT16)</f>
        <v>nu sînt informații pe web</v>
      </c>
      <c r="AU16" s="189" t="str">
        <f>IF(ISBLANK(Monitoring_MP!AU16),"",Monitoring_MP!AU16)</f>
        <v>nu</v>
      </c>
      <c r="AV16" s="95" t="str">
        <f>IF(ISBLANK(Monitoring_MP!AV16),"",Monitoring_MP!AV16)</f>
        <v>nu sînt informații pe web</v>
      </c>
      <c r="AW16" s="189" t="str">
        <f>IF(ISBLANK(Monitoring_MP!AW16),"",Monitoring_MP!AW16)</f>
        <v>nu</v>
      </c>
      <c r="AX16" s="93" t="str">
        <f>IF(ISBLANK(Monitoring_MP!AX16),"",Monitoring_MP!AX16)</f>
        <v>nu sînt informații pe web</v>
      </c>
      <c r="AY16" s="189" t="str">
        <f>IF(ISBLANK(Monitoring_MP!AY16),"",Monitoring_MP!AY16)</f>
        <v>da</v>
      </c>
      <c r="AZ16" s="132" t="str">
        <f>IF(ISBLANK(Monitoring_MP!AZ16),"",Monitoring_MP!AZ16)</f>
        <v>http://www.straseni.md/regulamente-interne-privind-procedurile-de-consultare-publica/</v>
      </c>
      <c r="BA16" s="189" t="str">
        <f>IF(ISBLANK(Monitoring_MP!BA16),"",Monitoring_MP!BA16)</f>
        <v>nu</v>
      </c>
      <c r="BB16" s="93" t="str">
        <f>IF(ISBLANK(Monitoring_MP!BB16),"",Monitoring_MP!BB16)</f>
        <v>nu sînt informații pe web</v>
      </c>
      <c r="BC16" s="189" t="str">
        <f>IF(ISBLANK(Monitoring_MP!BC16),"",Monitoring_MP!BC16)</f>
        <v>nu</v>
      </c>
      <c r="BD16" s="193" t="str">
        <f>IF(ISBLANK(Monitoring_MP!BD16),"",Monitoring_MP!BD16)</f>
        <v>nu sînt informații pe web</v>
      </c>
      <c r="BE16" s="189" t="str">
        <f>IF(ISBLANK(Monitoring_MP!BE16),"",Monitoring_MP!BE16)</f>
        <v>nu</v>
      </c>
      <c r="BF16" s="193" t="str">
        <f>IF(ISBLANK(Monitoring_MP!BF16),"",Monitoring_MP!BF16)</f>
        <v>nu sînt informații pe web</v>
      </c>
      <c r="BG16" s="189" t="str">
        <f>IF(ISBLANK(Monitoring_MP!BG16),"",Monitoring_MP!BG16)</f>
        <v>nu</v>
      </c>
      <c r="BH16" s="93" t="str">
        <f>IF(ISBLANK(Monitoring_MP!BH16),"",Monitoring_MP!BH16)</f>
        <v>nu sînt informații pe web</v>
      </c>
      <c r="BI16" s="189" t="str">
        <f>IF(ISBLANK(Monitoring_MP!BI16),"",Monitoring_MP!BI16)</f>
        <v>nu</v>
      </c>
      <c r="BJ16" s="193" t="str">
        <f>IF(ISBLANK(Monitoring_MP!BJ16),"",Monitoring_MP!BJ16)</f>
        <v>nu sînt informații pe web</v>
      </c>
      <c r="BK16" s="189" t="str">
        <f>IF(ISBLANK(Monitoring_MP!BK16),"",Monitoring_MP!BK16)</f>
        <v>nu</v>
      </c>
      <c r="BL16" s="193" t="str">
        <f>IF(ISBLANK(Monitoring_MP!BL16),"",Monitoring_MP!BL16)</f>
        <v>nu sînt informații pe web</v>
      </c>
      <c r="BM16" s="189" t="str">
        <f>IF(ISBLANK(Monitoring_MP!BM16),"",Monitoring_MP!BM16)</f>
        <v>nu</v>
      </c>
      <c r="BN16" s="193" t="str">
        <f>IF(ISBLANK(Monitoring_MP!BN16),"",Monitoring_MP!BN16)</f>
        <v>nu sînt informații pe web</v>
      </c>
      <c r="BO16" s="189" t="str">
        <f>IF(ISBLANK(Monitoring_MP!BO16),"",Monitoring_MP!BO16)</f>
        <v>nu</v>
      </c>
      <c r="BP16" s="193" t="str">
        <f>IF(ISBLANK(Monitoring_MP!BP16),"",Monitoring_MP!BP16)</f>
        <v>nu sînt informații pe web</v>
      </c>
      <c r="BQ16" s="189" t="str">
        <f>IF(ISBLANK(Monitoring_MP!BQ16),"",Monitoring_MP!BQ16)</f>
        <v>nu</v>
      </c>
      <c r="BR16" s="193" t="str">
        <f>IF(ISBLANK(Monitoring_MP!BR16),"",Monitoring_MP!BR16)</f>
        <v>nu sînt informații pe web</v>
      </c>
      <c r="BS16" s="189" t="str">
        <f>IF(ISBLANK(Monitoring_MP!BS16),"",Monitoring_MP!BS16)</f>
        <v>nu</v>
      </c>
      <c r="BT16" s="193" t="str">
        <f>IF(ISBLANK(Monitoring_MP!BT16),"",Monitoring_MP!BT16)</f>
        <v>nu sînt informații pe web</v>
      </c>
      <c r="BU16" s="189" t="str">
        <f>IF(ISBLANK(Monitoring_MP!BU16),"",Monitoring_MP!BU16)</f>
        <v>nu</v>
      </c>
      <c r="BV16" s="193" t="str">
        <f>IF(ISBLANK(Monitoring_MP!BV16),"",Monitoring_MP!BV16)</f>
        <v>nu sînt informații pe web</v>
      </c>
      <c r="BW16" s="189" t="str">
        <f>IF(ISBLANK(Monitoring_MP!BW16),"",Monitoring_MP!BW16)</f>
        <v>nu</v>
      </c>
      <c r="BX16" s="193" t="str">
        <f>IF(ISBLANK(Monitoring_MP!BX16),"",Monitoring_MP!BX16)</f>
        <v>nu sînt informații pe web</v>
      </c>
      <c r="BY16" s="189" t="str">
        <f>IF(ISBLANK(Monitoring_MP!BY16),"",Monitoring_MP!BY16)</f>
        <v>nu</v>
      </c>
      <c r="BZ16" s="193" t="str">
        <f>IF(ISBLANK(Monitoring_MP!BZ16),"",Monitoring_MP!BZ16)</f>
        <v>nu sînt informații pe web</v>
      </c>
      <c r="CA16" s="189" t="str">
        <f>IF(ISBLANK(Monitoring_MP!CA16),"",Monitoring_MP!CA16)</f>
        <v>nu</v>
      </c>
      <c r="CB16" s="193" t="str">
        <f>IF(ISBLANK(Monitoring_MP!CB16),"",Monitoring_MP!CB16)</f>
        <v>nu sînt informații pe web</v>
      </c>
      <c r="CC16" s="189" t="str">
        <f>IF(ISBLANK(Monitoring_MP!CC16),"",Monitoring_MP!CC16)</f>
        <v>nu</v>
      </c>
      <c r="CD16" s="193" t="str">
        <f>IF(ISBLANK(Monitoring_MP!CD16),"",Monitoring_MP!CD16)</f>
        <v>nu sînt informații pe web</v>
      </c>
      <c r="CE16" s="189" t="str">
        <f>IF(ISBLANK(Monitoring_MP!CE16),"",Monitoring_MP!CE16)</f>
        <v>nu</v>
      </c>
      <c r="CF16" s="93" t="str">
        <f>IF(ISBLANK(Monitoring_MP!CF16),"",Monitoring_MP!CF16)</f>
        <v>nu sînt informații pe web</v>
      </c>
      <c r="CG16" s="189" t="str">
        <f>IF(ISBLANK(Monitoring_MP!CG16),"",Monitoring_MP!CG16)</f>
        <v>nu</v>
      </c>
      <c r="CH16" s="171" t="str">
        <f>IF(ISBLANK(Monitoring_MP!CH16),"",Monitoring_MP!CH16)</f>
        <v>nu sînt informații pe web</v>
      </c>
      <c r="CI16" s="189" t="str">
        <f>IF(ISBLANK(Monitoring_MP!CI16),"",Monitoring_MP!CI16)</f>
        <v>nu</v>
      </c>
      <c r="CJ16" s="193" t="str">
        <f>IF(ISBLANK(Monitoring_MP!CJ16),"",Monitoring_MP!CJ16)</f>
        <v>nu sînt informații pe web</v>
      </c>
      <c r="CK16" s="189" t="str">
        <f>IF(ISBLANK(Monitoring_MP!CK16),"",Monitoring_MP!CK16)</f>
        <v>nu</v>
      </c>
      <c r="CL16" s="193" t="str">
        <f>IF(ISBLANK(Monitoring_MP!CL16),"",Monitoring_MP!CL16)</f>
        <v>nu sînt informații pe web</v>
      </c>
      <c r="CM16" s="189" t="str">
        <f>IF(ISBLANK(Monitoring_MP!CM16),"",Monitoring_MP!CM16)</f>
        <v>nu</v>
      </c>
      <c r="CN16" s="193" t="str">
        <f>IF(ISBLANK(Monitoring_MP!CN16),"",Monitoring_MP!CN16)</f>
        <v>nu sînt informații pe web</v>
      </c>
      <c r="CO16" s="189" t="str">
        <f>IF(ISBLANK(Monitoring_MP!CO16),"",Monitoring_MP!CO16)</f>
        <v>nu</v>
      </c>
      <c r="CP16" s="193" t="str">
        <f>IF(ISBLANK(Monitoring_MP!CP16),"",Monitoring_MP!CP16)</f>
        <v>nu sînt informații pe web</v>
      </c>
      <c r="CQ16" s="189" t="str">
        <f>IF(ISBLANK(Monitoring_MP!CQ16),"",Monitoring_MP!CQ16)</f>
        <v>nu</v>
      </c>
      <c r="CR16" s="93" t="str">
        <f>IF(ISBLANK(Monitoring_MP!CR16),"",Monitoring_MP!CR16)</f>
        <v>nu sînt informații pe web</v>
      </c>
      <c r="CS16" s="189" t="str">
        <f>IF(ISBLANK(Monitoring_MP!CS16),"",Monitoring_MP!CS16)</f>
        <v>nu</v>
      </c>
      <c r="CT16" s="193" t="str">
        <f>IF(ISBLANK(Monitoring_MP!CT16),"",Monitoring_MP!CT16)</f>
        <v>Pagina web nefuncțională (ultima verificare 31.05.2020)</v>
      </c>
      <c r="CU16" s="189" t="str">
        <f>IF(ISBLANK(Monitoring_MP!CU16),"",Monitoring_MP!CU16)</f>
        <v>nu</v>
      </c>
      <c r="CV16" s="201" t="str">
        <f>IF(ISBLANK(Monitoring_MP!CV16),"",Monitoring_MP!CV16)</f>
        <v>nu sînt informații pe web</v>
      </c>
      <c r="CW16" s="189" t="str">
        <f>IF(ISBLANK(Monitoring_MP!CW16),"",Monitoring_MP!CW16)</f>
        <v>nu</v>
      </c>
      <c r="CX16" s="193" t="str">
        <f>IF(ISBLANK(Monitoring_MP!CX16),"",Monitoring_MP!CX16)</f>
        <v>nu sînt informații pe web</v>
      </c>
      <c r="CY16" s="189" t="str">
        <f>IF(ISBLANK(Monitoring_MP!CY16),"",Monitoring_MP!CY16)</f>
        <v>nu</v>
      </c>
      <c r="CZ16" s="193" t="str">
        <f>IF(ISBLANK(Monitoring_MP!CZ16),"",Monitoring_MP!CZ16)</f>
        <v>nu sînt informații pe web</v>
      </c>
      <c r="DA16" s="189" t="str">
        <f>IF(ISBLANK(Monitoring_MP!DA16),"",Monitoring_MP!DA16)</f>
        <v>nu</v>
      </c>
      <c r="DB16" s="193" t="str">
        <f>IF(ISBLANK(Monitoring_MP!DB16),"",Monitoring_MP!DB16)</f>
        <v>nu sînt informații pe web</v>
      </c>
      <c r="DC16" s="189" t="str">
        <f>IF(ISBLANK(Monitoring_MP!DC16),"",Monitoring_MP!DC16)</f>
        <v>nu</v>
      </c>
      <c r="DD16" s="193" t="str">
        <f>IF(ISBLANK(Monitoring_MP!DD16),"",Monitoring_MP!DD16)</f>
        <v>nu sînt informații pe web</v>
      </c>
      <c r="DE16" s="189" t="str">
        <f>IF(ISBLANK(Monitoring_MP!DE16),"",Monitoring_MP!DE16)</f>
        <v>nu</v>
      </c>
      <c r="DF16" s="193" t="str">
        <f>IF(ISBLANK(Monitoring_MP!DF16),"",Monitoring_MP!DF16)</f>
        <v>nu este pagina web (ultima verificare 31.05.2020)</v>
      </c>
      <c r="DG16" s="189" t="str">
        <f>IF(ISBLANK(Monitoring_MP!DG16),"",Monitoring_MP!DG16)</f>
        <v>nu</v>
      </c>
      <c r="DH16" s="193" t="str">
        <f>IF(ISBLANK(Monitoring_MP!DH16),"",Monitoring_MP!DH16)</f>
        <v>nu sînt informații pe web</v>
      </c>
      <c r="DI16" s="189" t="str">
        <f>IF(ISBLANK(Monitoring_MP!DI16),"",Monitoring_MP!DI16)</f>
        <v>nu</v>
      </c>
      <c r="DJ16" s="93" t="str">
        <f>IF(ISBLANK(Monitoring_MP!DJ16),"",Monitoring_MP!DJ16)</f>
        <v>nu sînt informații pe web</v>
      </c>
      <c r="DK16" s="189" t="str">
        <f>IF(ISBLANK(Monitoring_MP!DK16),"",Monitoring_MP!DK16)</f>
        <v>nu</v>
      </c>
      <c r="DL16" s="193" t="str">
        <f>IF(ISBLANK(Monitoring_MP!DL16),"",Monitoring_MP!DL16)</f>
        <v>nu sînt informații pe web</v>
      </c>
      <c r="DM16" s="189" t="str">
        <f>IF(ISBLANK(Monitoring_MP!DM16),"",Monitoring_MP!DM16)</f>
        <v>nu</v>
      </c>
      <c r="DN16" s="193" t="str">
        <f>IF(ISBLANK(Monitoring_MP!DN16),"",Monitoring_MP!DN16)</f>
        <v>nu sînt informații pe web</v>
      </c>
      <c r="DO16" s="189" t="str">
        <f>IF(ISBLANK(Monitoring_MP!DO16),"",Monitoring_MP!DO16)</f>
        <v>nu</v>
      </c>
      <c r="DP16" s="193" t="str">
        <f>IF(ISBLANK(Monitoring_MP!DP16),"",Monitoring_MP!DP16)</f>
        <v>site nefuncțional (ultima verificare 31.05.2020)</v>
      </c>
      <c r="DQ16" s="189" t="str">
        <f>IF(ISBLANK(Monitoring_MP!DQ16),"",Monitoring_MP!DQ16)</f>
        <v>nu</v>
      </c>
      <c r="DR16" s="193" t="str">
        <f>IF(ISBLANK(Monitoring_MP!DR16),"",Monitoring_MP!DR16)</f>
        <v>Nu are pagină web (ultima verificare 31.05.2020)</v>
      </c>
      <c r="DS16" s="189" t="str">
        <f>IF(ISBLANK(Monitoring_MP!DS16),"",Monitoring_MP!DS16)</f>
        <v>nu</v>
      </c>
      <c r="DT16" s="193" t="str">
        <f>IF(ISBLANK(Monitoring_MP!DT16),"",Monitoring_MP!DT16)</f>
        <v>nu sînt informații pe web</v>
      </c>
      <c r="DU16" s="189" t="str">
        <f>IF(ISBLANK(Monitoring_MP!DU16),"",Monitoring_MP!DU16)</f>
        <v>nu</v>
      </c>
      <c r="DV16" s="193" t="str">
        <f>IF(ISBLANK(Monitoring_MP!DV16),"",Monitoring_MP!DV16)</f>
        <v>Nu are pagină web (ultima verificare 31.05.2020)</v>
      </c>
      <c r="DW16" s="189" t="str">
        <f>IF(ISBLANK(Monitoring_MP!DW16),"",Monitoring_MP!DW16)</f>
        <v>nu</v>
      </c>
      <c r="DX16" s="193" t="str">
        <f>IF(ISBLANK(Monitoring_MP!DX16),"",Monitoring_MP!DX16)</f>
        <v>nu sînt informații pe web</v>
      </c>
      <c r="DY16" s="189" t="str">
        <f>IF(ISBLANK(Monitoring_MP!DY16),"",Monitoring_MP!DY16)</f>
        <v>nu</v>
      </c>
      <c r="DZ16" s="193" t="str">
        <f>IF(ISBLANK(Monitoring_MP!DZ16),"",Monitoring_MP!DZ16)</f>
        <v>nu sînt informații pe web</v>
      </c>
      <c r="EA16" s="189" t="str">
        <f>IF(ISBLANK(Monitoring_MP!EA16),"",Monitoring_MP!EA16)</f>
        <v>nu</v>
      </c>
      <c r="EB16" s="193" t="str">
        <f>IF(ISBLANK(Monitoring_MP!EB16),"",Monitoring_MP!EB16)</f>
        <v>nu sînt informații pe web</v>
      </c>
      <c r="EC16" s="189" t="str">
        <f>IF(ISBLANK(Monitoring_MP!EC16),"",Monitoring_MP!EC16)</f>
        <v>nu</v>
      </c>
      <c r="ED16" s="193" t="str">
        <f>IF(ISBLANK(Monitoring_MP!ED16),"",Monitoring_MP!ED16)</f>
        <v>Nu are pagină web (ultima verificare 31.05.2020)</v>
      </c>
      <c r="EE16" s="189" t="str">
        <f>IF(ISBLANK(Monitoring_MP!EE16),"",Monitoring_MP!EE16)</f>
        <v>nu</v>
      </c>
      <c r="EF16" s="193" t="str">
        <f>IF(ISBLANK(Monitoring_MP!EF16),"",Monitoring_MP!EF16)</f>
        <v>nu sînt informații pe web</v>
      </c>
      <c r="EG16" s="189" t="str">
        <f>IF(ISBLANK(Monitoring_MP!EG16),"",Monitoring_MP!EG16)</f>
        <v>nu</v>
      </c>
      <c r="EH16" s="193" t="str">
        <f>IF(ISBLANK(Monitoring_MP!EH16),"",Monitoring_MP!EH16)</f>
        <v>nu sînt informații pe web</v>
      </c>
      <c r="EI16" s="189" t="str">
        <f>IF(ISBLANK(Monitoring_MP!EI16),"",Monitoring_MP!EI16)</f>
        <v>nu</v>
      </c>
      <c r="EJ16" s="193" t="str">
        <f>IF(ISBLANK(Monitoring_MP!EJ16),"",Monitoring_MP!EJ16)</f>
        <v>nu sînt informații pe web</v>
      </c>
      <c r="EK16" s="189" t="str">
        <f>IF(ISBLANK(Monitoring_MP!EK16),"",Monitoring_MP!EK16)</f>
        <v>nu</v>
      </c>
      <c r="EL16" s="193" t="str">
        <f>IF(ISBLANK(Monitoring_MP!EL16),"",Monitoring_MP!EL16)</f>
        <v>nu sînt informații pe web</v>
      </c>
      <c r="EM16" s="189" t="str">
        <f>IF(ISBLANK(Monitoring_MP!EM16),"",Monitoring_MP!EM16)</f>
        <v>nu</v>
      </c>
      <c r="EN16" s="193" t="str">
        <f>IF(ISBLANK(Monitoring_MP!EN16),"",Monitoring_MP!EN16)</f>
        <v>nu sînt informații pe web</v>
      </c>
      <c r="EO16" s="189" t="str">
        <f>IF(ISBLANK(Monitoring_MP!EO16),"",Monitoring_MP!EO16)</f>
        <v>nu</v>
      </c>
      <c r="EP16" s="193" t="str">
        <f>IF(ISBLANK(Monitoring_MP!EP16),"",Monitoring_MP!EP16)</f>
        <v>nu sînt informații pe web</v>
      </c>
      <c r="EQ16" s="189" t="str">
        <f>IF(ISBLANK(Monitoring_MP!EQ16),"",Monitoring_MP!EQ16)</f>
        <v>nu</v>
      </c>
      <c r="ER16" s="193" t="str">
        <f>IF(ISBLANK(Monitoring_MP!ER16),"",Monitoring_MP!ER16)</f>
        <v>pagina web nefuncțională (ultima verificare la 2.06.2020)</v>
      </c>
      <c r="ES16" s="189" t="str">
        <f>IF(ISBLANK(Monitoring_MP!ES16),"",Monitoring_MP!ES16)</f>
        <v>nu</v>
      </c>
      <c r="ET16" s="193" t="str">
        <f>IF(ISBLANK(Monitoring_MP!ET16),"",Monitoring_MP!ET16)</f>
        <v>pagina web nefuncțională (ultima verificare la 2.06.2020)</v>
      </c>
      <c r="EU16" s="189" t="str">
        <f>IF(ISBLANK(Monitoring_MP!EU16),"",Monitoring_MP!EU16)</f>
        <v>nu</v>
      </c>
      <c r="EV16" s="194" t="str">
        <f>IF(ISBLANK(Monitoring_MP!EV16),"",Monitoring_MP!EV16)</f>
        <v>pagina web nefuncțională (ultima verificare la 2.06.2020)</v>
      </c>
      <c r="EW16" s="189" t="str">
        <f>IF(ISBLANK(Monitoring_MP!EW16),"",Monitoring_MP!EW16)</f>
        <v>nu</v>
      </c>
      <c r="EX16" s="193" t="str">
        <f>IF(ISBLANK(Monitoring_MP!EX16),"",Monitoring_MP!EX16)</f>
        <v>nu sînt informații pe web</v>
      </c>
      <c r="EY16" s="189" t="str">
        <f>IF(ISBLANK(Monitoring_MP!EY16),"",Monitoring_MP!EY16)</f>
        <v>nu</v>
      </c>
      <c r="EZ16" s="193" t="str">
        <f>IF(ISBLANK(Monitoring_MP!EZ16),"",Monitoring_MP!EZ16)</f>
        <v>nu sînt informații pe web</v>
      </c>
      <c r="FA16" s="143" t="str">
        <f t="shared" si="2"/>
        <v>da</v>
      </c>
      <c r="FB16" s="143">
        <f t="shared" si="3"/>
        <v>3</v>
      </c>
      <c r="FC16" s="143" t="str">
        <f t="shared" si="2"/>
        <v>nu</v>
      </c>
      <c r="FD16" s="143">
        <f t="shared" si="3"/>
        <v>56</v>
      </c>
      <c r="FE16" s="143" t="str">
        <f t="shared" si="2"/>
        <v>partial</v>
      </c>
      <c r="FF16" s="143">
        <f t="shared" ref="FF16" si="109">COUNTIF($AK16:$EZ16,FE16)</f>
        <v>1</v>
      </c>
      <c r="FG16" s="143" t="str">
        <f t="shared" si="2"/>
        <v>--------</v>
      </c>
      <c r="FH16" s="143">
        <f t="shared" ref="FH16" si="110">COUNTIF($AK16:$EZ16,FG16)</f>
        <v>0</v>
      </c>
      <c r="FI16" s="143" t="str">
        <f t="shared" si="2"/>
        <v>--------</v>
      </c>
      <c r="FJ16" s="143">
        <f t="shared" ref="FJ16" si="111">COUNTIF($AK16:$EZ16,FI16)</f>
        <v>0</v>
      </c>
      <c r="FK16" s="143" t="str">
        <f t="shared" si="7"/>
        <v>--------</v>
      </c>
      <c r="FL16" s="143">
        <f t="shared" ref="FL16" si="112">COUNTIF($AK16:$EZ16,FK16)</f>
        <v>0</v>
      </c>
      <c r="FM16" s="143" t="str">
        <f t="shared" si="9"/>
        <v>--------</v>
      </c>
      <c r="FN16" s="143">
        <f t="shared" ref="FN16" si="113">COUNTIF($AK16:$EZ16,FM16)</f>
        <v>0</v>
      </c>
      <c r="FO16" s="143" t="str">
        <f t="shared" si="11"/>
        <v>N/A</v>
      </c>
      <c r="FP16" s="143">
        <f t="shared" ref="FP16" si="114">COUNTIF($AK16:$EZ16,FO16)</f>
        <v>0</v>
      </c>
      <c r="FQ16" s="143" t="str">
        <f t="shared" si="13"/>
        <v>--------</v>
      </c>
      <c r="FR16" s="143">
        <f t="shared" ref="FR16" si="115">COUNTIF($AK16:$EZ16,FQ16)</f>
        <v>0</v>
      </c>
      <c r="FS16" s="143">
        <f t="shared" si="15"/>
        <v>60</v>
      </c>
      <c r="FT16" s="143" t="str">
        <f t="shared" si="16"/>
        <v>da</v>
      </c>
      <c r="FU16" s="143" t="str">
        <f t="shared" si="17"/>
        <v>nu</v>
      </c>
      <c r="FV16" s="143">
        <f t="shared" si="18"/>
        <v>3</v>
      </c>
      <c r="FW16" s="143">
        <f t="shared" si="19"/>
        <v>56</v>
      </c>
      <c r="FX16" s="143">
        <f t="shared" si="20"/>
        <v>60</v>
      </c>
      <c r="FY16" s="26" t="s">
        <v>342</v>
      </c>
      <c r="FZ16" s="167">
        <f t="shared" si="21"/>
        <v>0.05</v>
      </c>
      <c r="GA16" s="167">
        <f t="shared" si="22"/>
        <v>0.93333333333333335</v>
      </c>
      <c r="GB16" s="143" t="str">
        <f>VLOOKUP(Analysis_2020!B16,Matching_final!B16:G79,6,FALSE)</f>
        <v>C18014</v>
      </c>
      <c r="GC16" s="143" t="str">
        <f>VLOOKUP(GB16,Monitoring_MP_2018!B:D,3,FALSE)</f>
        <v>Is the information about the public consultation coordinator, responsible for ensuring the transparency of decision-making authority made public?</v>
      </c>
      <c r="GD16" s="143" t="str">
        <f>VLOOKUP(GB16,Monitoring_MP_2018!B:E,4,FALSE)</f>
        <v>par</v>
      </c>
      <c r="GE16" s="167">
        <f>VLOOKUP($GB16,Monitoring_MP_2018!$B:$FD,158,FALSE)</f>
        <v>8.3333333333333329E-2</v>
      </c>
      <c r="GF16" s="167">
        <f>VLOOKUP($GB16,Monitoring_MP_2018!$B:$FD,159,FALSE)</f>
        <v>0.91666666666666663</v>
      </c>
      <c r="GG16" s="230">
        <f t="shared" si="23"/>
        <v>-3.3333333333333326E-2</v>
      </c>
      <c r="GH16" s="230">
        <f t="shared" si="24"/>
        <v>1.6666666666666718E-2</v>
      </c>
      <c r="GI16" s="143">
        <v>15</v>
      </c>
    </row>
    <row r="17" spans="1:191" ht="15" customHeight="1" x14ac:dyDescent="0.35">
      <c r="A17" s="23" t="str">
        <f>IF(ISBLANK(Monitoring_MP!A17),"",Monitoring_MP!A17)</f>
        <v>Q15</v>
      </c>
      <c r="B17" s="23" t="str">
        <f>IF(ISBLANK(Monitoring_MP!B17),"",Monitoring_MP!B17)</f>
        <v>C20015</v>
      </c>
      <c r="C17" s="23">
        <f>IF(ISBLANK(Monitoring_MP!C17),"",Monitoring_MP!C17)</f>
        <v>17</v>
      </c>
      <c r="D17" s="28" t="str">
        <f>IF(ISBLANK(Monitoring_MP!D17),"",Monitoring_MP!D17)</f>
        <v>În cazul organizării consultărilor publice şi recepţionării recomandărilor din partea părţilor interesate, autoritatea publică locală a întocmit și publicat sinteze a recomandărilor?</v>
      </c>
      <c r="E17" s="29" t="str">
        <f>IF(ISBLANK(Monitoring_MP!E17),"",Monitoring_MP!E17)</f>
        <v>After public consultations, does  the local authority compiled and published summaries of the recommendations received from stakeholders?</v>
      </c>
      <c r="F17" s="26" t="str">
        <f>IF(ISBLANK(Monitoring_MP!F17),"",Monitoring_MP!F17)</f>
        <v>par</v>
      </c>
      <c r="G17" s="24" t="str">
        <f>IF(ISBLANK(Monitoring_MP!G17),"",Monitoring_MP!G17)</f>
        <v>par7</v>
      </c>
      <c r="H17" s="24" t="str">
        <f>IF(ISBLANK(Monitoring_MP!H17),"",Monitoring_MP!H17)</f>
        <v>par7k</v>
      </c>
      <c r="I17" s="24">
        <f>IF(ISBLANK(Monitoring_MP!I17),"",Monitoring_MP!I17)</f>
        <v>2</v>
      </c>
      <c r="J17" s="24" t="str">
        <f>IF(ISBLANK(Monitoring_MP!J17),"",Monitoring_MP!J17)</f>
        <v>da</v>
      </c>
      <c r="K17" s="24" t="str">
        <f>IF(ISBLANK(Monitoring_MP!K17),"",Monitoring_MP!K17)</f>
        <v>yes</v>
      </c>
      <c r="L17" s="24" t="str">
        <f>IF(ISBLANK(Monitoring_MP!L17),"",Monitoring_MP!L17)</f>
        <v>nu</v>
      </c>
      <c r="M17" s="24" t="str">
        <f>IF(ISBLANK(Monitoring_MP!M17),"",Monitoring_MP!M17)</f>
        <v>no</v>
      </c>
      <c r="N17" s="47" t="str">
        <f>IF(ISBLANK(Monitoring_MP!N17),"",Monitoring_MP!N17)</f>
        <v>partial/panou informativ</v>
      </c>
      <c r="O17" s="24" t="str">
        <f>IF(ISBLANK(Monitoring_MP!O17),"",Monitoring_MP!O17)</f>
        <v>partially/bilboard</v>
      </c>
      <c r="P17" s="24" t="str">
        <f>IF(ISBLANK(Monitoring_MP!P17),"",Monitoring_MP!P17)</f>
        <v>0-10%</v>
      </c>
      <c r="Q17" s="24" t="str">
        <f>IF(ISBLANK(Monitoring_MP!Q17),"",Monitoring_MP!Q17)</f>
        <v>0-10%</v>
      </c>
      <c r="R17" s="24" t="str">
        <f>IF(ISBLANK(Monitoring_MP!R17),"",Monitoring_MP!R17)</f>
        <v>10-30%</v>
      </c>
      <c r="S17" s="24" t="str">
        <f>IF(ISBLANK(Monitoring_MP!S17),"",Monitoring_MP!S17)</f>
        <v>10-30%</v>
      </c>
      <c r="T17" s="24" t="str">
        <f>IF(ISBLANK(Monitoring_MP!T17),"",Monitoring_MP!T17)</f>
        <v>30-60%</v>
      </c>
      <c r="U17" s="24" t="str">
        <f>IF(ISBLANK(Monitoring_MP!U17),"",Monitoring_MP!U17)</f>
        <v>30-60%</v>
      </c>
      <c r="V17" s="24" t="str">
        <f>IF(ISBLANK(Monitoring_MP!V17),"",Monitoring_MP!V17)</f>
        <v>60-90%</v>
      </c>
      <c r="W17" s="24" t="str">
        <f>IF(ISBLANK(Monitoring_MP!W17),"",Monitoring_MP!W17)</f>
        <v>60-90%</v>
      </c>
      <c r="X17" s="24" t="str">
        <f>IF(ISBLANK(Monitoring_MP!X17),"",Monitoring_MP!X17)</f>
        <v>N/A</v>
      </c>
      <c r="Y17" s="24" t="str">
        <f>IF(ISBLANK(Monitoring_MP!Y17),"",Monitoring_MP!Y17)</f>
        <v>N/A</v>
      </c>
      <c r="Z17" s="24" t="str">
        <f>IF(ISBLANK(Monitoring_MP!Z17),"",Monitoring_MP!Z17)</f>
        <v>--------</v>
      </c>
      <c r="AA17" s="24" t="str">
        <f>IF(ISBLANK(Monitoring_MP!AA17),"",Monitoring_MP!AA17)</f>
        <v>--------</v>
      </c>
      <c r="AB17" s="24">
        <f>IF(ISBLANK(Monitoring_MP!AB17),"",Monitoring_MP!AB17)</f>
        <v>2</v>
      </c>
      <c r="AC17" s="24">
        <f>IF(ISBLANK(Monitoring_MP!AC17),"",Monitoring_MP!AC17)</f>
        <v>0</v>
      </c>
      <c r="AD17" s="24">
        <f>IF(ISBLANK(Monitoring_MP!AD17),"",Monitoring_MP!AD17)</f>
        <v>1</v>
      </c>
      <c r="AE17" s="24">
        <f>IF(ISBLANK(Monitoring_MP!AE17),"",Monitoring_MP!AE17)</f>
        <v>0.4</v>
      </c>
      <c r="AF17" s="24">
        <f>IF(ISBLANK(Monitoring_MP!AF17),"",Monitoring_MP!AF17)</f>
        <v>0.8</v>
      </c>
      <c r="AG17" s="24">
        <f>IF(ISBLANK(Monitoring_MP!AG17),"",Monitoring_MP!AG17)</f>
        <v>1.2</v>
      </c>
      <c r="AH17" s="24">
        <f>IF(ISBLANK(Monitoring_MP!AH17),"",Monitoring_MP!AH17)</f>
        <v>1.6</v>
      </c>
      <c r="AI17" s="24" t="str">
        <f>IF(ISBLANK(Monitoring_MP!AI17),"",Monitoring_MP!AI17)</f>
        <v>N/A</v>
      </c>
      <c r="AJ17" s="24" t="str">
        <f>IF(ISBLANK(Monitoring_MP!AJ17),"",Monitoring_MP!AJ17)</f>
        <v/>
      </c>
      <c r="AK17" s="189" t="str">
        <f>IF(ISBLANK(Monitoring_MP!AK17),"",Monitoring_MP!AK17)</f>
        <v>0-10%</v>
      </c>
      <c r="AL17" s="93" t="str">
        <f>IF(ISBLANK(Monitoring_MP!AL17),"",Monitoring_MP!AL17)</f>
        <v>https://www.chisinau.md/libt.php?l=ro&amp;idc=1056&amp;t=/Informatii/Transparenta-decizionala/Sinteza-recomandarilor</v>
      </c>
      <c r="AM17" s="189" t="str">
        <f>IF(ISBLANK(Monitoring_MP!AM17),"",Monitoring_MP!AM17)</f>
        <v>0-10%</v>
      </c>
      <c r="AN17" s="96" t="str">
        <f>IF(ISBLANK(Monitoring_MP!AN17),"",Monitoring_MP!AN17)</f>
        <v>http://balti.md/consultari-publice/proiecte-de-decizii/page/2/</v>
      </c>
      <c r="AO17" s="191" t="str">
        <f>IF(ISBLANK(Monitoring_MP!AO17),"",Monitoring_MP!AO17)</f>
        <v>nu</v>
      </c>
      <c r="AP17" s="104" t="str">
        <f>IF(ISBLANK(Monitoring_MP!AP17),"",Monitoring_MP!AP17)</f>
        <v>nu sînt informații pe web</v>
      </c>
      <c r="AQ17" s="189" t="str">
        <f>IF(ISBLANK(Monitoring_MP!AQ17),"",Monitoring_MP!AQ17)</f>
        <v>nu</v>
      </c>
      <c r="AR17" s="93" t="str">
        <f>IF(ISBLANK(Monitoring_MP!AR17),"",Monitoring_MP!AR17)</f>
        <v>nu sînt informații pe web</v>
      </c>
      <c r="AS17" s="189" t="str">
        <f>IF(ISBLANK(Monitoring_MP!AS17),"",Monitoring_MP!AS17)</f>
        <v>nu</v>
      </c>
      <c r="AT17" s="193" t="str">
        <f>IF(ISBLANK(Monitoring_MP!AT17),"",Monitoring_MP!AT17)</f>
        <v>nu sînt informații pe web</v>
      </c>
      <c r="AU17" s="189" t="str">
        <f>IF(ISBLANK(Monitoring_MP!AU17),"",Monitoring_MP!AU17)</f>
        <v>nu</v>
      </c>
      <c r="AV17" s="93" t="str">
        <f>IF(ISBLANK(Monitoring_MP!AV17),"",Monitoring_MP!AV17)</f>
        <v>nu sînt informații pe web</v>
      </c>
      <c r="AW17" s="189" t="str">
        <f>IF(ISBLANK(Monitoring_MP!AW17),"",Monitoring_MP!AW17)</f>
        <v>nu</v>
      </c>
      <c r="AX17" s="93" t="str">
        <f>IF(ISBLANK(Monitoring_MP!AX17),"",Monitoring_MP!AX17)</f>
        <v>nu sînt informații pe web</v>
      </c>
      <c r="AY17" s="189" t="str">
        <f>IF(ISBLANK(Monitoring_MP!AY17),"",Monitoring_MP!AY17)</f>
        <v>nu</v>
      </c>
      <c r="AZ17" s="105" t="str">
        <f>IF(ISBLANK(Monitoring_MP!AZ17),"",Monitoring_MP!AZ17)</f>
        <v>nu sînt informații pe web</v>
      </c>
      <c r="BA17" s="189" t="str">
        <f>IF(ISBLANK(Monitoring_MP!BA17),"",Monitoring_MP!BA17)</f>
        <v>nu</v>
      </c>
      <c r="BB17" s="93" t="str">
        <f>IF(ISBLANK(Monitoring_MP!BB17),"",Monitoring_MP!BB17)</f>
        <v>nu sînt informații pe web</v>
      </c>
      <c r="BC17" s="189" t="str">
        <f>IF(ISBLANK(Monitoring_MP!BC17),"",Monitoring_MP!BC17)</f>
        <v>nu</v>
      </c>
      <c r="BD17" s="193" t="str">
        <f>IF(ISBLANK(Monitoring_MP!BD17),"",Monitoring_MP!BD17)</f>
        <v>nu sînt informații pe web</v>
      </c>
      <c r="BE17" s="189" t="str">
        <f>IF(ISBLANK(Monitoring_MP!BE17),"",Monitoring_MP!BE17)</f>
        <v>nu</v>
      </c>
      <c r="BF17" s="193" t="str">
        <f>IF(ISBLANK(Monitoring_MP!BF17),"",Monitoring_MP!BF17)</f>
        <v>nu sînt informații pe web</v>
      </c>
      <c r="BG17" s="189" t="str">
        <f>IF(ISBLANK(Monitoring_MP!BG17),"",Monitoring_MP!BG17)</f>
        <v>nu</v>
      </c>
      <c r="BH17" s="93" t="str">
        <f>IF(ISBLANK(Monitoring_MP!BH17),"",Monitoring_MP!BH17)</f>
        <v>nu sînt informații pe web</v>
      </c>
      <c r="BI17" s="189" t="str">
        <f>IF(ISBLANK(Monitoring_MP!BI17),"",Monitoring_MP!BI17)</f>
        <v>nu</v>
      </c>
      <c r="BJ17" s="193" t="str">
        <f>IF(ISBLANK(Monitoring_MP!BJ17),"",Monitoring_MP!BJ17)</f>
        <v>nu sînt informații pe web</v>
      </c>
      <c r="BK17" s="189" t="str">
        <f>IF(ISBLANK(Monitoring_MP!BK17),"",Monitoring_MP!BK17)</f>
        <v>nu</v>
      </c>
      <c r="BL17" s="193" t="str">
        <f>IF(ISBLANK(Monitoring_MP!BL17),"",Monitoring_MP!BL17)</f>
        <v>nu sînt informații pe web</v>
      </c>
      <c r="BM17" s="189" t="str">
        <f>IF(ISBLANK(Monitoring_MP!BM17),"",Monitoring_MP!BM17)</f>
        <v>partial/panou informativ</v>
      </c>
      <c r="BN17" s="192" t="str">
        <f>IF(ISBLANK(Monitoring_MP!BN17),"",Monitoring_MP!BN17)</f>
        <v>Conform răspunsului din chestionar</v>
      </c>
      <c r="BO17" s="189" t="str">
        <f>IF(ISBLANK(Monitoring_MP!BO17),"",Monitoring_MP!BO17)</f>
        <v>nu</v>
      </c>
      <c r="BP17" s="193" t="str">
        <f>IF(ISBLANK(Monitoring_MP!BP17),"",Monitoring_MP!BP17)</f>
        <v>nu sînt informații pe web</v>
      </c>
      <c r="BQ17" s="189" t="str">
        <f>IF(ISBLANK(Monitoring_MP!BQ17),"",Monitoring_MP!BQ17)</f>
        <v>nu</v>
      </c>
      <c r="BR17" s="193" t="str">
        <f>IF(ISBLANK(Monitoring_MP!BR17),"",Monitoring_MP!BR17)</f>
        <v>nu sînt informații pe web</v>
      </c>
      <c r="BS17" s="189" t="str">
        <f>IF(ISBLANK(Monitoring_MP!BS17),"",Monitoring_MP!BS17)</f>
        <v>nu</v>
      </c>
      <c r="BT17" s="193" t="str">
        <f>IF(ISBLANK(Monitoring_MP!BT17),"",Monitoring_MP!BT17)</f>
        <v>nu sînt informații pe web</v>
      </c>
      <c r="BU17" s="189" t="str">
        <f>IF(ISBLANK(Monitoring_MP!BU17),"",Monitoring_MP!BU17)</f>
        <v>nu</v>
      </c>
      <c r="BV17" s="193" t="str">
        <f>IF(ISBLANK(Monitoring_MP!BV17),"",Monitoring_MP!BV17)</f>
        <v>nu sînt informații pe web</v>
      </c>
      <c r="BW17" s="189" t="str">
        <f>IF(ISBLANK(Monitoring_MP!BW17),"",Monitoring_MP!BW17)</f>
        <v>nu</v>
      </c>
      <c r="BX17" s="193" t="str">
        <f>IF(ISBLANK(Monitoring_MP!BX17),"",Monitoring_MP!BX17)</f>
        <v>nu sînt informații pe web</v>
      </c>
      <c r="BY17" s="189" t="str">
        <f>IF(ISBLANK(Monitoring_MP!BY17),"",Monitoring_MP!BY17)</f>
        <v>nu</v>
      </c>
      <c r="BZ17" s="193" t="str">
        <f>IF(ISBLANK(Monitoring_MP!BZ17),"",Monitoring_MP!BZ17)</f>
        <v>nu sînt informații pe web</v>
      </c>
      <c r="CA17" s="189" t="str">
        <f>IF(ISBLANK(Monitoring_MP!CA17),"",Monitoring_MP!CA17)</f>
        <v>0-10%</v>
      </c>
      <c r="CB17" s="192" t="str">
        <f>IF(ISBLANK(Monitoring_MP!CB17),"",Monitoring_MP!CB17)</f>
        <v>http://cimislia.md/upload/Proces%20verbal%20Audieri%20Publice.pdf</v>
      </c>
      <c r="CC17" s="189" t="str">
        <f>IF(ISBLANK(Monitoring_MP!CC17),"",Monitoring_MP!CC17)</f>
        <v>nu</v>
      </c>
      <c r="CD17" s="193" t="str">
        <f>IF(ISBLANK(Monitoring_MP!CD17),"",Monitoring_MP!CD17)</f>
        <v>nu sînt informații pe web</v>
      </c>
      <c r="CE17" s="189" t="str">
        <f>IF(ISBLANK(Monitoring_MP!CE17),"",Monitoring_MP!CE17)</f>
        <v>nu</v>
      </c>
      <c r="CF17" s="93" t="str">
        <f>IF(ISBLANK(Monitoring_MP!CF17),"",Monitoring_MP!CF17)</f>
        <v>nu sînt informații pe web</v>
      </c>
      <c r="CG17" s="189" t="str">
        <f>IF(ISBLANK(Monitoring_MP!CG17),"",Monitoring_MP!CG17)</f>
        <v>nu</v>
      </c>
      <c r="CH17" s="200" t="str">
        <f>IF(ISBLANK(Monitoring_MP!CH17),"",Monitoring_MP!CH17)</f>
        <v>nu sînt informații pe web</v>
      </c>
      <c r="CI17" s="189" t="str">
        <f>IF(ISBLANK(Monitoring_MP!CI17),"",Monitoring_MP!CI17)</f>
        <v>nu</v>
      </c>
      <c r="CJ17" s="193" t="str">
        <f>IF(ISBLANK(Monitoring_MP!CJ17),"",Monitoring_MP!CJ17)</f>
        <v>nu sînt informații pe web</v>
      </c>
      <c r="CK17" s="189" t="str">
        <f>IF(ISBLANK(Monitoring_MP!CK17),"",Monitoring_MP!CK17)</f>
        <v>nu</v>
      </c>
      <c r="CL17" s="193" t="str">
        <f>IF(ISBLANK(Monitoring_MP!CL17),"",Monitoring_MP!CL17)</f>
        <v>nu sînt informații pe web</v>
      </c>
      <c r="CM17" s="189" t="str">
        <f>IF(ISBLANK(Monitoring_MP!CM17),"",Monitoring_MP!CM17)</f>
        <v>nu</v>
      </c>
      <c r="CN17" s="193" t="str">
        <f>IF(ISBLANK(Monitoring_MP!CN17),"",Monitoring_MP!CN17)</f>
        <v>nu sînt informații pe web</v>
      </c>
      <c r="CO17" s="189" t="str">
        <f>IF(ISBLANK(Monitoring_MP!CO17),"",Monitoring_MP!CO17)</f>
        <v>nu</v>
      </c>
      <c r="CP17" s="193" t="str">
        <f>IF(ISBLANK(Monitoring_MP!CP17),"",Monitoring_MP!CP17)</f>
        <v>nu sînt informații pe web</v>
      </c>
      <c r="CQ17" s="189" t="str">
        <f>IF(ISBLANK(Monitoring_MP!CQ17),"",Monitoring_MP!CQ17)</f>
        <v>nu</v>
      </c>
      <c r="CR17" s="93" t="str">
        <f>IF(ISBLANK(Monitoring_MP!CR17),"",Monitoring_MP!CR17)</f>
        <v>nu sînt informații pe web</v>
      </c>
      <c r="CS17" s="189" t="str">
        <f>IF(ISBLANK(Monitoring_MP!CS17),"",Monitoring_MP!CS17)</f>
        <v>nu</v>
      </c>
      <c r="CT17" s="193" t="str">
        <f>IF(ISBLANK(Monitoring_MP!CT17),"",Monitoring_MP!CT17)</f>
        <v>Pagina web nefuncțională (ultima verificare 31.05.2020)</v>
      </c>
      <c r="CU17" s="189" t="str">
        <f>IF(ISBLANK(Monitoring_MP!CU17),"",Monitoring_MP!CU17)</f>
        <v>nu</v>
      </c>
      <c r="CV17" s="201" t="str">
        <f>IF(ISBLANK(Monitoring_MP!CV17),"",Monitoring_MP!CV17)</f>
        <v>nu sînt informații pe web</v>
      </c>
      <c r="CW17" s="189" t="str">
        <f>IF(ISBLANK(Monitoring_MP!CW17),"",Monitoring_MP!CW17)</f>
        <v>nu</v>
      </c>
      <c r="CX17" s="193" t="str">
        <f>IF(ISBLANK(Monitoring_MP!CX17),"",Monitoring_MP!CX17)</f>
        <v>nu sînt informații pe web</v>
      </c>
      <c r="CY17" s="189" t="str">
        <f>IF(ISBLANK(Monitoring_MP!CY17),"",Monitoring_MP!CY17)</f>
        <v>nu</v>
      </c>
      <c r="CZ17" s="193" t="str">
        <f>IF(ISBLANK(Monitoring_MP!CZ17),"",Monitoring_MP!CZ17)</f>
        <v>nu sînt informații pe web</v>
      </c>
      <c r="DA17" s="189" t="str">
        <f>IF(ISBLANK(Monitoring_MP!DA17),"",Monitoring_MP!DA17)</f>
        <v>partial/panou informativ</v>
      </c>
      <c r="DB17" s="192" t="str">
        <f>IF(ISBLANK(Monitoring_MP!DB17),"",Monitoring_MP!DB17)</f>
        <v>Conform răspunsului din chestionar</v>
      </c>
      <c r="DC17" s="189" t="str">
        <f>IF(ISBLANK(Monitoring_MP!DC17),"",Monitoring_MP!DC17)</f>
        <v>partial/panou informativ</v>
      </c>
      <c r="DD17" s="193" t="str">
        <f>IF(ISBLANK(Monitoring_MP!DD17),"",Monitoring_MP!DD17)</f>
        <v>Conform răspunsului din chestionar</v>
      </c>
      <c r="DE17" s="189" t="str">
        <f>IF(ISBLANK(Monitoring_MP!DE17),"",Monitoring_MP!DE17)</f>
        <v>nu</v>
      </c>
      <c r="DF17" s="193" t="str">
        <f>IF(ISBLANK(Monitoring_MP!DF17),"",Monitoring_MP!DF17)</f>
        <v>nu este pagina web (ultima verificare 31.05.2020)</v>
      </c>
      <c r="DG17" s="189" t="str">
        <f>IF(ISBLANK(Monitoring_MP!DG17),"",Monitoring_MP!DG17)</f>
        <v>nu</v>
      </c>
      <c r="DH17" s="193" t="str">
        <f>IF(ISBLANK(Monitoring_MP!DH17),"",Monitoring_MP!DH17)</f>
        <v>nu sînt informații pe web</v>
      </c>
      <c r="DI17" s="189" t="str">
        <f>IF(ISBLANK(Monitoring_MP!DI17),"",Monitoring_MP!DI17)</f>
        <v>nu</v>
      </c>
      <c r="DJ17" s="93" t="str">
        <f>IF(ISBLANK(Monitoring_MP!DJ17),"",Monitoring_MP!DJ17)</f>
        <v>nu sînt informații pe web</v>
      </c>
      <c r="DK17" s="189" t="str">
        <f>IF(ISBLANK(Monitoring_MP!DK17),"",Monitoring_MP!DK17)</f>
        <v>nu</v>
      </c>
      <c r="DL17" s="193" t="str">
        <f>IF(ISBLANK(Monitoring_MP!DL17),"",Monitoring_MP!DL17)</f>
        <v>nu sînt informații pe web</v>
      </c>
      <c r="DM17" s="189" t="str">
        <f>IF(ISBLANK(Monitoring_MP!DM17),"",Monitoring_MP!DM17)</f>
        <v>nu</v>
      </c>
      <c r="DN17" s="193" t="str">
        <f>IF(ISBLANK(Monitoring_MP!DN17),"",Monitoring_MP!DN17)</f>
        <v>nu sînt informații pe web</v>
      </c>
      <c r="DO17" s="189" t="str">
        <f>IF(ISBLANK(Monitoring_MP!DO17),"",Monitoring_MP!DO17)</f>
        <v>nu</v>
      </c>
      <c r="DP17" s="193" t="str">
        <f>IF(ISBLANK(Monitoring_MP!DP17),"",Monitoring_MP!DP17)</f>
        <v>site nefuncțional (ultima verificare 31.05.2020)</v>
      </c>
      <c r="DQ17" s="189" t="str">
        <f>IF(ISBLANK(Monitoring_MP!DQ17),"",Monitoring_MP!DQ17)</f>
        <v>nu</v>
      </c>
      <c r="DR17" s="193" t="str">
        <f>IF(ISBLANK(Monitoring_MP!DR17),"",Monitoring_MP!DR17)</f>
        <v>Nu are pagină web (ultima verificare 31.05.2020)</v>
      </c>
      <c r="DS17" s="189" t="str">
        <f>IF(ISBLANK(Monitoring_MP!DS17),"",Monitoring_MP!DS17)</f>
        <v>nu</v>
      </c>
      <c r="DT17" s="193" t="str">
        <f>IF(ISBLANK(Monitoring_MP!DT17),"",Monitoring_MP!DT17)</f>
        <v>nu sînt informații pe web</v>
      </c>
      <c r="DU17" s="189" t="str">
        <f>IF(ISBLANK(Monitoring_MP!DU17),"",Monitoring_MP!DU17)</f>
        <v>nu</v>
      </c>
      <c r="DV17" s="193" t="str">
        <f>IF(ISBLANK(Monitoring_MP!DV17),"",Monitoring_MP!DV17)</f>
        <v>Nu are pagină web (ultima verificare 31.05.2020)</v>
      </c>
      <c r="DW17" s="189" t="str">
        <f>IF(ISBLANK(Monitoring_MP!DW17),"",Monitoring_MP!DW17)</f>
        <v>partial/panou informativ</v>
      </c>
      <c r="DX17" s="192" t="str">
        <f>IF(ISBLANK(Monitoring_MP!DX17),"",Monitoring_MP!DX17)</f>
        <v>Conform răspunsului din chestionar</v>
      </c>
      <c r="DY17" s="189" t="str">
        <f>IF(ISBLANK(Monitoring_MP!DY17),"",Monitoring_MP!DY17)</f>
        <v>nu</v>
      </c>
      <c r="DZ17" s="193" t="str">
        <f>IF(ISBLANK(Monitoring_MP!DZ17),"",Monitoring_MP!DZ17)</f>
        <v>nu sînt informații pe web</v>
      </c>
      <c r="EA17" s="189" t="str">
        <f>IF(ISBLANK(Monitoring_MP!EA17),"",Monitoring_MP!EA17)</f>
        <v>nu</v>
      </c>
      <c r="EB17" s="193" t="str">
        <f>IF(ISBLANK(Monitoring_MP!EB17),"",Monitoring_MP!EB17)</f>
        <v>nu sînt informații pe web</v>
      </c>
      <c r="EC17" s="189" t="str">
        <f>IF(ISBLANK(Monitoring_MP!EC17),"",Monitoring_MP!EC17)</f>
        <v>nu</v>
      </c>
      <c r="ED17" s="193" t="str">
        <f>IF(ISBLANK(Monitoring_MP!ED17),"",Monitoring_MP!ED17)</f>
        <v>Nu are pagină web (ultima verificare 31.05.2020)</v>
      </c>
      <c r="EE17" s="189" t="str">
        <f>IF(ISBLANK(Monitoring_MP!EE17),"",Monitoring_MP!EE17)</f>
        <v>nu</v>
      </c>
      <c r="EF17" s="193" t="str">
        <f>IF(ISBLANK(Monitoring_MP!EF17),"",Monitoring_MP!EF17)</f>
        <v>nu sînt informații pe web</v>
      </c>
      <c r="EG17" s="189" t="str">
        <f>IF(ISBLANK(Monitoring_MP!EG17),"",Monitoring_MP!EG17)</f>
        <v>nu</v>
      </c>
      <c r="EH17" s="193" t="str">
        <f>IF(ISBLANK(Monitoring_MP!EH17),"",Monitoring_MP!EH17)</f>
        <v>nu sînt informații pe web</v>
      </c>
      <c r="EI17" s="189" t="str">
        <f>IF(ISBLANK(Monitoring_MP!EI17),"",Monitoring_MP!EI17)</f>
        <v>nu</v>
      </c>
      <c r="EJ17" s="193" t="str">
        <f>IF(ISBLANK(Monitoring_MP!EJ17),"",Monitoring_MP!EJ17)</f>
        <v>nu sînt informații pe web</v>
      </c>
      <c r="EK17" s="189" t="str">
        <f>IF(ISBLANK(Monitoring_MP!EK17),"",Monitoring_MP!EK17)</f>
        <v>nu</v>
      </c>
      <c r="EL17" s="193" t="str">
        <f>IF(ISBLANK(Monitoring_MP!EL17),"",Monitoring_MP!EL17)</f>
        <v>nu sînt informații pe web</v>
      </c>
      <c r="EM17" s="189" t="str">
        <f>IF(ISBLANK(Monitoring_MP!EM17),"",Monitoring_MP!EM17)</f>
        <v>nu</v>
      </c>
      <c r="EN17" s="193" t="str">
        <f>IF(ISBLANK(Monitoring_MP!EN17),"",Monitoring_MP!EN17)</f>
        <v>nu sînt informații pe web</v>
      </c>
      <c r="EO17" s="189" t="str">
        <f>IF(ISBLANK(Monitoring_MP!EO17),"",Monitoring_MP!EO17)</f>
        <v>nu</v>
      </c>
      <c r="EP17" s="193" t="str">
        <f>IF(ISBLANK(Monitoring_MP!EP17),"",Monitoring_MP!EP17)</f>
        <v>nu sînt informații pe web</v>
      </c>
      <c r="EQ17" s="189" t="str">
        <f>IF(ISBLANK(Monitoring_MP!EQ17),"",Monitoring_MP!EQ17)</f>
        <v>nu</v>
      </c>
      <c r="ER17" s="193" t="str">
        <f>IF(ISBLANK(Monitoring_MP!ER17),"",Monitoring_MP!ER17)</f>
        <v>pagina web nefuncțională (ultima verificare la 2.06.2020)</v>
      </c>
      <c r="ES17" s="189" t="str">
        <f>IF(ISBLANK(Monitoring_MP!ES17),"",Monitoring_MP!ES17)</f>
        <v>nu</v>
      </c>
      <c r="ET17" s="193" t="str">
        <f>IF(ISBLANK(Monitoring_MP!ET17),"",Monitoring_MP!ET17)</f>
        <v>pagina web nefuncțională (ultima verificare la 2.06.2020)</v>
      </c>
      <c r="EU17" s="189" t="str">
        <f>IF(ISBLANK(Monitoring_MP!EU17),"",Monitoring_MP!EU17)</f>
        <v>nu</v>
      </c>
      <c r="EV17" s="194" t="str">
        <f>IF(ISBLANK(Monitoring_MP!EV17),"",Monitoring_MP!EV17)</f>
        <v>pagina web nefuncțională (ultima verificare la 2.06.2020)</v>
      </c>
      <c r="EW17" s="189" t="str">
        <f>IF(ISBLANK(Monitoring_MP!EW17),"",Monitoring_MP!EW17)</f>
        <v>nu</v>
      </c>
      <c r="EX17" s="193" t="str">
        <f>IF(ISBLANK(Monitoring_MP!EX17),"",Monitoring_MP!EX17)</f>
        <v>nu sînt informații pe web</v>
      </c>
      <c r="EY17" s="189" t="str">
        <f>IF(ISBLANK(Monitoring_MP!EY17),"",Monitoring_MP!EY17)</f>
        <v>nu</v>
      </c>
      <c r="EZ17" s="193" t="str">
        <f>IF(ISBLANK(Monitoring_MP!EZ17),"",Monitoring_MP!EZ17)</f>
        <v>nu sînt informații pe web</v>
      </c>
      <c r="FA17" s="143" t="str">
        <f t="shared" si="2"/>
        <v>da</v>
      </c>
      <c r="FB17" s="143">
        <f t="shared" si="3"/>
        <v>0</v>
      </c>
      <c r="FC17" s="143" t="str">
        <f t="shared" si="2"/>
        <v>nu</v>
      </c>
      <c r="FD17" s="143">
        <f t="shared" si="3"/>
        <v>53</v>
      </c>
      <c r="FE17" s="143" t="str">
        <f t="shared" si="2"/>
        <v>partial/panou informativ</v>
      </c>
      <c r="FF17" s="143">
        <f t="shared" ref="FF17" si="116">COUNTIF($AK17:$EZ17,FE17)</f>
        <v>4</v>
      </c>
      <c r="FG17" s="143" t="str">
        <f t="shared" si="2"/>
        <v>0-10%</v>
      </c>
      <c r="FH17" s="143">
        <f t="shared" ref="FH17" si="117">COUNTIF($AK17:$EZ17,FG17)</f>
        <v>3</v>
      </c>
      <c r="FI17" s="143" t="str">
        <f t="shared" si="2"/>
        <v>10-30%</v>
      </c>
      <c r="FJ17" s="143">
        <f t="shared" ref="FJ17" si="118">COUNTIF($AK17:$EZ17,FI17)</f>
        <v>0</v>
      </c>
      <c r="FK17" s="143" t="str">
        <f t="shared" si="7"/>
        <v>30-60%</v>
      </c>
      <c r="FL17" s="143">
        <f t="shared" ref="FL17" si="119">COUNTIF($AK17:$EZ17,FK17)</f>
        <v>0</v>
      </c>
      <c r="FM17" s="143" t="str">
        <f t="shared" si="9"/>
        <v>60-90%</v>
      </c>
      <c r="FN17" s="143">
        <f t="shared" ref="FN17" si="120">COUNTIF($AK17:$EZ17,FM17)</f>
        <v>0</v>
      </c>
      <c r="FO17" s="143" t="str">
        <f t="shared" si="11"/>
        <v>N/A</v>
      </c>
      <c r="FP17" s="143">
        <f t="shared" ref="FP17" si="121">COUNTIF($AK17:$EZ17,FO17)</f>
        <v>0</v>
      </c>
      <c r="FQ17" s="143" t="str">
        <f t="shared" si="13"/>
        <v>--------</v>
      </c>
      <c r="FR17" s="143">
        <f t="shared" ref="FR17" si="122">COUNTIF($AK17:$EZ17,FQ17)</f>
        <v>0</v>
      </c>
      <c r="FS17" s="143">
        <f t="shared" si="15"/>
        <v>60</v>
      </c>
      <c r="FT17" s="143" t="str">
        <f t="shared" si="16"/>
        <v>da</v>
      </c>
      <c r="FU17" s="143" t="str">
        <f t="shared" si="17"/>
        <v>nu</v>
      </c>
      <c r="FV17" s="143">
        <f t="shared" si="18"/>
        <v>0</v>
      </c>
      <c r="FW17" s="143">
        <f t="shared" si="19"/>
        <v>53</v>
      </c>
      <c r="FX17" s="143">
        <f t="shared" si="20"/>
        <v>60</v>
      </c>
      <c r="FY17" s="29" t="s">
        <v>343</v>
      </c>
      <c r="FZ17" s="167">
        <f t="shared" si="21"/>
        <v>0</v>
      </c>
      <c r="GA17" s="167">
        <f t="shared" si="22"/>
        <v>0.8833333333333333</v>
      </c>
      <c r="GB17" s="143" t="str">
        <f>VLOOKUP(Analysis_2020!B17,Matching_final!B17:G80,6,FALSE)</f>
        <v>C18015</v>
      </c>
      <c r="GC17" s="143" t="str">
        <f>VLOOKUP(GB17,Monitoring_MP_2018!B:D,3,FALSE)</f>
        <v>After public consultations, does  the local authority compiled and published summaries of the recommendations received from stakeholders?</v>
      </c>
      <c r="GD17" s="143" t="str">
        <f>VLOOKUP(GB17,Monitoring_MP_2018!B:E,4,FALSE)</f>
        <v>par</v>
      </c>
      <c r="GE17" s="167">
        <f>VLOOKUP($GB17,Monitoring_MP_2018!$B:$FD,158,FALSE)</f>
        <v>0</v>
      </c>
      <c r="GF17" s="167">
        <f>VLOOKUP($GB17,Monitoring_MP_2018!$B:$FD,159,FALSE)</f>
        <v>0.75</v>
      </c>
      <c r="GG17" s="230">
        <f t="shared" si="23"/>
        <v>0</v>
      </c>
      <c r="GH17" s="230">
        <f t="shared" si="24"/>
        <v>0.1333333333333333</v>
      </c>
      <c r="GI17" s="143">
        <v>16</v>
      </c>
    </row>
    <row r="18" spans="1:191" ht="15" customHeight="1" x14ac:dyDescent="0.35">
      <c r="A18" s="23" t="str">
        <f>IF(ISBLANK(Monitoring_MP!A18),"",Monitoring_MP!A18)</f>
        <v>Q16</v>
      </c>
      <c r="B18" s="23" t="str">
        <f>IF(ISBLANK(Monitoring_MP!B18),"",Monitoring_MP!B18)</f>
        <v>C20016</v>
      </c>
      <c r="C18" s="23">
        <f>IF(ISBLANK(Monitoring_MP!C18),"",Monitoring_MP!C18)</f>
        <v>18</v>
      </c>
      <c r="D18" s="26" t="str">
        <f>IF(ISBLANK(Monitoring_MP!D18),"",Monitoring_MP!D18)</f>
        <v>Sinteza recomandărilor parvenite cuprinde motivația autorităților publice de acceptare sau respingere a recomandărilor ?</v>
      </c>
      <c r="E18" s="26" t="str">
        <f>IF(ISBLANK(Monitoring_MP!E18),"",Monitoring_MP!E18)</f>
        <v>Does the summary of recommendations includes public authorities' motivation of accepting or rejecting the recommendations?</v>
      </c>
      <c r="F18" s="26" t="str">
        <f>IF(ISBLANK(Monitoring_MP!F18),"",Monitoring_MP!F18)</f>
        <v>par</v>
      </c>
      <c r="G18" s="24" t="str">
        <f>IF(ISBLANK(Monitoring_MP!G18),"",Monitoring_MP!G18)</f>
        <v>par8</v>
      </c>
      <c r="H18" s="24" t="str">
        <f>IF(ISBLANK(Monitoring_MP!H18),"",Monitoring_MP!H18)</f>
        <v>par8k</v>
      </c>
      <c r="I18" s="24">
        <f>IF(ISBLANK(Monitoring_MP!I18),"",Monitoring_MP!I18)</f>
        <v>2</v>
      </c>
      <c r="J18" s="24" t="str">
        <f>IF(ISBLANK(Monitoring_MP!J18),"",Monitoring_MP!J18)</f>
        <v>da</v>
      </c>
      <c r="K18" s="24" t="str">
        <f>IF(ISBLANK(Monitoring_MP!K18),"",Monitoring_MP!K18)</f>
        <v>yes</v>
      </c>
      <c r="L18" s="24" t="str">
        <f>IF(ISBLANK(Monitoring_MP!L18),"",Monitoring_MP!L18)</f>
        <v>nu</v>
      </c>
      <c r="M18" s="24" t="str">
        <f>IF(ISBLANK(Monitoring_MP!M18),"",Monitoring_MP!M18)</f>
        <v>no</v>
      </c>
      <c r="N18" s="47" t="str">
        <f>IF(ISBLANK(Monitoring_MP!N18),"",Monitoring_MP!N18)</f>
        <v>partial</v>
      </c>
      <c r="O18" s="24" t="str">
        <f>IF(ISBLANK(Monitoring_MP!O18),"",Monitoring_MP!O18)</f>
        <v>partially</v>
      </c>
      <c r="P18" s="24" t="str">
        <f>IF(ISBLANK(Monitoring_MP!P18),"",Monitoring_MP!P18)</f>
        <v>0-10%</v>
      </c>
      <c r="Q18" s="24" t="str">
        <f>IF(ISBLANK(Monitoring_MP!Q18),"",Monitoring_MP!Q18)</f>
        <v>0-10%</v>
      </c>
      <c r="R18" s="24" t="str">
        <f>IF(ISBLANK(Monitoring_MP!R18),"",Monitoring_MP!R18)</f>
        <v>10-30%</v>
      </c>
      <c r="S18" s="24" t="str">
        <f>IF(ISBLANK(Monitoring_MP!S18),"",Monitoring_MP!S18)</f>
        <v>10-30%</v>
      </c>
      <c r="T18" s="24" t="str">
        <f>IF(ISBLANK(Monitoring_MP!T18),"",Monitoring_MP!T18)</f>
        <v>30-60%</v>
      </c>
      <c r="U18" s="24" t="str">
        <f>IF(ISBLANK(Monitoring_MP!U18),"",Monitoring_MP!U18)</f>
        <v>30-60%</v>
      </c>
      <c r="V18" s="24" t="str">
        <f>IF(ISBLANK(Monitoring_MP!V18),"",Monitoring_MP!V18)</f>
        <v>60-90%</v>
      </c>
      <c r="W18" s="24" t="str">
        <f>IF(ISBLANK(Monitoring_MP!W18),"",Monitoring_MP!W18)</f>
        <v>60-90%</v>
      </c>
      <c r="X18" s="24" t="str">
        <f>IF(ISBLANK(Monitoring_MP!X18),"",Monitoring_MP!X18)</f>
        <v>N/A</v>
      </c>
      <c r="Y18" s="24" t="str">
        <f>IF(ISBLANK(Monitoring_MP!Y18),"",Monitoring_MP!Y18)</f>
        <v>N/A</v>
      </c>
      <c r="Z18" s="24" t="str">
        <f>IF(ISBLANK(Monitoring_MP!Z18),"",Monitoring_MP!Z18)</f>
        <v>--------</v>
      </c>
      <c r="AA18" s="24" t="str">
        <f>IF(ISBLANK(Monitoring_MP!AA18),"",Monitoring_MP!AA18)</f>
        <v>--------</v>
      </c>
      <c r="AB18" s="24">
        <f>IF(ISBLANK(Monitoring_MP!AB18),"",Monitoring_MP!AB18)</f>
        <v>2</v>
      </c>
      <c r="AC18" s="24">
        <f>IF(ISBLANK(Monitoring_MP!AC18),"",Monitoring_MP!AC18)</f>
        <v>0</v>
      </c>
      <c r="AD18" s="24">
        <f>IF(ISBLANK(Monitoring_MP!AD18),"",Monitoring_MP!AD18)</f>
        <v>1</v>
      </c>
      <c r="AE18" s="24">
        <f>IF(ISBLANK(Monitoring_MP!AE18),"",Monitoring_MP!AE18)</f>
        <v>0.4</v>
      </c>
      <c r="AF18" s="24">
        <f>IF(ISBLANK(Monitoring_MP!AF18),"",Monitoring_MP!AF18)</f>
        <v>0.8</v>
      </c>
      <c r="AG18" s="24">
        <f>IF(ISBLANK(Monitoring_MP!AG18),"",Monitoring_MP!AG18)</f>
        <v>1.2</v>
      </c>
      <c r="AH18" s="24">
        <f>IF(ISBLANK(Monitoring_MP!AH18),"",Monitoring_MP!AH18)</f>
        <v>1.6</v>
      </c>
      <c r="AI18" s="24" t="str">
        <f>IF(ISBLANK(Monitoring_MP!AI18),"",Monitoring_MP!AI18)</f>
        <v>N/A</v>
      </c>
      <c r="AJ18" s="24" t="str">
        <f>IF(ISBLANK(Monitoring_MP!AJ18),"",Monitoring_MP!AJ18)</f>
        <v/>
      </c>
      <c r="AK18" s="189" t="str">
        <f>IF(ISBLANK(Monitoring_MP!AK18),"",Monitoring_MP!AK18)</f>
        <v>0-10%</v>
      </c>
      <c r="AL18" s="93" t="str">
        <f>IF(ISBLANK(Monitoring_MP!AL18),"",Monitoring_MP!AL18)</f>
        <v>https://www.chisinau.md/libt.php?l=ro&amp;idc=1056&amp;t=/Informatii/Transparenta-decizionala/Sinteza-recomandarilor</v>
      </c>
      <c r="AM18" s="189" t="str">
        <f>IF(ISBLANK(Monitoring_MP!AM18),"",Monitoring_MP!AM18)</f>
        <v>0-10%</v>
      </c>
      <c r="AN18" s="96" t="str">
        <f>IF(ISBLANK(Monitoring_MP!AN18),"",Monitoring_MP!AN18)</f>
        <v>http://balti.md/consultari-publice/proiecte-de-decizii/page/2/</v>
      </c>
      <c r="AO18" s="191" t="str">
        <f>IF(ISBLANK(Monitoring_MP!AO18),"",Monitoring_MP!AO18)</f>
        <v>nu</v>
      </c>
      <c r="AP18" s="104" t="str">
        <f>IF(ISBLANK(Monitoring_MP!AP18),"",Monitoring_MP!AP18)</f>
        <v>nu sînt informații pe web</v>
      </c>
      <c r="AQ18" s="189" t="str">
        <f>IF(ISBLANK(Monitoring_MP!AQ18),"",Monitoring_MP!AQ18)</f>
        <v>nu</v>
      </c>
      <c r="AR18" s="203" t="str">
        <f>IF(ISBLANK(Monitoring_MP!AR18),"",Monitoring_MP!AR18)</f>
        <v>nu sînt informații pe web</v>
      </c>
      <c r="AS18" s="189" t="str">
        <f>IF(ISBLANK(Monitoring_MP!AS18),"",Monitoring_MP!AS18)</f>
        <v>nu</v>
      </c>
      <c r="AT18" s="193" t="str">
        <f>IF(ISBLANK(Monitoring_MP!AT18),"",Monitoring_MP!AT18)</f>
        <v>nu sînt informații pe web</v>
      </c>
      <c r="AU18" s="189" t="str">
        <f>IF(ISBLANK(Monitoring_MP!AU18),"",Monitoring_MP!AU18)</f>
        <v>nu</v>
      </c>
      <c r="AV18" s="93" t="str">
        <f>IF(ISBLANK(Monitoring_MP!AV18),"",Monitoring_MP!AV18)</f>
        <v>nu sînt informații pe web</v>
      </c>
      <c r="AW18" s="189" t="str">
        <f>IF(ISBLANK(Monitoring_MP!AW18),"",Monitoring_MP!AW18)</f>
        <v>nu</v>
      </c>
      <c r="AX18" s="93" t="str">
        <f>IF(ISBLANK(Monitoring_MP!AX18),"",Monitoring_MP!AX18)</f>
        <v>nu sînt informații pe web</v>
      </c>
      <c r="AY18" s="189" t="str">
        <f>IF(ISBLANK(Monitoring_MP!AY18),"",Monitoring_MP!AY18)</f>
        <v>nu</v>
      </c>
      <c r="AZ18" s="105" t="str">
        <f>IF(ISBLANK(Monitoring_MP!AZ18),"",Monitoring_MP!AZ18)</f>
        <v>nu sînt informații pe web</v>
      </c>
      <c r="BA18" s="189" t="str">
        <f>IF(ISBLANK(Monitoring_MP!BA18),"",Monitoring_MP!BA18)</f>
        <v>nu</v>
      </c>
      <c r="BB18" s="93" t="str">
        <f>IF(ISBLANK(Monitoring_MP!BB18),"",Monitoring_MP!BB18)</f>
        <v>nu sînt informații pe web</v>
      </c>
      <c r="BC18" s="189" t="str">
        <f>IF(ISBLANK(Monitoring_MP!BC18),"",Monitoring_MP!BC18)</f>
        <v>nu</v>
      </c>
      <c r="BD18" s="193" t="str">
        <f>IF(ISBLANK(Monitoring_MP!BD18),"",Monitoring_MP!BD18)</f>
        <v>nu sînt informații pe web</v>
      </c>
      <c r="BE18" s="189" t="str">
        <f>IF(ISBLANK(Monitoring_MP!BE18),"",Monitoring_MP!BE18)</f>
        <v>nu</v>
      </c>
      <c r="BF18" s="193" t="str">
        <f>IF(ISBLANK(Monitoring_MP!BF18),"",Monitoring_MP!BF18)</f>
        <v>nu sînt informații pe web</v>
      </c>
      <c r="BG18" s="189" t="str">
        <f>IF(ISBLANK(Monitoring_MP!BG18),"",Monitoring_MP!BG18)</f>
        <v>nu</v>
      </c>
      <c r="BH18" s="93" t="str">
        <f>IF(ISBLANK(Monitoring_MP!BH18),"",Monitoring_MP!BH18)</f>
        <v>nu sînt informații pe web</v>
      </c>
      <c r="BI18" s="189" t="str">
        <f>IF(ISBLANK(Monitoring_MP!BI18),"",Monitoring_MP!BI18)</f>
        <v>nu</v>
      </c>
      <c r="BJ18" s="193" t="str">
        <f>IF(ISBLANK(Monitoring_MP!BJ18),"",Monitoring_MP!BJ18)</f>
        <v>nu sînt informații pe web</v>
      </c>
      <c r="BK18" s="189" t="str">
        <f>IF(ISBLANK(Monitoring_MP!BK18),"",Monitoring_MP!BK18)</f>
        <v>nu</v>
      </c>
      <c r="BL18" s="193" t="str">
        <f>IF(ISBLANK(Monitoring_MP!BL18),"",Monitoring_MP!BL18)</f>
        <v>nu sînt informații pe web</v>
      </c>
      <c r="BM18" s="189" t="str">
        <f>IF(ISBLANK(Monitoring_MP!BM18),"",Monitoring_MP!BM18)</f>
        <v>nu</v>
      </c>
      <c r="BN18" s="193" t="str">
        <f>IF(ISBLANK(Monitoring_MP!BN18),"",Monitoring_MP!BN18)</f>
        <v>nu sînt informații pe web</v>
      </c>
      <c r="BO18" s="189" t="str">
        <f>IF(ISBLANK(Monitoring_MP!BO18),"",Monitoring_MP!BO18)</f>
        <v>nu</v>
      </c>
      <c r="BP18" s="193" t="str">
        <f>IF(ISBLANK(Monitoring_MP!BP18),"",Monitoring_MP!BP18)</f>
        <v>nu sînt informații pe web</v>
      </c>
      <c r="BQ18" s="189" t="str">
        <f>IF(ISBLANK(Monitoring_MP!BQ18),"",Monitoring_MP!BQ18)</f>
        <v>nu</v>
      </c>
      <c r="BR18" s="193" t="str">
        <f>IF(ISBLANK(Monitoring_MP!BR18),"",Monitoring_MP!BR18)</f>
        <v>nu sînt informații pe web</v>
      </c>
      <c r="BS18" s="189" t="str">
        <f>IF(ISBLANK(Monitoring_MP!BS18),"",Monitoring_MP!BS18)</f>
        <v>nu</v>
      </c>
      <c r="BT18" s="193" t="str">
        <f>IF(ISBLANK(Monitoring_MP!BT18),"",Monitoring_MP!BT18)</f>
        <v>nu sînt informații pe web</v>
      </c>
      <c r="BU18" s="189" t="str">
        <f>IF(ISBLANK(Monitoring_MP!BU18),"",Monitoring_MP!BU18)</f>
        <v>nu</v>
      </c>
      <c r="BV18" s="193" t="str">
        <f>IF(ISBLANK(Monitoring_MP!BV18),"",Monitoring_MP!BV18)</f>
        <v>nu sînt informații pe web</v>
      </c>
      <c r="BW18" s="189" t="str">
        <f>IF(ISBLANK(Monitoring_MP!BW18),"",Monitoring_MP!BW18)</f>
        <v>nu</v>
      </c>
      <c r="BX18" s="193" t="str">
        <f>IF(ISBLANK(Monitoring_MP!BX18),"",Monitoring_MP!BX18)</f>
        <v>nu sînt informații pe web</v>
      </c>
      <c r="BY18" s="189" t="str">
        <f>IF(ISBLANK(Monitoring_MP!BY18),"",Monitoring_MP!BY18)</f>
        <v>nu</v>
      </c>
      <c r="BZ18" s="193" t="str">
        <f>IF(ISBLANK(Monitoring_MP!BZ18),"",Monitoring_MP!BZ18)</f>
        <v>nu sînt informații pe web</v>
      </c>
      <c r="CA18" s="189" t="str">
        <f>IF(ISBLANK(Monitoring_MP!CA18),"",Monitoring_MP!CA18)</f>
        <v>0-10%</v>
      </c>
      <c r="CB18" s="192" t="str">
        <f>IF(ISBLANK(Monitoring_MP!CB18),"",Monitoring_MP!CB18)</f>
        <v>http://cimislia.md/upload/Proces%20verbal%20Audieri%20Publice.pdf</v>
      </c>
      <c r="CC18" s="189" t="str">
        <f>IF(ISBLANK(Monitoring_MP!CC18),"",Monitoring_MP!CC18)</f>
        <v>nu</v>
      </c>
      <c r="CD18" s="193" t="str">
        <f>IF(ISBLANK(Monitoring_MP!CD18),"",Monitoring_MP!CD18)</f>
        <v>nu sînt informații pe web</v>
      </c>
      <c r="CE18" s="189" t="str">
        <f>IF(ISBLANK(Monitoring_MP!CE18),"",Monitoring_MP!CE18)</f>
        <v>nu</v>
      </c>
      <c r="CF18" s="93" t="str">
        <f>IF(ISBLANK(Monitoring_MP!CF18),"",Monitoring_MP!CF18)</f>
        <v>nu sînt informații pe web</v>
      </c>
      <c r="CG18" s="189" t="str">
        <f>IF(ISBLANK(Monitoring_MP!CG18),"",Monitoring_MP!CG18)</f>
        <v>nu</v>
      </c>
      <c r="CH18" s="200" t="str">
        <f>IF(ISBLANK(Monitoring_MP!CH18),"",Monitoring_MP!CH18)</f>
        <v>nu sînt informații pe web</v>
      </c>
      <c r="CI18" s="189" t="str">
        <f>IF(ISBLANK(Monitoring_MP!CI18),"",Monitoring_MP!CI18)</f>
        <v>nu</v>
      </c>
      <c r="CJ18" s="193" t="str">
        <f>IF(ISBLANK(Monitoring_MP!CJ18),"",Monitoring_MP!CJ18)</f>
        <v>nu sînt informații pe web</v>
      </c>
      <c r="CK18" s="189" t="str">
        <f>IF(ISBLANK(Monitoring_MP!CK18),"",Monitoring_MP!CK18)</f>
        <v>nu</v>
      </c>
      <c r="CL18" s="193" t="str">
        <f>IF(ISBLANK(Monitoring_MP!CL18),"",Monitoring_MP!CL18)</f>
        <v>nu sînt informații pe web</v>
      </c>
      <c r="CM18" s="189" t="str">
        <f>IF(ISBLANK(Monitoring_MP!CM18),"",Monitoring_MP!CM18)</f>
        <v>nu</v>
      </c>
      <c r="CN18" s="193" t="str">
        <f>IF(ISBLANK(Monitoring_MP!CN18),"",Monitoring_MP!CN18)</f>
        <v>nu sînt informații pe web</v>
      </c>
      <c r="CO18" s="189" t="str">
        <f>IF(ISBLANK(Monitoring_MP!CO18),"",Monitoring_MP!CO18)</f>
        <v>nu</v>
      </c>
      <c r="CP18" s="193" t="str">
        <f>IF(ISBLANK(Monitoring_MP!CP18),"",Monitoring_MP!CP18)</f>
        <v>nu sînt informații pe web</v>
      </c>
      <c r="CQ18" s="189" t="str">
        <f>IF(ISBLANK(Monitoring_MP!CQ18),"",Monitoring_MP!CQ18)</f>
        <v>nu</v>
      </c>
      <c r="CR18" s="93" t="str">
        <f>IF(ISBLANK(Monitoring_MP!CR18),"",Monitoring_MP!CR18)</f>
        <v>nu sînt informații pe web</v>
      </c>
      <c r="CS18" s="189" t="str">
        <f>IF(ISBLANK(Monitoring_MP!CS18),"",Monitoring_MP!CS18)</f>
        <v>nu</v>
      </c>
      <c r="CT18" s="193" t="str">
        <f>IF(ISBLANK(Monitoring_MP!CT18),"",Monitoring_MP!CT18)</f>
        <v>Pagina web nefuncțională (ultima verificare 31.05.2020)</v>
      </c>
      <c r="CU18" s="189" t="str">
        <f>IF(ISBLANK(Monitoring_MP!CU18),"",Monitoring_MP!CU18)</f>
        <v>nu</v>
      </c>
      <c r="CV18" s="201" t="str">
        <f>IF(ISBLANK(Monitoring_MP!CV18),"",Monitoring_MP!CV18)</f>
        <v>nu sînt informații pe web</v>
      </c>
      <c r="CW18" s="189" t="str">
        <f>IF(ISBLANK(Monitoring_MP!CW18),"",Monitoring_MP!CW18)</f>
        <v>nu</v>
      </c>
      <c r="CX18" s="193" t="str">
        <f>IF(ISBLANK(Monitoring_MP!CX18),"",Monitoring_MP!CX18)</f>
        <v>nu sînt informații pe web</v>
      </c>
      <c r="CY18" s="189" t="str">
        <f>IF(ISBLANK(Monitoring_MP!CY18),"",Monitoring_MP!CY18)</f>
        <v>nu</v>
      </c>
      <c r="CZ18" s="193" t="str">
        <f>IF(ISBLANK(Monitoring_MP!CZ18),"",Monitoring_MP!CZ18)</f>
        <v>nu sînt informații pe web</v>
      </c>
      <c r="DA18" s="189" t="str">
        <f>IF(ISBLANK(Monitoring_MP!DA18),"",Monitoring_MP!DA18)</f>
        <v>nu</v>
      </c>
      <c r="DB18" s="193" t="str">
        <f>IF(ISBLANK(Monitoring_MP!DB18),"",Monitoring_MP!DB18)</f>
        <v>nu sînt informații pe web</v>
      </c>
      <c r="DC18" s="189" t="str">
        <f>IF(ISBLANK(Monitoring_MP!DC18),"",Monitoring_MP!DC18)</f>
        <v>nu</v>
      </c>
      <c r="DD18" s="193" t="str">
        <f>IF(ISBLANK(Monitoring_MP!DD18),"",Monitoring_MP!DD18)</f>
        <v>nu sînt informații pe web</v>
      </c>
      <c r="DE18" s="189" t="str">
        <f>IF(ISBLANK(Monitoring_MP!DE18),"",Monitoring_MP!DE18)</f>
        <v>nu</v>
      </c>
      <c r="DF18" s="193" t="str">
        <f>IF(ISBLANK(Monitoring_MP!DF18),"",Monitoring_MP!DF18)</f>
        <v>nu este pagina web (ultima verificare 31.05.2020)</v>
      </c>
      <c r="DG18" s="189" t="str">
        <f>IF(ISBLANK(Monitoring_MP!DG18),"",Monitoring_MP!DG18)</f>
        <v>nu</v>
      </c>
      <c r="DH18" s="193" t="str">
        <f>IF(ISBLANK(Monitoring_MP!DH18),"",Monitoring_MP!DH18)</f>
        <v>nu sînt informații pe web</v>
      </c>
      <c r="DI18" s="189" t="str">
        <f>IF(ISBLANK(Monitoring_MP!DI18),"",Monitoring_MP!DI18)</f>
        <v>nu</v>
      </c>
      <c r="DJ18" s="93" t="str">
        <f>IF(ISBLANK(Monitoring_MP!DJ18),"",Monitoring_MP!DJ18)</f>
        <v>nu sînt informații pe web</v>
      </c>
      <c r="DK18" s="189" t="str">
        <f>IF(ISBLANK(Monitoring_MP!DK18),"",Monitoring_MP!DK18)</f>
        <v>nu</v>
      </c>
      <c r="DL18" s="193" t="str">
        <f>IF(ISBLANK(Monitoring_MP!DL18),"",Monitoring_MP!DL18)</f>
        <v>nu sînt informații pe web</v>
      </c>
      <c r="DM18" s="189" t="str">
        <f>IF(ISBLANK(Monitoring_MP!DM18),"",Monitoring_MP!DM18)</f>
        <v>nu</v>
      </c>
      <c r="DN18" s="193" t="str">
        <f>IF(ISBLANK(Monitoring_MP!DN18),"",Monitoring_MP!DN18)</f>
        <v>nu sînt informații pe web</v>
      </c>
      <c r="DO18" s="189" t="str">
        <f>IF(ISBLANK(Monitoring_MP!DO18),"",Monitoring_MP!DO18)</f>
        <v>nu</v>
      </c>
      <c r="DP18" s="193" t="str">
        <f>IF(ISBLANK(Monitoring_MP!DP18),"",Monitoring_MP!DP18)</f>
        <v>site nefuncțional (ultima verificare 31.05.2020)</v>
      </c>
      <c r="DQ18" s="189" t="str">
        <f>IF(ISBLANK(Monitoring_MP!DQ18),"",Monitoring_MP!DQ18)</f>
        <v>nu</v>
      </c>
      <c r="DR18" s="193" t="str">
        <f>IF(ISBLANK(Monitoring_MP!DR18),"",Monitoring_MP!DR18)</f>
        <v>Nu are pagină web (ultima verificare 31.05.2020)</v>
      </c>
      <c r="DS18" s="189" t="str">
        <f>IF(ISBLANK(Monitoring_MP!DS18),"",Monitoring_MP!DS18)</f>
        <v>nu</v>
      </c>
      <c r="DT18" s="193" t="str">
        <f>IF(ISBLANK(Monitoring_MP!DT18),"",Monitoring_MP!DT18)</f>
        <v>nu sînt informații pe web</v>
      </c>
      <c r="DU18" s="189" t="str">
        <f>IF(ISBLANK(Monitoring_MP!DU18),"",Monitoring_MP!DU18)</f>
        <v>nu</v>
      </c>
      <c r="DV18" s="193" t="str">
        <f>IF(ISBLANK(Monitoring_MP!DV18),"",Monitoring_MP!DV18)</f>
        <v>Nu are pagină web (ultima verificare 31.05.2020)</v>
      </c>
      <c r="DW18" s="189" t="str">
        <f>IF(ISBLANK(Monitoring_MP!DW18),"",Monitoring_MP!DW18)</f>
        <v>nu</v>
      </c>
      <c r="DX18" s="193" t="str">
        <f>IF(ISBLANK(Monitoring_MP!DX18),"",Monitoring_MP!DX18)</f>
        <v>nu sînt informații pe web</v>
      </c>
      <c r="DY18" s="189" t="str">
        <f>IF(ISBLANK(Monitoring_MP!DY18),"",Monitoring_MP!DY18)</f>
        <v>nu</v>
      </c>
      <c r="DZ18" s="193" t="str">
        <f>IF(ISBLANK(Monitoring_MP!DZ18),"",Monitoring_MP!DZ18)</f>
        <v>nu sînt informații pe web</v>
      </c>
      <c r="EA18" s="189" t="str">
        <f>IF(ISBLANK(Monitoring_MP!EA18),"",Monitoring_MP!EA18)</f>
        <v>nu</v>
      </c>
      <c r="EB18" s="193" t="str">
        <f>IF(ISBLANK(Monitoring_MP!EB18),"",Monitoring_MP!EB18)</f>
        <v>nu sînt informații pe web</v>
      </c>
      <c r="EC18" s="189" t="str">
        <f>IF(ISBLANK(Monitoring_MP!EC18),"",Monitoring_MP!EC18)</f>
        <v>nu</v>
      </c>
      <c r="ED18" s="193" t="str">
        <f>IF(ISBLANK(Monitoring_MP!ED18),"",Monitoring_MP!ED18)</f>
        <v>Nu are pagină web (ultima verificare 31.05.2020)</v>
      </c>
      <c r="EE18" s="189" t="str">
        <f>IF(ISBLANK(Monitoring_MP!EE18),"",Monitoring_MP!EE18)</f>
        <v>nu</v>
      </c>
      <c r="EF18" s="193" t="str">
        <f>IF(ISBLANK(Monitoring_MP!EF18),"",Monitoring_MP!EF18)</f>
        <v>nu sînt informații pe web</v>
      </c>
      <c r="EG18" s="189" t="str">
        <f>IF(ISBLANK(Monitoring_MP!EG18),"",Monitoring_MP!EG18)</f>
        <v>nu</v>
      </c>
      <c r="EH18" s="193" t="str">
        <f>IF(ISBLANK(Monitoring_MP!EH18),"",Monitoring_MP!EH18)</f>
        <v>nu sînt informații pe web</v>
      </c>
      <c r="EI18" s="189" t="str">
        <f>IF(ISBLANK(Monitoring_MP!EI18),"",Monitoring_MP!EI18)</f>
        <v>nu</v>
      </c>
      <c r="EJ18" s="193" t="str">
        <f>IF(ISBLANK(Monitoring_MP!EJ18),"",Monitoring_MP!EJ18)</f>
        <v>nu sînt informații pe web</v>
      </c>
      <c r="EK18" s="189" t="str">
        <f>IF(ISBLANK(Monitoring_MP!EK18),"",Monitoring_MP!EK18)</f>
        <v>nu</v>
      </c>
      <c r="EL18" s="193" t="str">
        <f>IF(ISBLANK(Monitoring_MP!EL18),"",Monitoring_MP!EL18)</f>
        <v>nu sînt informații pe web</v>
      </c>
      <c r="EM18" s="189" t="str">
        <f>IF(ISBLANK(Monitoring_MP!EM18),"",Monitoring_MP!EM18)</f>
        <v>nu</v>
      </c>
      <c r="EN18" s="193" t="str">
        <f>IF(ISBLANK(Monitoring_MP!EN18),"",Monitoring_MP!EN18)</f>
        <v>nu sînt informații pe web</v>
      </c>
      <c r="EO18" s="189" t="str">
        <f>IF(ISBLANK(Monitoring_MP!EO18),"",Monitoring_MP!EO18)</f>
        <v>nu</v>
      </c>
      <c r="EP18" s="193" t="str">
        <f>IF(ISBLANK(Monitoring_MP!EP18),"",Monitoring_MP!EP18)</f>
        <v>nu sînt informații pe web</v>
      </c>
      <c r="EQ18" s="189" t="str">
        <f>IF(ISBLANK(Monitoring_MP!EQ18),"",Monitoring_MP!EQ18)</f>
        <v>nu</v>
      </c>
      <c r="ER18" s="193" t="str">
        <f>IF(ISBLANK(Monitoring_MP!ER18),"",Monitoring_MP!ER18)</f>
        <v>pagina web nefuncțională (ultima verificare la 2.06.2020)</v>
      </c>
      <c r="ES18" s="189" t="str">
        <f>IF(ISBLANK(Monitoring_MP!ES18),"",Monitoring_MP!ES18)</f>
        <v>nu</v>
      </c>
      <c r="ET18" s="193" t="str">
        <f>IF(ISBLANK(Monitoring_MP!ET18),"",Monitoring_MP!ET18)</f>
        <v>pagina web nefuncțională (ultima verificare la 2.06.2020)</v>
      </c>
      <c r="EU18" s="189" t="str">
        <f>IF(ISBLANK(Monitoring_MP!EU18),"",Monitoring_MP!EU18)</f>
        <v>nu</v>
      </c>
      <c r="EV18" s="194" t="str">
        <f>IF(ISBLANK(Monitoring_MP!EV18),"",Monitoring_MP!EV18)</f>
        <v>pagina web nefuncțională (ultima verificare la 2.06.2020)</v>
      </c>
      <c r="EW18" s="189" t="str">
        <f>IF(ISBLANK(Monitoring_MP!EW18),"",Monitoring_MP!EW18)</f>
        <v>nu</v>
      </c>
      <c r="EX18" s="193" t="str">
        <f>IF(ISBLANK(Monitoring_MP!EX18),"",Monitoring_MP!EX18)</f>
        <v>nu sînt informații pe web</v>
      </c>
      <c r="EY18" s="189" t="str">
        <f>IF(ISBLANK(Monitoring_MP!EY18),"",Monitoring_MP!EY18)</f>
        <v>nu</v>
      </c>
      <c r="EZ18" s="193" t="str">
        <f>IF(ISBLANK(Monitoring_MP!EZ18),"",Monitoring_MP!EZ18)</f>
        <v>nu sînt informații pe web</v>
      </c>
      <c r="FA18" s="143" t="str">
        <f t="shared" si="2"/>
        <v>da</v>
      </c>
      <c r="FB18" s="143">
        <f t="shared" si="3"/>
        <v>0</v>
      </c>
      <c r="FC18" s="143" t="str">
        <f t="shared" si="2"/>
        <v>nu</v>
      </c>
      <c r="FD18" s="143">
        <f t="shared" si="3"/>
        <v>57</v>
      </c>
      <c r="FE18" s="143" t="str">
        <f t="shared" si="2"/>
        <v>partial</v>
      </c>
      <c r="FF18" s="143">
        <f t="shared" ref="FF18" si="123">COUNTIF($AK18:$EZ18,FE18)</f>
        <v>0</v>
      </c>
      <c r="FG18" s="143" t="str">
        <f t="shared" si="2"/>
        <v>0-10%</v>
      </c>
      <c r="FH18" s="143">
        <f t="shared" ref="FH18" si="124">COUNTIF($AK18:$EZ18,FG18)</f>
        <v>3</v>
      </c>
      <c r="FI18" s="143" t="str">
        <f t="shared" si="2"/>
        <v>10-30%</v>
      </c>
      <c r="FJ18" s="143">
        <f t="shared" ref="FJ18" si="125">COUNTIF($AK18:$EZ18,FI18)</f>
        <v>0</v>
      </c>
      <c r="FK18" s="143" t="str">
        <f t="shared" si="7"/>
        <v>30-60%</v>
      </c>
      <c r="FL18" s="143">
        <f t="shared" ref="FL18" si="126">COUNTIF($AK18:$EZ18,FK18)</f>
        <v>0</v>
      </c>
      <c r="FM18" s="143" t="str">
        <f t="shared" si="9"/>
        <v>60-90%</v>
      </c>
      <c r="FN18" s="143">
        <f t="shared" ref="FN18" si="127">COUNTIF($AK18:$EZ18,FM18)</f>
        <v>0</v>
      </c>
      <c r="FO18" s="143" t="str">
        <f t="shared" si="11"/>
        <v>N/A</v>
      </c>
      <c r="FP18" s="143">
        <f t="shared" ref="FP18" si="128">COUNTIF($AK18:$EZ18,FO18)</f>
        <v>0</v>
      </c>
      <c r="FQ18" s="143" t="str">
        <f t="shared" si="13"/>
        <v>--------</v>
      </c>
      <c r="FR18" s="143">
        <f t="shared" ref="FR18" si="129">COUNTIF($AK18:$EZ18,FQ18)</f>
        <v>0</v>
      </c>
      <c r="FS18" s="143">
        <f t="shared" si="15"/>
        <v>60</v>
      </c>
      <c r="FT18" s="143" t="str">
        <f t="shared" si="16"/>
        <v>da</v>
      </c>
      <c r="FU18" s="143" t="str">
        <f t="shared" si="17"/>
        <v>nu</v>
      </c>
      <c r="FV18" s="143">
        <f t="shared" si="18"/>
        <v>0</v>
      </c>
      <c r="FW18" s="143">
        <f t="shared" si="19"/>
        <v>57</v>
      </c>
      <c r="FX18" s="143">
        <f t="shared" si="20"/>
        <v>60</v>
      </c>
      <c r="FY18" s="26" t="s">
        <v>344</v>
      </c>
      <c r="FZ18" s="167">
        <f t="shared" si="21"/>
        <v>0</v>
      </c>
      <c r="GA18" s="167">
        <f t="shared" si="22"/>
        <v>0.95</v>
      </c>
      <c r="GB18" s="143" t="str">
        <f>VLOOKUP(Analysis_2020!B18,Matching_final!B18:G81,6,FALSE)</f>
        <v>C18016</v>
      </c>
      <c r="GC18" s="143" t="str">
        <f>VLOOKUP(GB18,Monitoring_MP_2018!B:D,3,FALSE)</f>
        <v>Does the summary of recommendations includes public authorities' motivation of accepting or rejecting the recommendations?</v>
      </c>
      <c r="GD18" s="143" t="str">
        <f>VLOOKUP(GB18,Monitoring_MP_2018!B:E,4,FALSE)</f>
        <v>par</v>
      </c>
      <c r="GE18" s="167">
        <f>VLOOKUP($GB18,Monitoring_MP_2018!$B:$FD,158,FALSE)</f>
        <v>1.6666666666666666E-2</v>
      </c>
      <c r="GF18" s="167">
        <f>VLOOKUP($GB18,Monitoring_MP_2018!$B:$FD,159,FALSE)</f>
        <v>0.96666666666666667</v>
      </c>
      <c r="GG18" s="230">
        <f t="shared" si="23"/>
        <v>-1.6666666666666666E-2</v>
      </c>
      <c r="GH18" s="230">
        <f t="shared" si="24"/>
        <v>-1.6666666666666718E-2</v>
      </c>
      <c r="GI18" s="143">
        <v>17</v>
      </c>
    </row>
    <row r="19" spans="1:191" ht="15" customHeight="1" x14ac:dyDescent="0.35">
      <c r="A19" s="23" t="str">
        <f>IF(ISBLANK(Monitoring_MP!A19),"",Monitoring_MP!A19)</f>
        <v>Q17</v>
      </c>
      <c r="B19" s="23" t="str">
        <f>IF(ISBLANK(Monitoring_MP!B19),"",Monitoring_MP!B19)</f>
        <v>C20017</v>
      </c>
      <c r="C19" s="23">
        <f>IF(ISBLANK(Monitoring_MP!C19),"",Monitoring_MP!C19)</f>
        <v>19</v>
      </c>
      <c r="D19" s="26" t="str">
        <f>IF(ISBLANK(Monitoring_MP!D19),"",Monitoring_MP!D19)</f>
        <v>Autorităţile publice întocmesc şi aduc la cunoştinţa publicului rapoarte anuale privind transparenţa în procesul decizional ?</v>
      </c>
      <c r="E19" s="26" t="str">
        <f>IF(ISBLANK(Monitoring_MP!E19),"",Monitoring_MP!E19)</f>
        <v>Does the public authorities draw up and make public annual reports on transparency in decision making?</v>
      </c>
      <c r="F19" s="26" t="str">
        <f>IF(ISBLANK(Monitoring_MP!F19),"",Monitoring_MP!F19)</f>
        <v>par</v>
      </c>
      <c r="G19" s="24" t="str">
        <f>IF(ISBLANK(Monitoring_MP!G19),"",Monitoring_MP!G19)</f>
        <v>par9</v>
      </c>
      <c r="H19" s="24" t="str">
        <f>IF(ISBLANK(Monitoring_MP!H19),"",Monitoring_MP!H19)</f>
        <v>par9k</v>
      </c>
      <c r="I19" s="24">
        <f>IF(ISBLANK(Monitoring_MP!I19),"",Monitoring_MP!I19)</f>
        <v>2</v>
      </c>
      <c r="J19" s="24" t="str">
        <f>IF(ISBLANK(Monitoring_MP!J19),"",Monitoring_MP!J19)</f>
        <v>da</v>
      </c>
      <c r="K19" s="24" t="str">
        <f>IF(ISBLANK(Monitoring_MP!K19),"",Monitoring_MP!K19)</f>
        <v>yes</v>
      </c>
      <c r="L19" s="24" t="str">
        <f>IF(ISBLANK(Monitoring_MP!L19),"",Monitoring_MP!L19)</f>
        <v>nu</v>
      </c>
      <c r="M19" s="24" t="str">
        <f>IF(ISBLANK(Monitoring_MP!M19),"",Monitoring_MP!M19)</f>
        <v>no</v>
      </c>
      <c r="N19" s="24" t="str">
        <f>IF(ISBLANK(Monitoring_MP!N19),"",Monitoring_MP!N19)</f>
        <v>partial</v>
      </c>
      <c r="O19" s="24" t="str">
        <f>IF(ISBLANK(Monitoring_MP!O19),"",Monitoring_MP!O19)</f>
        <v>partially</v>
      </c>
      <c r="P19" s="24" t="str">
        <f>IF(ISBLANK(Monitoring_MP!P19),"",Monitoring_MP!P19)</f>
        <v>--------</v>
      </c>
      <c r="Q19" s="24" t="str">
        <f>IF(ISBLANK(Monitoring_MP!Q19),"",Monitoring_MP!Q19)</f>
        <v>--------</v>
      </c>
      <c r="R19" s="24" t="str">
        <f>IF(ISBLANK(Monitoring_MP!R19),"",Monitoring_MP!R19)</f>
        <v>--------</v>
      </c>
      <c r="S19" s="24" t="str">
        <f>IF(ISBLANK(Monitoring_MP!S19),"",Monitoring_MP!S19)</f>
        <v>--------</v>
      </c>
      <c r="T19" s="24" t="str">
        <f>IF(ISBLANK(Monitoring_MP!T19),"",Monitoring_MP!T19)</f>
        <v>--------</v>
      </c>
      <c r="U19" s="24" t="str">
        <f>IF(ISBLANK(Monitoring_MP!U19),"",Monitoring_MP!U19)</f>
        <v>--------</v>
      </c>
      <c r="V19" s="24" t="str">
        <f>IF(ISBLANK(Monitoring_MP!V19),"",Monitoring_MP!V19)</f>
        <v>--------</v>
      </c>
      <c r="W19" s="24" t="str">
        <f>IF(ISBLANK(Monitoring_MP!W19),"",Monitoring_MP!W19)</f>
        <v>--------</v>
      </c>
      <c r="X19" s="24" t="str">
        <f>IF(ISBLANK(Monitoring_MP!X19),"",Monitoring_MP!X19)</f>
        <v>N/A</v>
      </c>
      <c r="Y19" s="24" t="str">
        <f>IF(ISBLANK(Monitoring_MP!Y19),"",Monitoring_MP!Y19)</f>
        <v>N/A</v>
      </c>
      <c r="Z19" s="24" t="str">
        <f>IF(ISBLANK(Monitoring_MP!Z19),"",Monitoring_MP!Z19)</f>
        <v>--------</v>
      </c>
      <c r="AA19" s="24" t="str">
        <f>IF(ISBLANK(Monitoring_MP!AA19),"",Monitoring_MP!AA19)</f>
        <v>--------</v>
      </c>
      <c r="AB19" s="24">
        <f>IF(ISBLANK(Monitoring_MP!AB19),"",Monitoring_MP!AB19)</f>
        <v>2</v>
      </c>
      <c r="AC19" s="24">
        <f>IF(ISBLANK(Monitoring_MP!AC19),"",Monitoring_MP!AC19)</f>
        <v>0</v>
      </c>
      <c r="AD19" s="24">
        <f>IF(ISBLANK(Monitoring_MP!AD19),"",Monitoring_MP!AD19)</f>
        <v>1</v>
      </c>
      <c r="AE19" s="24" t="str">
        <f>IF(ISBLANK(Monitoring_MP!AE19),"",Monitoring_MP!AE19)</f>
        <v/>
      </c>
      <c r="AF19" s="24" t="str">
        <f>IF(ISBLANK(Monitoring_MP!AF19),"",Monitoring_MP!AF19)</f>
        <v/>
      </c>
      <c r="AG19" s="24" t="str">
        <f>IF(ISBLANK(Monitoring_MP!AG19),"",Monitoring_MP!AG19)</f>
        <v/>
      </c>
      <c r="AH19" s="24" t="str">
        <f>IF(ISBLANK(Monitoring_MP!AH19),"",Monitoring_MP!AH19)</f>
        <v/>
      </c>
      <c r="AI19" s="24" t="str">
        <f>IF(ISBLANK(Monitoring_MP!AI19),"",Monitoring_MP!AI19)</f>
        <v>N/A</v>
      </c>
      <c r="AJ19" s="25" t="str">
        <f>IF(ISBLANK(Monitoring_MP!AJ19),"",Monitoring_MP!AJ19)</f>
        <v/>
      </c>
      <c r="AK19" s="189" t="str">
        <f>IF(ISBLANK(Monitoring_MP!AK19),"",Monitoring_MP!AK19)</f>
        <v>da</v>
      </c>
      <c r="AL19" s="95" t="str">
        <f>IF(ISBLANK(Monitoring_MP!AL19),"",Monitoring_MP!AL19)</f>
        <v>https://www.chisinau.md/lib.php?l=ro&amp;idc=776&amp;t=/Informatii/Rapoarte-anualeTransparenta-PMC</v>
      </c>
      <c r="AM19" s="189" t="str">
        <f>IF(ISBLANK(Monitoring_MP!AM19),"",Monitoring_MP!AM19)</f>
        <v>da</v>
      </c>
      <c r="AN19" s="95" t="str">
        <f>IF(ISBLANK(Monitoring_MP!AN19),"",Monitoring_MP!AN19)</f>
        <v>http://balti.md/raportul-pentru-anul-2019/</v>
      </c>
      <c r="AO19" s="191" t="str">
        <f>IF(ISBLANK(Monitoring_MP!AO19),"",Monitoring_MP!AO19)</f>
        <v>nu</v>
      </c>
      <c r="AP19" s="104" t="str">
        <f>IF(ISBLANK(Monitoring_MP!AP19),"",Monitoring_MP!AP19)</f>
        <v>nu sînt informații pe web</v>
      </c>
      <c r="AQ19" s="189" t="str">
        <f>IF(ISBLANK(Monitoring_MP!AQ19),"",Monitoring_MP!AQ19)</f>
        <v>nu</v>
      </c>
      <c r="AR19" s="93" t="str">
        <f>IF(ISBLANK(Monitoring_MP!AR19),"",Monitoring_MP!AR19)</f>
        <v>nu sînt informații pe web</v>
      </c>
      <c r="AS19" s="189" t="str">
        <f>IF(ISBLANK(Monitoring_MP!AS19),"",Monitoring_MP!AS19)</f>
        <v>nu</v>
      </c>
      <c r="AT19" s="193" t="str">
        <f>IF(ISBLANK(Monitoring_MP!AT19),"",Monitoring_MP!AT19)</f>
        <v>nu sînt informații pe web</v>
      </c>
      <c r="AU19" s="189" t="str">
        <f>IF(ISBLANK(Monitoring_MP!AU19),"",Monitoring_MP!AU19)</f>
        <v>nu</v>
      </c>
      <c r="AV19" s="95" t="str">
        <f>IF(ISBLANK(Monitoring_MP!AV19),"",Monitoring_MP!AV19)</f>
        <v>nu sînt informații pe web</v>
      </c>
      <c r="AW19" s="189" t="str">
        <f>IF(ISBLANK(Monitoring_MP!AW19),"",Monitoring_MP!AW19)</f>
        <v>nu</v>
      </c>
      <c r="AX19" s="93" t="str">
        <f>IF(ISBLANK(Monitoring_MP!AX19),"",Monitoring_MP!AX19)</f>
        <v>nu sînt informații pe web</v>
      </c>
      <c r="AY19" s="189" t="str">
        <f>IF(ISBLANK(Monitoring_MP!AY19),"",Monitoring_MP!AY19)</f>
        <v>nu</v>
      </c>
      <c r="AZ19" s="132" t="str">
        <f>IF(ISBLANK(Monitoring_MP!AZ19),"",Monitoring_MP!AZ19)</f>
        <v>nu sînt informații pe web</v>
      </c>
      <c r="BA19" s="189" t="str">
        <f>IF(ISBLANK(Monitoring_MP!BA19),"",Monitoring_MP!BA19)</f>
        <v>nu</v>
      </c>
      <c r="BB19" s="93" t="str">
        <f>IF(ISBLANK(Monitoring_MP!BB19),"",Monitoring_MP!BB19)</f>
        <v>nu sînt informații pe web</v>
      </c>
      <c r="BC19" s="189" t="str">
        <f>IF(ISBLANK(Monitoring_MP!BC19),"",Monitoring_MP!BC19)</f>
        <v>nu</v>
      </c>
      <c r="BD19" s="193" t="str">
        <f>IF(ISBLANK(Monitoring_MP!BD19),"",Monitoring_MP!BD19)</f>
        <v>nu sînt informații pe web</v>
      </c>
      <c r="BE19" s="189" t="str">
        <f>IF(ISBLANK(Monitoring_MP!BE19),"",Monitoring_MP!BE19)</f>
        <v>nu</v>
      </c>
      <c r="BF19" s="193" t="str">
        <f>IF(ISBLANK(Monitoring_MP!BF19),"",Monitoring_MP!BF19)</f>
        <v>nu sînt informații pe web</v>
      </c>
      <c r="BG19" s="189" t="str">
        <f>IF(ISBLANK(Monitoring_MP!BG19),"",Monitoring_MP!BG19)</f>
        <v>nu</v>
      </c>
      <c r="BH19" s="93" t="str">
        <f>IF(ISBLANK(Monitoring_MP!BH19),"",Monitoring_MP!BH19)</f>
        <v>nu sînt informații pe web</v>
      </c>
      <c r="BI19" s="189" t="str">
        <f>IF(ISBLANK(Monitoring_MP!BI19),"",Monitoring_MP!BI19)</f>
        <v>nu</v>
      </c>
      <c r="BJ19" s="193" t="str">
        <f>IF(ISBLANK(Monitoring_MP!BJ19),"",Monitoring_MP!BJ19)</f>
        <v>nu sînt informații pe web</v>
      </c>
      <c r="BK19" s="189" t="str">
        <f>IF(ISBLANK(Monitoring_MP!BK19),"",Monitoring_MP!BK19)</f>
        <v>nu</v>
      </c>
      <c r="BL19" s="193" t="str">
        <f>IF(ISBLANK(Monitoring_MP!BL19),"",Monitoring_MP!BL19)</f>
        <v>nu sînt informații pe web</v>
      </c>
      <c r="BM19" s="189" t="str">
        <f>IF(ISBLANK(Monitoring_MP!BM19),"",Monitoring_MP!BM19)</f>
        <v>nu</v>
      </c>
      <c r="BN19" s="192" t="str">
        <f>IF(ISBLANK(Monitoring_MP!BN19),"",Monitoring_MP!BN19)</f>
        <v>nu sînt informații pe web</v>
      </c>
      <c r="BO19" s="189" t="str">
        <f>IF(ISBLANK(Monitoring_MP!BO19),"",Monitoring_MP!BO19)</f>
        <v>nu</v>
      </c>
      <c r="BP19" s="193" t="str">
        <f>IF(ISBLANK(Monitoring_MP!BP19),"",Monitoring_MP!BP19)</f>
        <v>nu sînt informații pe web</v>
      </c>
      <c r="BQ19" s="189" t="str">
        <f>IF(ISBLANK(Monitoring_MP!BQ19),"",Monitoring_MP!BQ19)</f>
        <v>nu</v>
      </c>
      <c r="BR19" s="193" t="str">
        <f>IF(ISBLANK(Monitoring_MP!BR19),"",Monitoring_MP!BR19)</f>
        <v>nu sînt informații pe web</v>
      </c>
      <c r="BS19" s="189" t="str">
        <f>IF(ISBLANK(Monitoring_MP!BS19),"",Monitoring_MP!BS19)</f>
        <v>nu</v>
      </c>
      <c r="BT19" s="193" t="str">
        <f>IF(ISBLANK(Monitoring_MP!BT19),"",Monitoring_MP!BT19)</f>
        <v>nu sînt informații pe web</v>
      </c>
      <c r="BU19" s="189" t="str">
        <f>IF(ISBLANK(Monitoring_MP!BU19),"",Monitoring_MP!BU19)</f>
        <v>nu</v>
      </c>
      <c r="BV19" s="193" t="str">
        <f>IF(ISBLANK(Monitoring_MP!BV19),"",Monitoring_MP!BV19)</f>
        <v>nu sînt informații pe web</v>
      </c>
      <c r="BW19" s="189" t="str">
        <f>IF(ISBLANK(Monitoring_MP!BW19),"",Monitoring_MP!BW19)</f>
        <v>nu</v>
      </c>
      <c r="BX19" s="193" t="str">
        <f>IF(ISBLANK(Monitoring_MP!BX19),"",Monitoring_MP!BX19)</f>
        <v>nu sînt informații pe web</v>
      </c>
      <c r="BY19" s="189" t="str">
        <f>IF(ISBLANK(Monitoring_MP!BY19),"",Monitoring_MP!BY19)</f>
        <v>nu</v>
      </c>
      <c r="BZ19" s="193" t="str">
        <f>IF(ISBLANK(Monitoring_MP!BZ19),"",Monitoring_MP!BZ19)</f>
        <v>nu sînt informații pe web</v>
      </c>
      <c r="CA19" s="189" t="str">
        <f>IF(ISBLANK(Monitoring_MP!CA19),"",Monitoring_MP!CA19)</f>
        <v>nu</v>
      </c>
      <c r="CB19" s="193" t="str">
        <f>IF(ISBLANK(Monitoring_MP!CB19),"",Monitoring_MP!CB19)</f>
        <v>nu sînt informații pe web</v>
      </c>
      <c r="CC19" s="189" t="str">
        <f>IF(ISBLANK(Monitoring_MP!CC19),"",Monitoring_MP!CC19)</f>
        <v>nu</v>
      </c>
      <c r="CD19" s="193" t="str">
        <f>IF(ISBLANK(Monitoring_MP!CD19),"",Monitoring_MP!CD19)</f>
        <v>nu sînt informații pe web</v>
      </c>
      <c r="CE19" s="189" t="str">
        <f>IF(ISBLANK(Monitoring_MP!CE19),"",Monitoring_MP!CE19)</f>
        <v>nu</v>
      </c>
      <c r="CF19" s="93" t="str">
        <f>IF(ISBLANK(Monitoring_MP!CF19),"",Monitoring_MP!CF19)</f>
        <v>nu sînt informații pe web</v>
      </c>
      <c r="CG19" s="189" t="str">
        <f>IF(ISBLANK(Monitoring_MP!CG19),"",Monitoring_MP!CG19)</f>
        <v>nu</v>
      </c>
      <c r="CH19" s="200" t="str">
        <f>IF(ISBLANK(Monitoring_MP!CH19),"",Monitoring_MP!CH19)</f>
        <v>nu sînt informații pe web</v>
      </c>
      <c r="CI19" s="189" t="str">
        <f>IF(ISBLANK(Monitoring_MP!CI19),"",Monitoring_MP!CI19)</f>
        <v>nu</v>
      </c>
      <c r="CJ19" s="193" t="str">
        <f>IF(ISBLANK(Monitoring_MP!CJ19),"",Monitoring_MP!CJ19)</f>
        <v>nu sînt informații pe web</v>
      </c>
      <c r="CK19" s="189" t="str">
        <f>IF(ISBLANK(Monitoring_MP!CK19),"",Monitoring_MP!CK19)</f>
        <v>da</v>
      </c>
      <c r="CL19" s="192" t="str">
        <f>IF(ISBLANK(Monitoring_MP!CL19),"",Monitoring_MP!CL19)</f>
        <v>https://primariacodru.md/2020/02/04/raport-din-03-februarie-2020-privind-transparenta-in-procesul-decizional-in-autoritatea-administratiei-publice-locale-pentru-anul-2019/</v>
      </c>
      <c r="CM19" s="189" t="str">
        <f>IF(ISBLANK(Monitoring_MP!CM19),"",Monitoring_MP!CM19)</f>
        <v>nu</v>
      </c>
      <c r="CN19" s="193" t="str">
        <f>IF(ISBLANK(Monitoring_MP!CN19),"",Monitoring_MP!CN19)</f>
        <v>nu sînt informații pe web</v>
      </c>
      <c r="CO19" s="189" t="str">
        <f>IF(ISBLANK(Monitoring_MP!CO19),"",Monitoring_MP!CO19)</f>
        <v>nu</v>
      </c>
      <c r="CP19" s="193" t="str">
        <f>IF(ISBLANK(Monitoring_MP!CP19),"",Monitoring_MP!CP19)</f>
        <v>nu sînt informații pe web</v>
      </c>
      <c r="CQ19" s="189" t="str">
        <f>IF(ISBLANK(Monitoring_MP!CQ19),"",Monitoring_MP!CQ19)</f>
        <v>nu</v>
      </c>
      <c r="CR19" s="192" t="str">
        <f>IF(ISBLANK(Monitoring_MP!CR19),"",Monitoring_MP!CR19)</f>
        <v>nu sînt informații pe web</v>
      </c>
      <c r="CS19" s="189" t="str">
        <f>IF(ISBLANK(Monitoring_MP!CS19),"",Monitoring_MP!CS19)</f>
        <v>nu</v>
      </c>
      <c r="CT19" s="193" t="str">
        <f>IF(ISBLANK(Monitoring_MP!CT19),"",Monitoring_MP!CT19)</f>
        <v>Pagina web nefuncțională (ultima verificare 31.05.2020)</v>
      </c>
      <c r="CU19" s="189" t="str">
        <f>IF(ISBLANK(Monitoring_MP!CU19),"",Monitoring_MP!CU19)</f>
        <v>nu</v>
      </c>
      <c r="CV19" s="201" t="str">
        <f>IF(ISBLANK(Monitoring_MP!CV19),"",Monitoring_MP!CV19)</f>
        <v>nu sînt informații pe web</v>
      </c>
      <c r="CW19" s="189" t="str">
        <f>IF(ISBLANK(Monitoring_MP!CW19),"",Monitoring_MP!CW19)</f>
        <v>nu</v>
      </c>
      <c r="CX19" s="193" t="str">
        <f>IF(ISBLANK(Monitoring_MP!CX19),"",Monitoring_MP!CX19)</f>
        <v>nu sînt informații pe web</v>
      </c>
      <c r="CY19" s="189" t="str">
        <f>IF(ISBLANK(Monitoring_MP!CY19),"",Monitoring_MP!CY19)</f>
        <v>nu</v>
      </c>
      <c r="CZ19" s="193" t="str">
        <f>IF(ISBLANK(Monitoring_MP!CZ19),"",Monitoring_MP!CZ19)</f>
        <v>nu sînt informații pe web</v>
      </c>
      <c r="DA19" s="189" t="str">
        <f>IF(ISBLANK(Monitoring_MP!DA19),"",Monitoring_MP!DA19)</f>
        <v>nu</v>
      </c>
      <c r="DB19" s="193" t="str">
        <f>IF(ISBLANK(Monitoring_MP!DB19),"",Monitoring_MP!DB19)</f>
        <v>nu sînt informații pe web</v>
      </c>
      <c r="DC19" s="189" t="str">
        <f>IF(ISBLANK(Monitoring_MP!DC19),"",Monitoring_MP!DC19)</f>
        <v>nu</v>
      </c>
      <c r="DD19" s="193" t="str">
        <f>IF(ISBLANK(Monitoring_MP!DD19),"",Monitoring_MP!DD19)</f>
        <v>nu sînt informații pe web</v>
      </c>
      <c r="DE19" s="189" t="str">
        <f>IF(ISBLANK(Monitoring_MP!DE19),"",Monitoring_MP!DE19)</f>
        <v>nu</v>
      </c>
      <c r="DF19" s="193" t="str">
        <f>IF(ISBLANK(Monitoring_MP!DF19),"",Monitoring_MP!DF19)</f>
        <v>nu este pagina web (ultima verificare 31.05.2020)</v>
      </c>
      <c r="DG19" s="189" t="str">
        <f>IF(ISBLANK(Monitoring_MP!DG19),"",Monitoring_MP!DG19)</f>
        <v>nu</v>
      </c>
      <c r="DH19" s="193" t="str">
        <f>IF(ISBLANK(Monitoring_MP!DH19),"",Monitoring_MP!DH19)</f>
        <v>nu sînt informații pe web</v>
      </c>
      <c r="DI19" s="189" t="str">
        <f>IF(ISBLANK(Monitoring_MP!DI19),"",Monitoring_MP!DI19)</f>
        <v>nu</v>
      </c>
      <c r="DJ19" s="93" t="str">
        <f>IF(ISBLANK(Monitoring_MP!DJ19),"",Monitoring_MP!DJ19)</f>
        <v>nu sînt informații pe web</v>
      </c>
      <c r="DK19" s="189" t="str">
        <f>IF(ISBLANK(Monitoring_MP!DK19),"",Monitoring_MP!DK19)</f>
        <v>nu</v>
      </c>
      <c r="DL19" s="193" t="str">
        <f>IF(ISBLANK(Monitoring_MP!DL19),"",Monitoring_MP!DL19)</f>
        <v>nu sînt informații pe web</v>
      </c>
      <c r="DM19" s="189" t="str">
        <f>IF(ISBLANK(Monitoring_MP!DM19),"",Monitoring_MP!DM19)</f>
        <v>nu</v>
      </c>
      <c r="DN19" s="193" t="str">
        <f>IF(ISBLANK(Monitoring_MP!DN19),"",Monitoring_MP!DN19)</f>
        <v>nu sînt informații pe web</v>
      </c>
      <c r="DO19" s="189" t="str">
        <f>IF(ISBLANK(Monitoring_MP!DO19),"",Monitoring_MP!DO19)</f>
        <v>nu</v>
      </c>
      <c r="DP19" s="193" t="str">
        <f>IF(ISBLANK(Monitoring_MP!DP19),"",Monitoring_MP!DP19)</f>
        <v>site nefuncțional (ultima verificare 31.05.2020)</v>
      </c>
      <c r="DQ19" s="189" t="str">
        <f>IF(ISBLANK(Monitoring_MP!DQ19),"",Monitoring_MP!DQ19)</f>
        <v>nu</v>
      </c>
      <c r="DR19" s="193" t="str">
        <f>IF(ISBLANK(Monitoring_MP!DR19),"",Monitoring_MP!DR19)</f>
        <v>Nu are pagină web (ultima verificare 31.05.2020)</v>
      </c>
      <c r="DS19" s="189" t="str">
        <f>IF(ISBLANK(Monitoring_MP!DS19),"",Monitoring_MP!DS19)</f>
        <v>nu</v>
      </c>
      <c r="DT19" s="193" t="str">
        <f>IF(ISBLANK(Monitoring_MP!DT19),"",Monitoring_MP!DT19)</f>
        <v>nu sînt informații pe web</v>
      </c>
      <c r="DU19" s="189" t="str">
        <f>IF(ISBLANK(Monitoring_MP!DU19),"",Monitoring_MP!DU19)</f>
        <v>nu</v>
      </c>
      <c r="DV19" s="193" t="str">
        <f>IF(ISBLANK(Monitoring_MP!DV19),"",Monitoring_MP!DV19)</f>
        <v>Nu are pagină web (ultima verificare 31.05.2020)</v>
      </c>
      <c r="DW19" s="189" t="str">
        <f>IF(ISBLANK(Monitoring_MP!DW19),"",Monitoring_MP!DW19)</f>
        <v>nu</v>
      </c>
      <c r="DX19" s="193" t="str">
        <f>IF(ISBLANK(Monitoring_MP!DX19),"",Monitoring_MP!DX19)</f>
        <v>nu sînt informații pe web</v>
      </c>
      <c r="DY19" s="189" t="str">
        <f>IF(ISBLANK(Monitoring_MP!DY19),"",Monitoring_MP!DY19)</f>
        <v>nu</v>
      </c>
      <c r="DZ19" s="193" t="str">
        <f>IF(ISBLANK(Monitoring_MP!DZ19),"",Monitoring_MP!DZ19)</f>
        <v>nu sînt informații pe web</v>
      </c>
      <c r="EA19" s="189" t="str">
        <f>IF(ISBLANK(Monitoring_MP!EA19),"",Monitoring_MP!EA19)</f>
        <v>nu</v>
      </c>
      <c r="EB19" s="193" t="str">
        <f>IF(ISBLANK(Monitoring_MP!EB19),"",Monitoring_MP!EB19)</f>
        <v>nu sînt informații pe web</v>
      </c>
      <c r="EC19" s="189" t="str">
        <f>IF(ISBLANK(Monitoring_MP!EC19),"",Monitoring_MP!EC19)</f>
        <v>nu</v>
      </c>
      <c r="ED19" s="193" t="str">
        <f>IF(ISBLANK(Monitoring_MP!ED19),"",Monitoring_MP!ED19)</f>
        <v>Nu are pagină web (ultima verificare 31.05.2020)</v>
      </c>
      <c r="EE19" s="189" t="str">
        <f>IF(ISBLANK(Monitoring_MP!EE19),"",Monitoring_MP!EE19)</f>
        <v>nu</v>
      </c>
      <c r="EF19" s="193" t="str">
        <f>IF(ISBLANK(Monitoring_MP!EF19),"",Monitoring_MP!EF19)</f>
        <v>nu sînt informații pe web</v>
      </c>
      <c r="EG19" s="189" t="str">
        <f>IF(ISBLANK(Monitoring_MP!EG19),"",Monitoring_MP!EG19)</f>
        <v>nu</v>
      </c>
      <c r="EH19" s="193" t="str">
        <f>IF(ISBLANK(Monitoring_MP!EH19),"",Monitoring_MP!EH19)</f>
        <v>nu sînt informații pe web</v>
      </c>
      <c r="EI19" s="189" t="str">
        <f>IF(ISBLANK(Monitoring_MP!EI19),"",Monitoring_MP!EI19)</f>
        <v>nu</v>
      </c>
      <c r="EJ19" s="193" t="str">
        <f>IF(ISBLANK(Monitoring_MP!EJ19),"",Monitoring_MP!EJ19)</f>
        <v>nu sînt informații pe web</v>
      </c>
      <c r="EK19" s="189" t="str">
        <f>IF(ISBLANK(Monitoring_MP!EK19),"",Monitoring_MP!EK19)</f>
        <v>nu</v>
      </c>
      <c r="EL19" s="193" t="str">
        <f>IF(ISBLANK(Monitoring_MP!EL19),"",Monitoring_MP!EL19)</f>
        <v>nu sînt informații pe web</v>
      </c>
      <c r="EM19" s="189" t="str">
        <f>IF(ISBLANK(Monitoring_MP!EM19),"",Monitoring_MP!EM19)</f>
        <v>nu</v>
      </c>
      <c r="EN19" s="193" t="str">
        <f>IF(ISBLANK(Monitoring_MP!EN19),"",Monitoring_MP!EN19)</f>
        <v>nu sînt informații pe web</v>
      </c>
      <c r="EO19" s="189" t="str">
        <f>IF(ISBLANK(Monitoring_MP!EO19),"",Monitoring_MP!EO19)</f>
        <v>nu</v>
      </c>
      <c r="EP19" s="193" t="str">
        <f>IF(ISBLANK(Monitoring_MP!EP19),"",Monitoring_MP!EP19)</f>
        <v>nu sînt informații pe web</v>
      </c>
      <c r="EQ19" s="189" t="str">
        <f>IF(ISBLANK(Monitoring_MP!EQ19),"",Monitoring_MP!EQ19)</f>
        <v>nu</v>
      </c>
      <c r="ER19" s="193" t="str">
        <f>IF(ISBLANK(Monitoring_MP!ER19),"",Monitoring_MP!ER19)</f>
        <v>pagina web nefuncțională (ultima verificare la 2.06.2020)</v>
      </c>
      <c r="ES19" s="189" t="str">
        <f>IF(ISBLANK(Monitoring_MP!ES19),"",Monitoring_MP!ES19)</f>
        <v>nu</v>
      </c>
      <c r="ET19" s="193" t="str">
        <f>IF(ISBLANK(Monitoring_MP!ET19),"",Monitoring_MP!ET19)</f>
        <v>pagina web nefuncțională (ultima verificare la 2.06.2020)</v>
      </c>
      <c r="EU19" s="189" t="str">
        <f>IF(ISBLANK(Monitoring_MP!EU19),"",Monitoring_MP!EU19)</f>
        <v>nu</v>
      </c>
      <c r="EV19" s="194" t="str">
        <f>IF(ISBLANK(Monitoring_MP!EV19),"",Monitoring_MP!EV19)</f>
        <v>pagina web nefuncțională (ultima verificare la 2.06.2020)</v>
      </c>
      <c r="EW19" s="189" t="str">
        <f>IF(ISBLANK(Monitoring_MP!EW19),"",Monitoring_MP!EW19)</f>
        <v>nu</v>
      </c>
      <c r="EX19" s="193" t="str">
        <f>IF(ISBLANK(Monitoring_MP!EX19),"",Monitoring_MP!EX19)</f>
        <v>nu sînt informații pe web</v>
      </c>
      <c r="EY19" s="189" t="str">
        <f>IF(ISBLANK(Monitoring_MP!EY19),"",Monitoring_MP!EY19)</f>
        <v>nu</v>
      </c>
      <c r="EZ19" s="193" t="str">
        <f>IF(ISBLANK(Monitoring_MP!EZ19),"",Monitoring_MP!EZ19)</f>
        <v>nu sînt informații pe web</v>
      </c>
      <c r="FA19" s="143" t="str">
        <f t="shared" si="2"/>
        <v>da</v>
      </c>
      <c r="FB19" s="143">
        <f t="shared" si="3"/>
        <v>3</v>
      </c>
      <c r="FC19" s="143" t="str">
        <f t="shared" si="2"/>
        <v>nu</v>
      </c>
      <c r="FD19" s="143">
        <f t="shared" si="3"/>
        <v>57</v>
      </c>
      <c r="FE19" s="143" t="str">
        <f t="shared" si="2"/>
        <v>partial</v>
      </c>
      <c r="FF19" s="143">
        <f t="shared" ref="FF19" si="130">COUNTIF($AK19:$EZ19,FE19)</f>
        <v>0</v>
      </c>
      <c r="FG19" s="143" t="str">
        <f t="shared" si="2"/>
        <v>--------</v>
      </c>
      <c r="FH19" s="143">
        <f t="shared" ref="FH19" si="131">COUNTIF($AK19:$EZ19,FG19)</f>
        <v>0</v>
      </c>
      <c r="FI19" s="143" t="str">
        <f t="shared" si="2"/>
        <v>--------</v>
      </c>
      <c r="FJ19" s="143">
        <f t="shared" ref="FJ19" si="132">COUNTIF($AK19:$EZ19,FI19)</f>
        <v>0</v>
      </c>
      <c r="FK19" s="143" t="str">
        <f t="shared" si="7"/>
        <v>--------</v>
      </c>
      <c r="FL19" s="143">
        <f t="shared" ref="FL19" si="133">COUNTIF($AK19:$EZ19,FK19)</f>
        <v>0</v>
      </c>
      <c r="FM19" s="143" t="str">
        <f t="shared" si="9"/>
        <v>--------</v>
      </c>
      <c r="FN19" s="143">
        <f t="shared" ref="FN19" si="134">COUNTIF($AK19:$EZ19,FM19)</f>
        <v>0</v>
      </c>
      <c r="FO19" s="143" t="str">
        <f t="shared" si="11"/>
        <v>N/A</v>
      </c>
      <c r="FP19" s="143">
        <f t="shared" ref="FP19" si="135">COUNTIF($AK19:$EZ19,FO19)</f>
        <v>0</v>
      </c>
      <c r="FQ19" s="143" t="str">
        <f t="shared" si="13"/>
        <v>--------</v>
      </c>
      <c r="FR19" s="143">
        <f t="shared" ref="FR19" si="136">COUNTIF($AK19:$EZ19,FQ19)</f>
        <v>0</v>
      </c>
      <c r="FS19" s="143">
        <f t="shared" si="15"/>
        <v>60</v>
      </c>
      <c r="FT19" s="143" t="str">
        <f t="shared" si="16"/>
        <v>da</v>
      </c>
      <c r="FU19" s="143" t="str">
        <f t="shared" si="17"/>
        <v>nu</v>
      </c>
      <c r="FV19" s="143">
        <f t="shared" si="18"/>
        <v>3</v>
      </c>
      <c r="FW19" s="143">
        <f t="shared" si="19"/>
        <v>57</v>
      </c>
      <c r="FX19" s="143">
        <f t="shared" si="20"/>
        <v>60</v>
      </c>
      <c r="FY19" s="26" t="s">
        <v>164</v>
      </c>
      <c r="FZ19" s="167">
        <f t="shared" si="21"/>
        <v>0.05</v>
      </c>
      <c r="GA19" s="167">
        <f t="shared" si="22"/>
        <v>0.95</v>
      </c>
      <c r="GB19" s="143" t="str">
        <f>VLOOKUP(Analysis_2020!B19,Matching_final!B19:G82,6,FALSE)</f>
        <v>C18017</v>
      </c>
      <c r="GC19" s="143" t="str">
        <f>VLOOKUP(GB19,Monitoring_MP_2018!B:D,3,FALSE)</f>
        <v>Does the public authorities draw up and make public annual reports on transparency in decision making?</v>
      </c>
      <c r="GD19" s="143" t="str">
        <f>VLOOKUP(GB19,Monitoring_MP_2018!B:E,4,FALSE)</f>
        <v>par</v>
      </c>
      <c r="GE19" s="167">
        <f>VLOOKUP($GB19,Monitoring_MP_2018!$B:$FD,158,FALSE)</f>
        <v>8.3333333333333329E-2</v>
      </c>
      <c r="GF19" s="167">
        <f>VLOOKUP($GB19,Monitoring_MP_2018!$B:$FD,159,FALSE)</f>
        <v>0.9</v>
      </c>
      <c r="GG19" s="230">
        <f t="shared" si="23"/>
        <v>-3.3333333333333326E-2</v>
      </c>
      <c r="GH19" s="230">
        <f t="shared" si="24"/>
        <v>4.9999999999999933E-2</v>
      </c>
      <c r="GI19" s="143">
        <v>18</v>
      </c>
    </row>
    <row r="20" spans="1:191" ht="15" customHeight="1" x14ac:dyDescent="0.35">
      <c r="A20" s="27" t="str">
        <f>IF(ISBLANK(Monitoring_MP!A20),"",Monitoring_MP!A20)</f>
        <v>Q18</v>
      </c>
      <c r="B20" s="23" t="str">
        <f>IF(ISBLANK(Monitoring_MP!B20),"",Monitoring_MP!B20)</f>
        <v>C20018</v>
      </c>
      <c r="C20" s="27">
        <f>IF(ISBLANK(Monitoring_MP!C20),"",Monitoring_MP!C20)</f>
        <v>20</v>
      </c>
      <c r="D20" s="26" t="str">
        <f>IF(ISBLANK(Monitoring_MP!D20),"",Monitoring_MP!D20)</f>
        <v>Poate publicul participa la toate ședințele comisiilor de specialitate ale consiliului local ?</v>
      </c>
      <c r="E20" s="26" t="str">
        <f>IF(ISBLANK(Monitoring_MP!E20),"",Monitoring_MP!E20)</f>
        <v>Can the public participate at all meetings of the special committees of the local council?</v>
      </c>
      <c r="F20" s="26" t="str">
        <f>IF(ISBLANK(Monitoring_MP!F20),"",Monitoring_MP!F20)</f>
        <v>par</v>
      </c>
      <c r="G20" s="47" t="str">
        <f>IF(ISBLANK(Monitoring_MP!G20),"",Monitoring_MP!G20)</f>
        <v>par10</v>
      </c>
      <c r="H20" s="47" t="str">
        <f>IF(ISBLANK(Monitoring_MP!H20),"",Monitoring_MP!H20)</f>
        <v>par10k</v>
      </c>
      <c r="I20" s="47">
        <f>IF(ISBLANK(Monitoring_MP!I20),"",Monitoring_MP!I20)</f>
        <v>2</v>
      </c>
      <c r="J20" s="47" t="str">
        <f>IF(ISBLANK(Monitoring_MP!J20),"",Monitoring_MP!J20)</f>
        <v>da</v>
      </c>
      <c r="K20" s="47" t="str">
        <f>IF(ISBLANK(Monitoring_MP!K20),"",Monitoring_MP!K20)</f>
        <v>yes</v>
      </c>
      <c r="L20" s="47" t="str">
        <f>IF(ISBLANK(Monitoring_MP!L20),"",Monitoring_MP!L20)</f>
        <v>nu</v>
      </c>
      <c r="M20" s="24" t="str">
        <f>IF(ISBLANK(Monitoring_MP!M20),"",Monitoring_MP!M20)</f>
        <v>no</v>
      </c>
      <c r="N20" s="24" t="str">
        <f>IF(ISBLANK(Monitoring_MP!N20),"",Monitoring_MP!N20)</f>
        <v>partial</v>
      </c>
      <c r="O20" s="47" t="str">
        <f>IF(ISBLANK(Monitoring_MP!O20),"",Monitoring_MP!O20)</f>
        <v>partially</v>
      </c>
      <c r="P20" s="47" t="str">
        <f>IF(ISBLANK(Monitoring_MP!P20),"",Monitoring_MP!P20)</f>
        <v>--------</v>
      </c>
      <c r="Q20" s="47" t="str">
        <f>IF(ISBLANK(Monitoring_MP!Q20),"",Monitoring_MP!Q20)</f>
        <v>--------</v>
      </c>
      <c r="R20" s="47" t="str">
        <f>IF(ISBLANK(Monitoring_MP!R20),"",Monitoring_MP!R20)</f>
        <v>--------</v>
      </c>
      <c r="S20" s="47" t="str">
        <f>IF(ISBLANK(Monitoring_MP!S20),"",Monitoring_MP!S20)</f>
        <v>--------</v>
      </c>
      <c r="T20" s="47" t="str">
        <f>IF(ISBLANK(Monitoring_MP!T20),"",Monitoring_MP!T20)</f>
        <v>--------</v>
      </c>
      <c r="U20" s="47" t="str">
        <f>IF(ISBLANK(Monitoring_MP!U20),"",Monitoring_MP!U20)</f>
        <v>--------</v>
      </c>
      <c r="V20" s="47" t="str">
        <f>IF(ISBLANK(Monitoring_MP!V20),"",Monitoring_MP!V20)</f>
        <v>--------</v>
      </c>
      <c r="W20" s="47" t="str">
        <f>IF(ISBLANK(Monitoring_MP!W20),"",Monitoring_MP!W20)</f>
        <v>--------</v>
      </c>
      <c r="X20" s="47" t="str">
        <f>IF(ISBLANK(Monitoring_MP!X20),"",Monitoring_MP!X20)</f>
        <v>N/A</v>
      </c>
      <c r="Y20" s="47" t="str">
        <f>IF(ISBLANK(Monitoring_MP!Y20),"",Monitoring_MP!Y20)</f>
        <v>N/A</v>
      </c>
      <c r="Z20" s="47" t="str">
        <f>IF(ISBLANK(Monitoring_MP!Z20),"",Monitoring_MP!Z20)</f>
        <v>--------</v>
      </c>
      <c r="AA20" s="47" t="str">
        <f>IF(ISBLANK(Monitoring_MP!AA20),"",Monitoring_MP!AA20)</f>
        <v>--------</v>
      </c>
      <c r="AB20" s="47">
        <f>IF(ISBLANK(Monitoring_MP!AB20),"",Monitoring_MP!AB20)</f>
        <v>2</v>
      </c>
      <c r="AC20" s="47">
        <f>IF(ISBLANK(Monitoring_MP!AC20),"",Monitoring_MP!AC20)</f>
        <v>0</v>
      </c>
      <c r="AD20" s="47">
        <f>IF(ISBLANK(Monitoring_MP!AD20),"",Monitoring_MP!AD20)</f>
        <v>1</v>
      </c>
      <c r="AE20" s="47" t="str">
        <f>IF(ISBLANK(Monitoring_MP!AE20),"",Monitoring_MP!AE20)</f>
        <v/>
      </c>
      <c r="AF20" s="47" t="str">
        <f>IF(ISBLANK(Monitoring_MP!AF20),"",Monitoring_MP!AF20)</f>
        <v/>
      </c>
      <c r="AG20" s="47" t="str">
        <f>IF(ISBLANK(Monitoring_MP!AG20),"",Monitoring_MP!AG20)</f>
        <v/>
      </c>
      <c r="AH20" s="47" t="str">
        <f>IF(ISBLANK(Monitoring_MP!AH20),"",Monitoring_MP!AH20)</f>
        <v/>
      </c>
      <c r="AI20" s="47" t="str">
        <f>IF(ISBLANK(Monitoring_MP!AI20),"",Monitoring_MP!AI20)</f>
        <v>N/A</v>
      </c>
      <c r="AJ20" s="26" t="str">
        <f>IF(ISBLANK(Monitoring_MP!AJ20),"",Monitoring_MP!AJ20)</f>
        <v/>
      </c>
      <c r="AK20" s="189" t="str">
        <f>IF(ISBLANK(Monitoring_MP!AK20),"",Monitoring_MP!AK20)</f>
        <v>da</v>
      </c>
      <c r="AL20" s="93" t="str">
        <f>IF(ISBLANK(Monitoring_MP!AL20),"",Monitoring_MP!AL20)</f>
        <v>Conform răspunsului din chestionar</v>
      </c>
      <c r="AM20" s="189" t="str">
        <f>IF(ISBLANK(Monitoring_MP!AM20),"",Monitoring_MP!AM20)</f>
        <v>da</v>
      </c>
      <c r="AN20" s="96" t="str">
        <f>IF(ISBLANK(Monitoring_MP!AN20),"",Monitoring_MP!AN20)</f>
        <v>Conform răspunsului din chestionar</v>
      </c>
      <c r="AO20" s="191" t="str">
        <f>IF(ISBLANK(Monitoring_MP!AO20),"",Monitoring_MP!AO20)</f>
        <v>nu</v>
      </c>
      <c r="AP20" s="104" t="str">
        <f>IF(ISBLANK(Monitoring_MP!AP20),"",Monitoring_MP!AP20)</f>
        <v>nu sînt informații pe web</v>
      </c>
      <c r="AQ20" s="189" t="str">
        <f>IF(ISBLANK(Monitoring_MP!AQ20),"",Monitoring_MP!AQ20)</f>
        <v>nu</v>
      </c>
      <c r="AR20" s="93" t="str">
        <f>IF(ISBLANK(Monitoring_MP!AR20),"",Monitoring_MP!AR20)</f>
        <v>nu sînt informații pe web</v>
      </c>
      <c r="AS20" s="189" t="str">
        <f>IF(ISBLANK(Monitoring_MP!AS20),"",Monitoring_MP!AS20)</f>
        <v>nu</v>
      </c>
      <c r="AT20" s="96" t="str">
        <f>IF(ISBLANK(Monitoring_MP!AT20),"",Monitoring_MP!AT20)</f>
        <v>nu sînt informații pe web</v>
      </c>
      <c r="AU20" s="189" t="str">
        <f>IF(ISBLANK(Monitoring_MP!AU20),"",Monitoring_MP!AU20)</f>
        <v>da</v>
      </c>
      <c r="AV20" s="93" t="str">
        <f>IF(ISBLANK(Monitoring_MP!AV20),"",Monitoring_MP!AV20)</f>
        <v>Conform răspunsului din chestionar</v>
      </c>
      <c r="AW20" s="189" t="str">
        <f>IF(ISBLANK(Monitoring_MP!AW20),"",Monitoring_MP!AW20)</f>
        <v>nu</v>
      </c>
      <c r="AX20" s="192" t="str">
        <f>IF(ISBLANK(Monitoring_MP!AX20),"",Monitoring_MP!AX20)</f>
        <v>nu sînt informații pe web</v>
      </c>
      <c r="AY20" s="189" t="str">
        <f>IF(ISBLANK(Monitoring_MP!AY20),"",Monitoring_MP!AY20)</f>
        <v>da</v>
      </c>
      <c r="AZ20" s="132" t="str">
        <f>IF(ISBLANK(Monitoring_MP!AZ20),"",Monitoring_MP!AZ20)</f>
        <v>Conform răspunsului din chestionar</v>
      </c>
      <c r="BA20" s="189" t="str">
        <f>IF(ISBLANK(Monitoring_MP!BA20),"",Monitoring_MP!BA20)</f>
        <v>nu</v>
      </c>
      <c r="BB20" s="93" t="str">
        <f>IF(ISBLANK(Monitoring_MP!BB20),"",Monitoring_MP!BB20)</f>
        <v>nu sînt informații pe web</v>
      </c>
      <c r="BC20" s="189" t="str">
        <f>IF(ISBLANK(Monitoring_MP!BC20),"",Monitoring_MP!BC20)</f>
        <v>da</v>
      </c>
      <c r="BD20" s="96" t="str">
        <f>IF(ISBLANK(Monitoring_MP!BD20),"",Monitoring_MP!BD20)</f>
        <v>Conform răspunsului din chestionar</v>
      </c>
      <c r="BE20" s="189" t="str">
        <f>IF(ISBLANK(Monitoring_MP!BE20),"",Monitoring_MP!BE20)</f>
        <v>nu</v>
      </c>
      <c r="BF20" s="93" t="str">
        <f>IF(ISBLANK(Monitoring_MP!BF20),"",Monitoring_MP!BF20)</f>
        <v>nu sînt informații pe web</v>
      </c>
      <c r="BG20" s="189" t="str">
        <f>IF(ISBLANK(Monitoring_MP!BG20),"",Monitoring_MP!BG20)</f>
        <v>nu</v>
      </c>
      <c r="BH20" s="93" t="str">
        <f>IF(ISBLANK(Monitoring_MP!BH20),"",Monitoring_MP!BH20)</f>
        <v>nu sînt informații pe web</v>
      </c>
      <c r="BI20" s="189" t="str">
        <f>IF(ISBLANK(Monitoring_MP!BI20),"",Monitoring_MP!BI20)</f>
        <v>nu</v>
      </c>
      <c r="BJ20" s="93" t="str">
        <f>IF(ISBLANK(Monitoring_MP!BJ20),"",Monitoring_MP!BJ20)</f>
        <v>nu sînt informații pe web</v>
      </c>
      <c r="BK20" s="189" t="str">
        <f>IF(ISBLANK(Monitoring_MP!BK20),"",Monitoring_MP!BK20)</f>
        <v>nu</v>
      </c>
      <c r="BL20" s="93" t="str">
        <f>IF(ISBLANK(Monitoring_MP!BL20),"",Monitoring_MP!BL20)</f>
        <v>nu sînt informații pe web</v>
      </c>
      <c r="BM20" s="189" t="str">
        <f>IF(ISBLANK(Monitoring_MP!BM20),"",Monitoring_MP!BM20)</f>
        <v>da</v>
      </c>
      <c r="BN20" s="93" t="str">
        <f>IF(ISBLANK(Monitoring_MP!BN20),"",Monitoring_MP!BN20)</f>
        <v>Conform răspunsului din chestionar</v>
      </c>
      <c r="BO20" s="189" t="str">
        <f>IF(ISBLANK(Monitoring_MP!BO20),"",Monitoring_MP!BO20)</f>
        <v>nu</v>
      </c>
      <c r="BP20" s="93" t="str">
        <f>IF(ISBLANK(Monitoring_MP!BP20),"",Monitoring_MP!BP20)</f>
        <v>nu sînt informații pe web</v>
      </c>
      <c r="BQ20" s="189" t="str">
        <f>IF(ISBLANK(Monitoring_MP!BQ20),"",Monitoring_MP!BQ20)</f>
        <v>nu</v>
      </c>
      <c r="BR20" s="93" t="str">
        <f>IF(ISBLANK(Monitoring_MP!BR20),"",Monitoring_MP!BR20)</f>
        <v>nu sînt informații pe web</v>
      </c>
      <c r="BS20" s="189" t="str">
        <f>IF(ISBLANK(Monitoring_MP!BS20),"",Monitoring_MP!BS20)</f>
        <v>nu</v>
      </c>
      <c r="BT20" s="93" t="str">
        <f>IF(ISBLANK(Monitoring_MP!BT20),"",Monitoring_MP!BT20)</f>
        <v>nu sînt informații pe web</v>
      </c>
      <c r="BU20" s="189" t="str">
        <f>IF(ISBLANK(Monitoring_MP!BU20),"",Monitoring_MP!BU20)</f>
        <v>da</v>
      </c>
      <c r="BV20" s="93" t="str">
        <f>IF(ISBLANK(Monitoring_MP!BV20),"",Monitoring_MP!BV20)</f>
        <v>Conform răspunsului din chestionar</v>
      </c>
      <c r="BW20" s="189" t="str">
        <f>IF(ISBLANK(Monitoring_MP!BW20),"",Monitoring_MP!BW20)</f>
        <v>nu</v>
      </c>
      <c r="BX20" s="134" t="str">
        <f>IF(ISBLANK(Monitoring_MP!BX20),"",Monitoring_MP!BX20)</f>
        <v>nu sînt informații pe web</v>
      </c>
      <c r="BY20" s="189" t="str">
        <f>IF(ISBLANK(Monitoring_MP!BY20),"",Monitoring_MP!BY20)</f>
        <v>nu</v>
      </c>
      <c r="BZ20" s="93" t="str">
        <f>IF(ISBLANK(Monitoring_MP!BZ20),"",Monitoring_MP!BZ20)</f>
        <v>nu sînt informații pe web</v>
      </c>
      <c r="CA20" s="189" t="str">
        <f>IF(ISBLANK(Monitoring_MP!CA20),"",Monitoring_MP!CA20)</f>
        <v>da</v>
      </c>
      <c r="CB20" s="93" t="str">
        <f>IF(ISBLANK(Monitoring_MP!CB20),"",Monitoring_MP!CB20)</f>
        <v>Conform răspunsului din chestionar</v>
      </c>
      <c r="CC20" s="189" t="str">
        <f>IF(ISBLANK(Monitoring_MP!CC20),"",Monitoring_MP!CC20)</f>
        <v>nu</v>
      </c>
      <c r="CD20" s="93" t="str">
        <f>IF(ISBLANK(Monitoring_MP!CD20),"",Monitoring_MP!CD20)</f>
        <v>nu sînt informații pe web</v>
      </c>
      <c r="CE20" s="189" t="str">
        <f>IF(ISBLANK(Monitoring_MP!CE20),"",Monitoring_MP!CE20)</f>
        <v>da</v>
      </c>
      <c r="CF20" s="93" t="str">
        <f>IF(ISBLANK(Monitoring_MP!CF20),"",Monitoring_MP!CF20)</f>
        <v>Conform răspunsului din chestionar</v>
      </c>
      <c r="CG20" s="189" t="str">
        <f>IF(ISBLANK(Monitoring_MP!CG20),"",Monitoring_MP!CG20)</f>
        <v>nu</v>
      </c>
      <c r="CH20" s="171" t="str">
        <f>IF(ISBLANK(Monitoring_MP!CH20),"",Monitoring_MP!CH20)</f>
        <v>nu sînt informații pe web</v>
      </c>
      <c r="CI20" s="189" t="str">
        <f>IF(ISBLANK(Monitoring_MP!CI20),"",Monitoring_MP!CI20)</f>
        <v>nu</v>
      </c>
      <c r="CJ20" s="93" t="str">
        <f>IF(ISBLANK(Monitoring_MP!CJ20),"",Monitoring_MP!CJ20)</f>
        <v>nu sînt informații pe web</v>
      </c>
      <c r="CK20" s="189" t="str">
        <f>IF(ISBLANK(Monitoring_MP!CK20),"",Monitoring_MP!CK20)</f>
        <v>nu</v>
      </c>
      <c r="CL20" s="93" t="str">
        <f>IF(ISBLANK(Monitoring_MP!CL20),"",Monitoring_MP!CL20)</f>
        <v>nu sînt informații pe web</v>
      </c>
      <c r="CM20" s="189" t="str">
        <f>IF(ISBLANK(Monitoring_MP!CM20),"",Monitoring_MP!CM20)</f>
        <v>da</v>
      </c>
      <c r="CN20" s="93" t="str">
        <f>IF(ISBLANK(Monitoring_MP!CN20),"",Monitoring_MP!CN20)</f>
        <v>Conform răspunsului din chestionar</v>
      </c>
      <c r="CO20" s="189" t="str">
        <f>IF(ISBLANK(Monitoring_MP!CO20),"",Monitoring_MP!CO20)</f>
        <v>nu</v>
      </c>
      <c r="CP20" s="93" t="str">
        <f>IF(ISBLANK(Monitoring_MP!CP20),"",Monitoring_MP!CP20)</f>
        <v>nu sînt informații pe web</v>
      </c>
      <c r="CQ20" s="189" t="str">
        <f>IF(ISBLANK(Monitoring_MP!CQ20),"",Monitoring_MP!CQ20)</f>
        <v>da</v>
      </c>
      <c r="CR20" s="93" t="str">
        <f>IF(ISBLANK(Monitoring_MP!CR20),"",Monitoring_MP!CR20)</f>
        <v>Conform răspunsului din chestionar</v>
      </c>
      <c r="CS20" s="189" t="str">
        <f>IF(ISBLANK(Monitoring_MP!CS20),"",Monitoring_MP!CS20)</f>
        <v>da</v>
      </c>
      <c r="CT20" s="93" t="str">
        <f>IF(ISBLANK(Monitoring_MP!CT20),"",Monitoring_MP!CT20)</f>
        <v>Conform răspunsului din chestionar</v>
      </c>
      <c r="CU20" s="189" t="str">
        <f>IF(ISBLANK(Monitoring_MP!CU20),"",Monitoring_MP!CU20)</f>
        <v>da</v>
      </c>
      <c r="CV20" s="93" t="str">
        <f>IF(ISBLANK(Monitoring_MP!CV20),"",Monitoring_MP!CV20)</f>
        <v>Conform răspunsului din chestionar</v>
      </c>
      <c r="CW20" s="189" t="str">
        <f>IF(ISBLANK(Monitoring_MP!CW20),"",Monitoring_MP!CW20)</f>
        <v>nu</v>
      </c>
      <c r="CX20" s="93" t="str">
        <f>IF(ISBLANK(Monitoring_MP!CX20),"",Monitoring_MP!CX20)</f>
        <v>nu sînt informații pe web</v>
      </c>
      <c r="CY20" s="189" t="str">
        <f>IF(ISBLANK(Monitoring_MP!CY20),"",Monitoring_MP!CY20)</f>
        <v>da</v>
      </c>
      <c r="CZ20" s="93" t="str">
        <f>IF(ISBLANK(Monitoring_MP!CZ20),"",Monitoring_MP!CZ20)</f>
        <v>Conform răspunsului din chestionar</v>
      </c>
      <c r="DA20" s="189" t="str">
        <f>IF(ISBLANK(Monitoring_MP!DA20),"",Monitoring_MP!DA20)</f>
        <v>nu</v>
      </c>
      <c r="DB20" s="93" t="str">
        <f>IF(ISBLANK(Monitoring_MP!DB20),"",Monitoring_MP!DB20)</f>
        <v>nu sînt informații pe web</v>
      </c>
      <c r="DC20" s="189" t="str">
        <f>IF(ISBLANK(Monitoring_MP!DC20),"",Monitoring_MP!DC20)</f>
        <v>da</v>
      </c>
      <c r="DD20" s="97" t="str">
        <f>IF(ISBLANK(Monitoring_MP!DD20),"",Monitoring_MP!DD20)</f>
        <v>Conform răspunsului din chestionar</v>
      </c>
      <c r="DE20" s="189" t="str">
        <f>IF(ISBLANK(Monitoring_MP!DE20),"",Monitoring_MP!DE20)</f>
        <v>nu</v>
      </c>
      <c r="DF20" s="193" t="str">
        <f>IF(ISBLANK(Monitoring_MP!DF20),"",Monitoring_MP!DF20)</f>
        <v>nu este pagina web (ultima verificare 31.05.2020)</v>
      </c>
      <c r="DG20" s="189" t="str">
        <f>IF(ISBLANK(Monitoring_MP!DG20),"",Monitoring_MP!DG20)</f>
        <v>da</v>
      </c>
      <c r="DH20" s="192" t="str">
        <f>IF(ISBLANK(Monitoring_MP!DH20),"",Monitoring_MP!DH20)</f>
        <v>Conform răspunsului din chestionar</v>
      </c>
      <c r="DI20" s="189" t="str">
        <f>IF(ISBLANK(Monitoring_MP!DI20),"",Monitoring_MP!DI20)</f>
        <v>nu</v>
      </c>
      <c r="DJ20" s="93" t="str">
        <f>IF(ISBLANK(Monitoring_MP!DJ20),"",Monitoring_MP!DJ20)</f>
        <v>nu sînt informații pe web</v>
      </c>
      <c r="DK20" s="189" t="str">
        <f>IF(ISBLANK(Monitoring_MP!DK20),"",Monitoring_MP!DK20)</f>
        <v>nu</v>
      </c>
      <c r="DL20" s="132" t="str">
        <f>IF(ISBLANK(Monitoring_MP!DL20),"",Monitoring_MP!DL20)</f>
        <v>nu sînt informații pe web</v>
      </c>
      <c r="DM20" s="189" t="str">
        <f>IF(ISBLANK(Monitoring_MP!DM20),"",Monitoring_MP!DM20)</f>
        <v>nu</v>
      </c>
      <c r="DN20" s="132" t="str">
        <f>IF(ISBLANK(Monitoring_MP!DN20),"",Monitoring_MP!DN20)</f>
        <v>nu sînt informații pe web</v>
      </c>
      <c r="DO20" s="189" t="str">
        <f>IF(ISBLANK(Monitoring_MP!DO20),"",Monitoring_MP!DO20)</f>
        <v>nu</v>
      </c>
      <c r="DP20" s="93" t="str">
        <f>IF(ISBLANK(Monitoring_MP!DP20),"",Monitoring_MP!DP20)</f>
        <v>site nefuncțional (ultima verificare 31.05.2020)</v>
      </c>
      <c r="DQ20" s="189" t="str">
        <f>IF(ISBLANK(Monitoring_MP!DQ20),"",Monitoring_MP!DQ20)</f>
        <v>nu</v>
      </c>
      <c r="DR20" s="193" t="str">
        <f>IF(ISBLANK(Monitoring_MP!DR20),"",Monitoring_MP!DR20)</f>
        <v>Nu are pagină web (ultima verificare 31.05.2020)</v>
      </c>
      <c r="DS20" s="189" t="str">
        <f>IF(ISBLANK(Monitoring_MP!DS20),"",Monitoring_MP!DS20)</f>
        <v>nu</v>
      </c>
      <c r="DT20" s="193" t="str">
        <f>IF(ISBLANK(Monitoring_MP!DT20),"",Monitoring_MP!DT20)</f>
        <v>nu sînt informații pe web</v>
      </c>
      <c r="DU20" s="189" t="str">
        <f>IF(ISBLANK(Monitoring_MP!DU20),"",Monitoring_MP!DU20)</f>
        <v>nu</v>
      </c>
      <c r="DV20" s="192" t="str">
        <f>IF(ISBLANK(Monitoring_MP!DV20),"",Monitoring_MP!DV20)</f>
        <v>Nu are pagină web (ultima verificare 31.05.2020)</v>
      </c>
      <c r="DW20" s="189" t="str">
        <f>IF(ISBLANK(Monitoring_MP!DW20),"",Monitoring_MP!DW20)</f>
        <v>da</v>
      </c>
      <c r="DX20" s="93" t="str">
        <f>IF(ISBLANK(Monitoring_MP!DX20),"",Monitoring_MP!DX20)</f>
        <v>Conform răspunsului din chestionar</v>
      </c>
      <c r="DY20" s="189" t="str">
        <f>IF(ISBLANK(Monitoring_MP!DY20),"",Monitoring_MP!DY20)</f>
        <v>nu</v>
      </c>
      <c r="DZ20" s="93" t="str">
        <f>IF(ISBLANK(Monitoring_MP!DZ20),"",Monitoring_MP!DZ20)</f>
        <v>nu sînt informații pe web</v>
      </c>
      <c r="EA20" s="189" t="str">
        <f>IF(ISBLANK(Monitoring_MP!EA20),"",Monitoring_MP!EA20)</f>
        <v>da</v>
      </c>
      <c r="EB20" s="192" t="str">
        <f>IF(ISBLANK(Monitoring_MP!EB20),"",Monitoring_MP!EB20)</f>
        <v>Conform răspunsului din chestionar</v>
      </c>
      <c r="EC20" s="189" t="str">
        <f>IF(ISBLANK(Monitoring_MP!EC20),"",Monitoring_MP!EC20)</f>
        <v>nu</v>
      </c>
      <c r="ED20" s="93" t="str">
        <f>IF(ISBLANK(Monitoring_MP!ED20),"",Monitoring_MP!ED20)</f>
        <v>Nu are pagină web (ultima verificare 31.05.2020)</v>
      </c>
      <c r="EE20" s="189" t="str">
        <f>IF(ISBLANK(Monitoring_MP!EE20),"",Monitoring_MP!EE20)</f>
        <v>da</v>
      </c>
      <c r="EF20" s="192" t="str">
        <f>IF(ISBLANK(Monitoring_MP!EF20),"",Monitoring_MP!EF20)</f>
        <v>Conform răspunsului din chestionar</v>
      </c>
      <c r="EG20" s="189" t="str">
        <f>IF(ISBLANK(Monitoring_MP!EG20),"",Monitoring_MP!EG20)</f>
        <v>nu</v>
      </c>
      <c r="EH20" s="93" t="str">
        <f>IF(ISBLANK(Monitoring_MP!EH20),"",Monitoring_MP!EH20)</f>
        <v>nu sînt informații pe web</v>
      </c>
      <c r="EI20" s="189" t="str">
        <f>IF(ISBLANK(Monitoring_MP!EI20),"",Monitoring_MP!EI20)</f>
        <v>da</v>
      </c>
      <c r="EJ20" s="96" t="str">
        <f>IF(ISBLANK(Monitoring_MP!EJ20),"",Monitoring_MP!EJ20)</f>
        <v>Conform răspunsului din chestionar</v>
      </c>
      <c r="EK20" s="189" t="str">
        <f>IF(ISBLANK(Monitoring_MP!EK20),"",Monitoring_MP!EK20)</f>
        <v>nu</v>
      </c>
      <c r="EL20" s="96" t="str">
        <f>IF(ISBLANK(Monitoring_MP!EL20),"",Monitoring_MP!EL20)</f>
        <v>nu sînt informații pe web</v>
      </c>
      <c r="EM20" s="189" t="str">
        <f>IF(ISBLANK(Monitoring_MP!EM20),"",Monitoring_MP!EM20)</f>
        <v>da</v>
      </c>
      <c r="EN20" s="93" t="str">
        <f>IF(ISBLANK(Monitoring_MP!EN20),"",Monitoring_MP!EN20)</f>
        <v>Conform răspunsului din chestionar</v>
      </c>
      <c r="EO20" s="189" t="str">
        <f>IF(ISBLANK(Monitoring_MP!EO20),"",Monitoring_MP!EO20)</f>
        <v>nu</v>
      </c>
      <c r="EP20" s="96" t="str">
        <f>IF(ISBLANK(Monitoring_MP!EP20),"",Monitoring_MP!EP20)</f>
        <v>nu sînt informații pe web</v>
      </c>
      <c r="EQ20" s="189" t="str">
        <f>IF(ISBLANK(Monitoring_MP!EQ20),"",Monitoring_MP!EQ20)</f>
        <v>nu</v>
      </c>
      <c r="ER20" s="93" t="str">
        <f>IF(ISBLANK(Monitoring_MP!ER20),"",Monitoring_MP!ER20)</f>
        <v>pagina web nefuncțională (ultima verificare la 2.06.2020)</v>
      </c>
      <c r="ES20" s="189" t="str">
        <f>IF(ISBLANK(Monitoring_MP!ES20),"",Monitoring_MP!ES20)</f>
        <v>nu</v>
      </c>
      <c r="ET20" s="93" t="str">
        <f>IF(ISBLANK(Monitoring_MP!ET20),"",Monitoring_MP!ET20)</f>
        <v>pagina web nefuncțională (ultima verificare la 2.06.2020)</v>
      </c>
      <c r="EU20" s="189" t="str">
        <f>IF(ISBLANK(Monitoring_MP!EU20),"",Monitoring_MP!EU20)</f>
        <v>nu</v>
      </c>
      <c r="EV20" s="132" t="str">
        <f>IF(ISBLANK(Monitoring_MP!EV20),"",Monitoring_MP!EV20)</f>
        <v>pagina web nefuncțională (ultima verificare la 2.06.2020)</v>
      </c>
      <c r="EW20" s="189" t="str">
        <f>IF(ISBLANK(Monitoring_MP!EW20),"",Monitoring_MP!EW20)</f>
        <v>nu</v>
      </c>
      <c r="EX20" s="93" t="str">
        <f>IF(ISBLANK(Monitoring_MP!EX20),"",Monitoring_MP!EX20)</f>
        <v>nu sînt informații pe web</v>
      </c>
      <c r="EY20" s="189" t="str">
        <f>IF(ISBLANK(Monitoring_MP!EY20),"",Monitoring_MP!EY20)</f>
        <v>nu</v>
      </c>
      <c r="EZ20" s="96" t="str">
        <f>IF(ISBLANK(Monitoring_MP!EZ20),"",Monitoring_MP!EZ20)</f>
        <v>nu sînt informații pe web</v>
      </c>
      <c r="FA20" s="143" t="str">
        <f t="shared" si="2"/>
        <v>da</v>
      </c>
      <c r="FB20" s="143">
        <f t="shared" si="3"/>
        <v>21</v>
      </c>
      <c r="FC20" s="143" t="str">
        <f t="shared" si="2"/>
        <v>nu</v>
      </c>
      <c r="FD20" s="143">
        <f t="shared" si="3"/>
        <v>39</v>
      </c>
      <c r="FE20" s="143" t="str">
        <f t="shared" si="2"/>
        <v>partial</v>
      </c>
      <c r="FF20" s="143">
        <f t="shared" ref="FF20" si="137">COUNTIF($AK20:$EZ20,FE20)</f>
        <v>0</v>
      </c>
      <c r="FG20" s="143" t="str">
        <f t="shared" si="2"/>
        <v>--------</v>
      </c>
      <c r="FH20" s="143">
        <f t="shared" ref="FH20" si="138">COUNTIF($AK20:$EZ20,FG20)</f>
        <v>0</v>
      </c>
      <c r="FI20" s="143" t="str">
        <f t="shared" si="2"/>
        <v>--------</v>
      </c>
      <c r="FJ20" s="143">
        <f t="shared" ref="FJ20" si="139">COUNTIF($AK20:$EZ20,FI20)</f>
        <v>0</v>
      </c>
      <c r="FK20" s="143" t="str">
        <f t="shared" si="7"/>
        <v>--------</v>
      </c>
      <c r="FL20" s="143">
        <f t="shared" ref="FL20" si="140">COUNTIF($AK20:$EZ20,FK20)</f>
        <v>0</v>
      </c>
      <c r="FM20" s="143" t="str">
        <f t="shared" si="9"/>
        <v>--------</v>
      </c>
      <c r="FN20" s="143">
        <f t="shared" ref="FN20" si="141">COUNTIF($AK20:$EZ20,FM20)</f>
        <v>0</v>
      </c>
      <c r="FO20" s="143" t="str">
        <f t="shared" si="11"/>
        <v>N/A</v>
      </c>
      <c r="FP20" s="143">
        <f t="shared" ref="FP20" si="142">COUNTIF($AK20:$EZ20,FO20)</f>
        <v>0</v>
      </c>
      <c r="FQ20" s="143" t="str">
        <f t="shared" si="13"/>
        <v>--------</v>
      </c>
      <c r="FR20" s="143">
        <f t="shared" ref="FR20" si="143">COUNTIF($AK20:$EZ20,FQ20)</f>
        <v>0</v>
      </c>
      <c r="FS20" s="143">
        <f t="shared" si="15"/>
        <v>60</v>
      </c>
      <c r="FT20" s="143" t="str">
        <f t="shared" si="16"/>
        <v>da</v>
      </c>
      <c r="FU20" s="143" t="str">
        <f t="shared" si="17"/>
        <v>nu</v>
      </c>
      <c r="FV20" s="143">
        <f t="shared" si="18"/>
        <v>21</v>
      </c>
      <c r="FW20" s="143">
        <f t="shared" si="19"/>
        <v>39</v>
      </c>
      <c r="FX20" s="143">
        <f t="shared" si="20"/>
        <v>60</v>
      </c>
      <c r="FY20" s="26" t="s">
        <v>167</v>
      </c>
      <c r="FZ20" s="167">
        <f t="shared" si="21"/>
        <v>0.35</v>
      </c>
      <c r="GA20" s="167">
        <f t="shared" si="22"/>
        <v>0.65</v>
      </c>
      <c r="GB20" s="143" t="str">
        <f>VLOOKUP(Analysis_2020!B20,Matching_final!B20:G83,6,FALSE)</f>
        <v>C18018</v>
      </c>
      <c r="GC20" s="143" t="str">
        <f>VLOOKUP(GB20,Monitoring_MP_2018!B:D,3,FALSE)</f>
        <v>Can the public participate at all meetings of the special committees of the local council?</v>
      </c>
      <c r="GD20" s="143" t="str">
        <f>VLOOKUP(GB20,Monitoring_MP_2018!B:E,4,FALSE)</f>
        <v>par</v>
      </c>
      <c r="GE20" s="167">
        <f>VLOOKUP($GB20,Monitoring_MP_2018!$B:$FD,158,FALSE)</f>
        <v>0.55000000000000004</v>
      </c>
      <c r="GF20" s="167">
        <f>VLOOKUP($GB20,Monitoring_MP_2018!$B:$FD,159,FALSE)</f>
        <v>0.45</v>
      </c>
      <c r="GG20" s="230">
        <f t="shared" si="23"/>
        <v>-0.20000000000000007</v>
      </c>
      <c r="GH20" s="230">
        <f t="shared" si="24"/>
        <v>0.2</v>
      </c>
      <c r="GI20" s="143">
        <v>19</v>
      </c>
    </row>
    <row r="21" spans="1:191" ht="15" customHeight="1" x14ac:dyDescent="0.35">
      <c r="A21" s="27" t="str">
        <f>IF(ISBLANK(Monitoring_MP!A21),"",Monitoring_MP!A21)</f>
        <v>Q19</v>
      </c>
      <c r="B21" s="23" t="str">
        <f>IF(ISBLANK(Monitoring_MP!B21),"",Monitoring_MP!B21)</f>
        <v>C20019</v>
      </c>
      <c r="C21" s="27">
        <f>IF(ISBLANK(Monitoring_MP!C21),"",Monitoring_MP!C21)</f>
        <v>21</v>
      </c>
      <c r="D21" s="26" t="str">
        <f>IF(ISBLANK(Monitoring_MP!D21),"",Monitoring_MP!D21)</f>
        <v>Poate publicul participa la toate ședințele consiliului local ?</v>
      </c>
      <c r="E21" s="26" t="str">
        <f>IF(ISBLANK(Monitoring_MP!E21),"",Monitoring_MP!E21)</f>
        <v>Can the public participate at all meetings of the local council?</v>
      </c>
      <c r="F21" s="26" t="str">
        <f>IF(ISBLANK(Monitoring_MP!F21),"",Monitoring_MP!F21)</f>
        <v>par</v>
      </c>
      <c r="G21" s="47" t="str">
        <f>IF(ISBLANK(Monitoring_MP!G21),"",Monitoring_MP!G21)</f>
        <v>par11</v>
      </c>
      <c r="H21" s="47" t="str">
        <f>IF(ISBLANK(Monitoring_MP!H21),"",Monitoring_MP!H21)</f>
        <v>par11k</v>
      </c>
      <c r="I21" s="47">
        <f>IF(ISBLANK(Monitoring_MP!I21),"",Monitoring_MP!I21)</f>
        <v>2</v>
      </c>
      <c r="J21" s="47" t="str">
        <f>IF(ISBLANK(Monitoring_MP!J21),"",Monitoring_MP!J21)</f>
        <v>da</v>
      </c>
      <c r="K21" s="47" t="str">
        <f>IF(ISBLANK(Monitoring_MP!K21),"",Monitoring_MP!K21)</f>
        <v>yes</v>
      </c>
      <c r="L21" s="47" t="str">
        <f>IF(ISBLANK(Monitoring_MP!L21),"",Monitoring_MP!L21)</f>
        <v>nu</v>
      </c>
      <c r="M21" s="24" t="str">
        <f>IF(ISBLANK(Monitoring_MP!M21),"",Monitoring_MP!M21)</f>
        <v>no</v>
      </c>
      <c r="N21" s="24" t="str">
        <f>IF(ISBLANK(Monitoring_MP!N21),"",Monitoring_MP!N21)</f>
        <v>partial</v>
      </c>
      <c r="O21" s="47" t="str">
        <f>IF(ISBLANK(Monitoring_MP!O21),"",Monitoring_MP!O21)</f>
        <v>partially</v>
      </c>
      <c r="P21" s="47" t="str">
        <f>IF(ISBLANK(Monitoring_MP!P21),"",Monitoring_MP!P21)</f>
        <v>--------</v>
      </c>
      <c r="Q21" s="47" t="str">
        <f>IF(ISBLANK(Monitoring_MP!Q21),"",Monitoring_MP!Q21)</f>
        <v>--------</v>
      </c>
      <c r="R21" s="47" t="str">
        <f>IF(ISBLANK(Monitoring_MP!R21),"",Monitoring_MP!R21)</f>
        <v>--------</v>
      </c>
      <c r="S21" s="47" t="str">
        <f>IF(ISBLANK(Monitoring_MP!S21),"",Monitoring_MP!S21)</f>
        <v>--------</v>
      </c>
      <c r="T21" s="47" t="str">
        <f>IF(ISBLANK(Monitoring_MP!T21),"",Monitoring_MP!T21)</f>
        <v>--------</v>
      </c>
      <c r="U21" s="47" t="str">
        <f>IF(ISBLANK(Monitoring_MP!U21),"",Monitoring_MP!U21)</f>
        <v>--------</v>
      </c>
      <c r="V21" s="47" t="str">
        <f>IF(ISBLANK(Monitoring_MP!V21),"",Monitoring_MP!V21)</f>
        <v>--------</v>
      </c>
      <c r="W21" s="47" t="str">
        <f>IF(ISBLANK(Monitoring_MP!W21),"",Monitoring_MP!W21)</f>
        <v>--------</v>
      </c>
      <c r="X21" s="47" t="str">
        <f>IF(ISBLANK(Monitoring_MP!X21),"",Monitoring_MP!X21)</f>
        <v>N/A</v>
      </c>
      <c r="Y21" s="47" t="str">
        <f>IF(ISBLANK(Monitoring_MP!Y21),"",Monitoring_MP!Y21)</f>
        <v>N/A</v>
      </c>
      <c r="Z21" s="47" t="str">
        <f>IF(ISBLANK(Monitoring_MP!Z21),"",Monitoring_MP!Z21)</f>
        <v>--------</v>
      </c>
      <c r="AA21" s="47" t="str">
        <f>IF(ISBLANK(Monitoring_MP!AA21),"",Monitoring_MP!AA21)</f>
        <v>--------</v>
      </c>
      <c r="AB21" s="47">
        <f>IF(ISBLANK(Monitoring_MP!AB21),"",Monitoring_MP!AB21)</f>
        <v>2</v>
      </c>
      <c r="AC21" s="47">
        <f>IF(ISBLANK(Monitoring_MP!AC21),"",Monitoring_MP!AC21)</f>
        <v>0</v>
      </c>
      <c r="AD21" s="47">
        <f>IF(ISBLANK(Monitoring_MP!AD21),"",Monitoring_MP!AD21)</f>
        <v>1</v>
      </c>
      <c r="AE21" s="47" t="str">
        <f>IF(ISBLANK(Monitoring_MP!AE21),"",Monitoring_MP!AE21)</f>
        <v/>
      </c>
      <c r="AF21" s="47" t="str">
        <f>IF(ISBLANK(Monitoring_MP!AF21),"",Monitoring_MP!AF21)</f>
        <v/>
      </c>
      <c r="AG21" s="47" t="str">
        <f>IF(ISBLANK(Monitoring_MP!AG21),"",Monitoring_MP!AG21)</f>
        <v/>
      </c>
      <c r="AH21" s="47" t="str">
        <f>IF(ISBLANK(Monitoring_MP!AH21),"",Monitoring_MP!AH21)</f>
        <v/>
      </c>
      <c r="AI21" s="47" t="str">
        <f>IF(ISBLANK(Monitoring_MP!AI21),"",Monitoring_MP!AI21)</f>
        <v>N/A</v>
      </c>
      <c r="AJ21" s="26" t="str">
        <f>IF(ISBLANK(Monitoring_MP!AJ21),"",Monitoring_MP!AJ21)</f>
        <v/>
      </c>
      <c r="AK21" s="189" t="str">
        <f>IF(ISBLANK(Monitoring_MP!AK21),"",Monitoring_MP!AK21)</f>
        <v>da</v>
      </c>
      <c r="AL21" s="93" t="str">
        <f>IF(ISBLANK(Monitoring_MP!AL21),"",Monitoring_MP!AL21)</f>
        <v>Conform răspunsului din chestionar</v>
      </c>
      <c r="AM21" s="189" t="str">
        <f>IF(ISBLANK(Monitoring_MP!AM21),"",Monitoring_MP!AM21)</f>
        <v>da</v>
      </c>
      <c r="AN21" s="96" t="str">
        <f>IF(ISBLANK(Monitoring_MP!AN21),"",Monitoring_MP!AN21)</f>
        <v>Conform răspunsului din chestionar</v>
      </c>
      <c r="AO21" s="191" t="str">
        <f>IF(ISBLANK(Monitoring_MP!AO21),"",Monitoring_MP!AO21)</f>
        <v>partial</v>
      </c>
      <c r="AP21" s="104" t="str">
        <f>IF(ISBLANK(Monitoring_MP!AP21),"",Monitoring_MP!AP21)</f>
        <v>nu sînt informații pe web, dar accesul trebuie să fie asigurat conform cerințelor legale existente</v>
      </c>
      <c r="AQ21" s="189" t="str">
        <f>IF(ISBLANK(Monitoring_MP!AQ21),"",Monitoring_MP!AQ21)</f>
        <v>nu</v>
      </c>
      <c r="AR21" s="93" t="str">
        <f>IF(ISBLANK(Monitoring_MP!AR21),"",Monitoring_MP!AR21)</f>
        <v>nu sînt informații pe web</v>
      </c>
      <c r="AS21" s="189" t="str">
        <f>IF(ISBLANK(Monitoring_MP!AS21),"",Monitoring_MP!AS21)</f>
        <v>partial</v>
      </c>
      <c r="AT21" s="96" t="str">
        <f>IF(ISBLANK(Monitoring_MP!AT21),"",Monitoring_MP!AT21)</f>
        <v>nu sînt informații pe web, dar accesul trebuie să fie asigurat conform cerințelor legale existente</v>
      </c>
      <c r="AU21" s="189" t="str">
        <f>IF(ISBLANK(Monitoring_MP!AU21),"",Monitoring_MP!AU21)</f>
        <v>da</v>
      </c>
      <c r="AV21" s="93" t="str">
        <f>IF(ISBLANK(Monitoring_MP!AV21),"",Monitoring_MP!AV21)</f>
        <v>Conform răspunsului din chestionar</v>
      </c>
      <c r="AW21" s="189" t="str">
        <f>IF(ISBLANK(Monitoring_MP!AW21),"",Monitoring_MP!AW21)</f>
        <v>partial</v>
      </c>
      <c r="AX21" s="93" t="str">
        <f>IF(ISBLANK(Monitoring_MP!AX21),"",Monitoring_MP!AX21)</f>
        <v>nu sînt informații pe web, dar accesul trebuie să fie asigurat conform cerințelor legale existente</v>
      </c>
      <c r="AY21" s="189" t="str">
        <f>IF(ISBLANK(Monitoring_MP!AY21),"",Monitoring_MP!AY21)</f>
        <v>da</v>
      </c>
      <c r="AZ21" s="132" t="str">
        <f>IF(ISBLANK(Monitoring_MP!AZ21),"",Monitoring_MP!AZ21)</f>
        <v>Conform răspunsului din chestionar</v>
      </c>
      <c r="BA21" s="189" t="str">
        <f>IF(ISBLANK(Monitoring_MP!BA21),"",Monitoring_MP!BA21)</f>
        <v>partial</v>
      </c>
      <c r="BB21" s="93" t="str">
        <f>IF(ISBLANK(Monitoring_MP!BB21),"",Monitoring_MP!BB21)</f>
        <v>nu sînt informații pe web, dar accesul trebuie să fie asigurat conform cerințelor legale existente</v>
      </c>
      <c r="BC21" s="189" t="str">
        <f>IF(ISBLANK(Monitoring_MP!BC21),"",Monitoring_MP!BC21)</f>
        <v>da</v>
      </c>
      <c r="BD21" s="96" t="str">
        <f>IF(ISBLANK(Monitoring_MP!BD21),"",Monitoring_MP!BD21)</f>
        <v>Conform răspunsului din chestionar</v>
      </c>
      <c r="BE21" s="189" t="str">
        <f>IF(ISBLANK(Monitoring_MP!BE21),"",Monitoring_MP!BE21)</f>
        <v>partial</v>
      </c>
      <c r="BF21" s="93" t="str">
        <f>IF(ISBLANK(Monitoring_MP!BF21),"",Monitoring_MP!BF21)</f>
        <v>nu sînt informații pe web, dar accesul trebuie să fie asigurat conform cerințelor legale existente</v>
      </c>
      <c r="BG21" s="189" t="str">
        <f>IF(ISBLANK(Monitoring_MP!BG21),"",Monitoring_MP!BG21)</f>
        <v>partial</v>
      </c>
      <c r="BH21" s="93" t="str">
        <f>IF(ISBLANK(Monitoring_MP!BH21),"",Monitoring_MP!BH21)</f>
        <v>nu sînt informații pe web, dar accesul trebuie să fie asigurat conform cerințelor legale existente</v>
      </c>
      <c r="BI21" s="189" t="str">
        <f>IF(ISBLANK(Monitoring_MP!BI21),"",Monitoring_MP!BI21)</f>
        <v>partial</v>
      </c>
      <c r="BJ21" s="93" t="str">
        <f>IF(ISBLANK(Monitoring_MP!BJ21),"",Monitoring_MP!BJ21)</f>
        <v>nu sînt informații pe web, dar accesul trebuie să fie asigurat conform cerințelor legale existente</v>
      </c>
      <c r="BK21" s="189" t="str">
        <f>IF(ISBLANK(Monitoring_MP!BK21),"",Monitoring_MP!BK21)</f>
        <v>partial</v>
      </c>
      <c r="BL21" s="93" t="str">
        <f>IF(ISBLANK(Monitoring_MP!BL21),"",Monitoring_MP!BL21)</f>
        <v>nu sînt informații pe web, dar accesul trebuie să fie asigurat conform cerințelor legale existente</v>
      </c>
      <c r="BM21" s="189" t="str">
        <f>IF(ISBLANK(Monitoring_MP!BM21),"",Monitoring_MP!BM21)</f>
        <v>da</v>
      </c>
      <c r="BN21" s="93" t="str">
        <f>IF(ISBLANK(Monitoring_MP!BN21),"",Monitoring_MP!BN21)</f>
        <v>Conform răspunsului din chestionar</v>
      </c>
      <c r="BO21" s="189" t="str">
        <f>IF(ISBLANK(Monitoring_MP!BO21),"",Monitoring_MP!BO21)</f>
        <v>partial</v>
      </c>
      <c r="BP21" s="93" t="str">
        <f>IF(ISBLANK(Monitoring_MP!BP21),"",Monitoring_MP!BP21)</f>
        <v>nu sînt informații pe web, dar accesul trebuie să fie asigurat conform cerințelor legale existente</v>
      </c>
      <c r="BQ21" s="189" t="str">
        <f>IF(ISBLANK(Monitoring_MP!BQ21),"",Monitoring_MP!BQ21)</f>
        <v>partial</v>
      </c>
      <c r="BR21" s="93" t="str">
        <f>IF(ISBLANK(Monitoring_MP!BR21),"",Monitoring_MP!BR21)</f>
        <v>nu sînt informații pe web, dar accesul trebuie să fie asigurat conform cerințelor legale existente</v>
      </c>
      <c r="BS21" s="189" t="str">
        <f>IF(ISBLANK(Monitoring_MP!BS21),"",Monitoring_MP!BS21)</f>
        <v>partial</v>
      </c>
      <c r="BT21" s="93" t="str">
        <f>IF(ISBLANK(Monitoring_MP!BT21),"",Monitoring_MP!BT21)</f>
        <v>nu sînt informații pe web, dar accesul trebuie să fie asigurat conform cerințelor legale existente</v>
      </c>
      <c r="BU21" s="189" t="str">
        <f>IF(ISBLANK(Monitoring_MP!BU21),"",Monitoring_MP!BU21)</f>
        <v>da</v>
      </c>
      <c r="BV21" s="93" t="str">
        <f>IF(ISBLANK(Monitoring_MP!BV21),"",Monitoring_MP!BV21)</f>
        <v>Conform răspunsului din chestionar</v>
      </c>
      <c r="BW21" s="189" t="str">
        <f>IF(ISBLANK(Monitoring_MP!BW21),"",Monitoring_MP!BW21)</f>
        <v>partial</v>
      </c>
      <c r="BX21" s="134" t="str">
        <f>IF(ISBLANK(Monitoring_MP!BX21),"",Monitoring_MP!BX21)</f>
        <v>nu sînt informații pe web, dar accesul trebuie să fie asigurat conform cerințelor legale existente</v>
      </c>
      <c r="BY21" s="189" t="str">
        <f>IF(ISBLANK(Monitoring_MP!BY21),"",Monitoring_MP!BY21)</f>
        <v>partial</v>
      </c>
      <c r="BZ21" s="93" t="str">
        <f>IF(ISBLANK(Monitoring_MP!BZ21),"",Monitoring_MP!BZ21)</f>
        <v>nu sînt informații pe web, dar accesul trebuie să fie asigurat conform cerințelor legale existente</v>
      </c>
      <c r="CA21" s="189" t="str">
        <f>IF(ISBLANK(Monitoring_MP!CA21),"",Monitoring_MP!CA21)</f>
        <v>da</v>
      </c>
      <c r="CB21" s="93" t="str">
        <f>IF(ISBLANK(Monitoring_MP!CB21),"",Monitoring_MP!CB21)</f>
        <v>Conform răspunsului din chestionar</v>
      </c>
      <c r="CC21" s="189" t="str">
        <f>IF(ISBLANK(Monitoring_MP!CC21),"",Monitoring_MP!CC21)</f>
        <v>partial</v>
      </c>
      <c r="CD21" s="93" t="str">
        <f>IF(ISBLANK(Monitoring_MP!CD21),"",Monitoring_MP!CD21)</f>
        <v>nu sînt informații pe web, dar accesul trebuie să fie asigurat conform cerințelor legale existente</v>
      </c>
      <c r="CE21" s="189" t="str">
        <f>IF(ISBLANK(Monitoring_MP!CE21),"",Monitoring_MP!CE21)</f>
        <v>da</v>
      </c>
      <c r="CF21" s="93" t="str">
        <f>IF(ISBLANK(Monitoring_MP!CF21),"",Monitoring_MP!CF21)</f>
        <v>Conform răspunsului din chestionar</v>
      </c>
      <c r="CG21" s="189" t="str">
        <f>IF(ISBLANK(Monitoring_MP!CG21),"",Monitoring_MP!CG21)</f>
        <v>partial</v>
      </c>
      <c r="CH21" s="202" t="str">
        <f>IF(ISBLANK(Monitoring_MP!CH21),"",Monitoring_MP!CH21)</f>
        <v>nu sînt informații pe web, dar accesul trebuie să fie asigurat conform cerințelor legale existente</v>
      </c>
      <c r="CI21" s="189" t="str">
        <f>IF(ISBLANK(Monitoring_MP!CI21),"",Monitoring_MP!CI21)</f>
        <v>partial</v>
      </c>
      <c r="CJ21" s="93" t="str">
        <f>IF(ISBLANK(Monitoring_MP!CJ21),"",Monitoring_MP!CJ21)</f>
        <v>nu sînt informații pe web, dar accesul trebuie să fie asigurat conform cerințelor legale existente</v>
      </c>
      <c r="CK21" s="189" t="str">
        <f>IF(ISBLANK(Monitoring_MP!CK21),"",Monitoring_MP!CK21)</f>
        <v>partial</v>
      </c>
      <c r="CL21" s="93" t="str">
        <f>IF(ISBLANK(Monitoring_MP!CL21),"",Monitoring_MP!CL21)</f>
        <v>nu sînt informații pe web, dar accesul trebuie să fie asigurat conform cerințelor legale existente</v>
      </c>
      <c r="CM21" s="189" t="str">
        <f>IF(ISBLANK(Monitoring_MP!CM21),"",Monitoring_MP!CM21)</f>
        <v>da</v>
      </c>
      <c r="CN21" s="93" t="str">
        <f>IF(ISBLANK(Monitoring_MP!CN21),"",Monitoring_MP!CN21)</f>
        <v>Conform răspunsului din chestionar</v>
      </c>
      <c r="CO21" s="189" t="str">
        <f>IF(ISBLANK(Monitoring_MP!CO21),"",Monitoring_MP!CO21)</f>
        <v>partial</v>
      </c>
      <c r="CP21" s="93" t="str">
        <f>IF(ISBLANK(Monitoring_MP!CP21),"",Monitoring_MP!CP21)</f>
        <v>nu sînt informații pe web, dar accesul trebuie să fie asigurat conform cerințelor legale existente</v>
      </c>
      <c r="CQ21" s="189" t="str">
        <f>IF(ISBLANK(Monitoring_MP!CQ21),"",Monitoring_MP!CQ21)</f>
        <v>da</v>
      </c>
      <c r="CR21" s="93" t="str">
        <f>IF(ISBLANK(Monitoring_MP!CR21),"",Monitoring_MP!CR21)</f>
        <v>Conform răspunsului din chestionar</v>
      </c>
      <c r="CS21" s="189" t="str">
        <f>IF(ISBLANK(Monitoring_MP!CS21),"",Monitoring_MP!CS21)</f>
        <v>da</v>
      </c>
      <c r="CT21" s="93" t="str">
        <f>IF(ISBLANK(Monitoring_MP!CT21),"",Monitoring_MP!CT21)</f>
        <v>Conform răspunsului din chestionar</v>
      </c>
      <c r="CU21" s="189" t="str">
        <f>IF(ISBLANK(Monitoring_MP!CU21),"",Monitoring_MP!CU21)</f>
        <v>da</v>
      </c>
      <c r="CV21" s="93" t="str">
        <f>IF(ISBLANK(Monitoring_MP!CV21),"",Monitoring_MP!CV21)</f>
        <v>Conform răspunsului din chestionar</v>
      </c>
      <c r="CW21" s="189" t="str">
        <f>IF(ISBLANK(Monitoring_MP!CW21),"",Monitoring_MP!CW21)</f>
        <v>partial</v>
      </c>
      <c r="CX21" s="96" t="str">
        <f>IF(ISBLANK(Monitoring_MP!CX21),"",Monitoring_MP!CX21)</f>
        <v>nu sînt informații pe web, dar accesul trebuie să fie asigurat conform cerințelor legale existente</v>
      </c>
      <c r="CY21" s="189" t="str">
        <f>IF(ISBLANK(Monitoring_MP!CY21),"",Monitoring_MP!CY21)</f>
        <v>da</v>
      </c>
      <c r="CZ21" s="93" t="str">
        <f>IF(ISBLANK(Monitoring_MP!CZ21),"",Monitoring_MP!CZ21)</f>
        <v>Conform răspunsului din chestionar</v>
      </c>
      <c r="DA21" s="189" t="str">
        <f>IF(ISBLANK(Monitoring_MP!DA21),"",Monitoring_MP!DA21)</f>
        <v>da</v>
      </c>
      <c r="DB21" s="93" t="str">
        <f>IF(ISBLANK(Monitoring_MP!DB21),"",Monitoring_MP!DB21)</f>
        <v>Conform răspunsului din chestionar</v>
      </c>
      <c r="DC21" s="189" t="str">
        <f>IF(ISBLANK(Monitoring_MP!DC21),"",Monitoring_MP!DC21)</f>
        <v>da</v>
      </c>
      <c r="DD21" s="97" t="str">
        <f>IF(ISBLANK(Monitoring_MP!DD21),"",Monitoring_MP!DD21)</f>
        <v>Conform răspunsului din chestionar</v>
      </c>
      <c r="DE21" s="189" t="str">
        <f>IF(ISBLANK(Monitoring_MP!DE21),"",Monitoring_MP!DE21)</f>
        <v>partial</v>
      </c>
      <c r="DF21" s="193" t="str">
        <f>IF(ISBLANK(Monitoring_MP!DF21),"",Monitoring_MP!DF21)</f>
        <v>nu sînt informații, dar accesul trebuie să fie asigurat conform cerințelor legale existente</v>
      </c>
      <c r="DG21" s="189" t="str">
        <f>IF(ISBLANK(Monitoring_MP!DG21),"",Monitoring_MP!DG21)</f>
        <v>da</v>
      </c>
      <c r="DH21" s="192" t="str">
        <f>IF(ISBLANK(Monitoring_MP!DH21),"",Monitoring_MP!DH21)</f>
        <v>Conform răspunsului din chestionar</v>
      </c>
      <c r="DI21" s="189" t="str">
        <f>IF(ISBLANK(Monitoring_MP!DI21),"",Monitoring_MP!DI21)</f>
        <v>partial</v>
      </c>
      <c r="DJ21" s="93" t="str">
        <f>IF(ISBLANK(Monitoring_MP!DJ21),"",Monitoring_MP!DJ21)</f>
        <v>nu sînt informații pe web, dar accesul trebuie să fie asigurat conform cerințelor legale existente</v>
      </c>
      <c r="DK21" s="189" t="str">
        <f>IF(ISBLANK(Monitoring_MP!DK21),"",Monitoring_MP!DK21)</f>
        <v>partial</v>
      </c>
      <c r="DL21" s="132" t="str">
        <f>IF(ISBLANK(Monitoring_MP!DL21),"",Monitoring_MP!DL21)</f>
        <v>nu sînt informații pe web, dar accesul trebuie să fie asigurat conform cerințelor legale existente</v>
      </c>
      <c r="DM21" s="189" t="str">
        <f>IF(ISBLANK(Monitoring_MP!DM21),"",Monitoring_MP!DM21)</f>
        <v>partial</v>
      </c>
      <c r="DN21" s="132" t="str">
        <f>IF(ISBLANK(Monitoring_MP!DN21),"",Monitoring_MP!DN21)</f>
        <v>nu sînt informații pe web, dar accesul trebuie să fie asigurat conform cerințelor legale existente</v>
      </c>
      <c r="DO21" s="189" t="str">
        <f>IF(ISBLANK(Monitoring_MP!DO21),"",Monitoring_MP!DO21)</f>
        <v>partial</v>
      </c>
      <c r="DP21" s="93" t="str">
        <f>IF(ISBLANK(Monitoring_MP!DP21),"",Monitoring_MP!DP21)</f>
        <v>nu sînt informații, dar accesul trebuie să fie asigurat conform cerințelor legale existente</v>
      </c>
      <c r="DQ21" s="189" t="str">
        <f>IF(ISBLANK(Monitoring_MP!DQ21),"",Monitoring_MP!DQ21)</f>
        <v>partial</v>
      </c>
      <c r="DR21" s="193" t="str">
        <f>IF(ISBLANK(Monitoring_MP!DR21),"",Monitoring_MP!DR21)</f>
        <v>nu sînt informații, dar accesul trebuie să fie asigurat conform cerințelor legale existente</v>
      </c>
      <c r="DS21" s="189" t="str">
        <f>IF(ISBLANK(Monitoring_MP!DS21),"",Monitoring_MP!DS21)</f>
        <v>partial</v>
      </c>
      <c r="DT21" s="93" t="str">
        <f>IF(ISBLANK(Monitoring_MP!DT21),"",Monitoring_MP!DT21)</f>
        <v>nu sînt informații pe web, dar accesul trebuie să fie asigurat conform cerințelor legale existente</v>
      </c>
      <c r="DU21" s="189" t="str">
        <f>IF(ISBLANK(Monitoring_MP!DU21),"",Monitoring_MP!DU21)</f>
        <v>partial</v>
      </c>
      <c r="DV21" s="192" t="str">
        <f>IF(ISBLANK(Monitoring_MP!DV21),"",Monitoring_MP!DV21)</f>
        <v>nu sînt informații, dar accesul trebuie să fie asigurat conform cerințelor legale existente</v>
      </c>
      <c r="DW21" s="189" t="str">
        <f>IF(ISBLANK(Monitoring_MP!DW21),"",Monitoring_MP!DW21)</f>
        <v>da</v>
      </c>
      <c r="DX21" s="93" t="str">
        <f>IF(ISBLANK(Monitoring_MP!DX21),"",Monitoring_MP!DX21)</f>
        <v>Conform răspunsului din chestionar</v>
      </c>
      <c r="DY21" s="189" t="str">
        <f>IF(ISBLANK(Monitoring_MP!DY21),"",Monitoring_MP!DY21)</f>
        <v>partial</v>
      </c>
      <c r="DZ21" s="93" t="str">
        <f>IF(ISBLANK(Monitoring_MP!DZ21),"",Monitoring_MP!DZ21)</f>
        <v>nu sînt informații pe web, dar accesul trebuie să fie asigurat conform cerințelor legale existente</v>
      </c>
      <c r="EA21" s="189" t="str">
        <f>IF(ISBLANK(Monitoring_MP!EA21),"",Monitoring_MP!EA21)</f>
        <v>da</v>
      </c>
      <c r="EB21" s="192" t="str">
        <f>IF(ISBLANK(Monitoring_MP!EB21),"",Monitoring_MP!EB21)</f>
        <v>Conform răspunsului din chestionar</v>
      </c>
      <c r="EC21" s="189" t="str">
        <f>IF(ISBLANK(Monitoring_MP!EC21),"",Monitoring_MP!EC21)</f>
        <v>partial</v>
      </c>
      <c r="ED21" s="93" t="str">
        <f>IF(ISBLANK(Monitoring_MP!ED21),"",Monitoring_MP!ED21)</f>
        <v>nu sînt informații, dar accesul trebuie să fie asigurat conform cerințelor legale existente</v>
      </c>
      <c r="EE21" s="189" t="str">
        <f>IF(ISBLANK(Monitoring_MP!EE21),"",Monitoring_MP!EE21)</f>
        <v>da</v>
      </c>
      <c r="EF21" s="192" t="str">
        <f>IF(ISBLANK(Monitoring_MP!EF21),"",Monitoring_MP!EF21)</f>
        <v>Conform răspunsului din chestionar</v>
      </c>
      <c r="EG21" s="189" t="str">
        <f>IF(ISBLANK(Monitoring_MP!EG21),"",Monitoring_MP!EG21)</f>
        <v>partial</v>
      </c>
      <c r="EH21" s="93" t="str">
        <f>IF(ISBLANK(Monitoring_MP!EH21),"",Monitoring_MP!EH21)</f>
        <v>nu sînt informații pe web, dar accesul trebuie să fie asigurat conform cerințelor legale existente</v>
      </c>
      <c r="EI21" s="189" t="str">
        <f>IF(ISBLANK(Monitoring_MP!EI21),"",Monitoring_MP!EI21)</f>
        <v>da</v>
      </c>
      <c r="EJ21" s="96" t="str">
        <f>IF(ISBLANK(Monitoring_MP!EJ21),"",Monitoring_MP!EJ21)</f>
        <v>Conform răspunsului din chestionar</v>
      </c>
      <c r="EK21" s="189" t="str">
        <f>IF(ISBLANK(Monitoring_MP!EK21),"",Monitoring_MP!EK21)</f>
        <v>partial</v>
      </c>
      <c r="EL21" s="96" t="str">
        <f>IF(ISBLANK(Monitoring_MP!EL21),"",Monitoring_MP!EL21)</f>
        <v>nu sînt informații pe web, dar accesul trebuie să fie asigurat conform cerințelor legale existente</v>
      </c>
      <c r="EM21" s="189" t="str">
        <f>IF(ISBLANK(Monitoring_MP!EM21),"",Monitoring_MP!EM21)</f>
        <v>da</v>
      </c>
      <c r="EN21" s="93" t="str">
        <f>IF(ISBLANK(Monitoring_MP!EN21),"",Monitoring_MP!EN21)</f>
        <v>Conform răspunsului din chestionar</v>
      </c>
      <c r="EO21" s="189" t="str">
        <f>IF(ISBLANK(Monitoring_MP!EO21),"",Monitoring_MP!EO21)</f>
        <v>partial</v>
      </c>
      <c r="EP21" s="96" t="str">
        <f>IF(ISBLANK(Monitoring_MP!EP21),"",Monitoring_MP!EP21)</f>
        <v>nu sînt informații pe web, dar accesul trebuie să fie asigurat conform cerințelor legale existente</v>
      </c>
      <c r="EQ21" s="189" t="str">
        <f>IF(ISBLANK(Monitoring_MP!EQ21),"",Monitoring_MP!EQ21)</f>
        <v>partial</v>
      </c>
      <c r="ER21" s="93" t="str">
        <f>IF(ISBLANK(Monitoring_MP!ER21),"",Monitoring_MP!ER21)</f>
        <v>nu sînt informații, dar accesul trebuie să fie asigurat conform cerințelor legale existente</v>
      </c>
      <c r="ES21" s="189" t="str">
        <f>IF(ISBLANK(Monitoring_MP!ES21),"",Monitoring_MP!ES21)</f>
        <v>partial</v>
      </c>
      <c r="ET21" s="93" t="str">
        <f>IF(ISBLANK(Monitoring_MP!ET21),"",Monitoring_MP!ET21)</f>
        <v>nu sînt informații, dar accesul trebuie să fie asigurat conform cerințelor legale existente</v>
      </c>
      <c r="EU21" s="189" t="str">
        <f>IF(ISBLANK(Monitoring_MP!EU21),"",Monitoring_MP!EU21)</f>
        <v>partial</v>
      </c>
      <c r="EV21" s="132" t="str">
        <f>IF(ISBLANK(Monitoring_MP!EV21),"",Monitoring_MP!EV21)</f>
        <v>nu sînt informații, dar accesul trebuie să fie asigurat conform cerințelor legale existente</v>
      </c>
      <c r="EW21" s="189" t="str">
        <f>IF(ISBLANK(Monitoring_MP!EW21),"",Monitoring_MP!EW21)</f>
        <v>partial</v>
      </c>
      <c r="EX21" s="93" t="str">
        <f>IF(ISBLANK(Monitoring_MP!EX21),"",Monitoring_MP!EX21)</f>
        <v>nu sînt informații pe web, dar accesul trebuie să fie asigurat conform cerințelor legale existente</v>
      </c>
      <c r="EY21" s="189" t="str">
        <f>IF(ISBLANK(Monitoring_MP!EY21),"",Monitoring_MP!EY21)</f>
        <v>nu</v>
      </c>
      <c r="EZ21" s="96" t="str">
        <f>IF(ISBLANK(Monitoring_MP!EZ21),"",Monitoring_MP!EZ21)</f>
        <v>nu sînt informații pe web</v>
      </c>
      <c r="FA21" s="143" t="str">
        <f t="shared" si="2"/>
        <v>da</v>
      </c>
      <c r="FB21" s="143">
        <f t="shared" si="3"/>
        <v>22</v>
      </c>
      <c r="FC21" s="143" t="str">
        <f t="shared" si="2"/>
        <v>nu</v>
      </c>
      <c r="FD21" s="143">
        <f t="shared" si="3"/>
        <v>2</v>
      </c>
      <c r="FE21" s="143" t="str">
        <f t="shared" si="2"/>
        <v>partial</v>
      </c>
      <c r="FF21" s="143">
        <f t="shared" ref="FF21" si="144">COUNTIF($AK21:$EZ21,FE21)</f>
        <v>36</v>
      </c>
      <c r="FG21" s="143" t="str">
        <f t="shared" si="2"/>
        <v>--------</v>
      </c>
      <c r="FH21" s="143">
        <f t="shared" ref="FH21" si="145">COUNTIF($AK21:$EZ21,FG21)</f>
        <v>0</v>
      </c>
      <c r="FI21" s="143" t="str">
        <f t="shared" si="2"/>
        <v>--------</v>
      </c>
      <c r="FJ21" s="143">
        <f t="shared" ref="FJ21" si="146">COUNTIF($AK21:$EZ21,FI21)</f>
        <v>0</v>
      </c>
      <c r="FK21" s="143" t="str">
        <f t="shared" si="7"/>
        <v>--------</v>
      </c>
      <c r="FL21" s="143">
        <f t="shared" ref="FL21" si="147">COUNTIF($AK21:$EZ21,FK21)</f>
        <v>0</v>
      </c>
      <c r="FM21" s="143" t="str">
        <f t="shared" si="9"/>
        <v>--------</v>
      </c>
      <c r="FN21" s="143">
        <f t="shared" ref="FN21" si="148">COUNTIF($AK21:$EZ21,FM21)</f>
        <v>0</v>
      </c>
      <c r="FO21" s="143" t="str">
        <f t="shared" si="11"/>
        <v>N/A</v>
      </c>
      <c r="FP21" s="143">
        <f t="shared" ref="FP21" si="149">COUNTIF($AK21:$EZ21,FO21)</f>
        <v>0</v>
      </c>
      <c r="FQ21" s="143" t="str">
        <f t="shared" si="13"/>
        <v>--------</v>
      </c>
      <c r="FR21" s="143">
        <f t="shared" ref="FR21" si="150">COUNTIF($AK21:$EZ21,FQ21)</f>
        <v>0</v>
      </c>
      <c r="FS21" s="143">
        <f t="shared" si="15"/>
        <v>60</v>
      </c>
      <c r="FT21" s="143" t="str">
        <f t="shared" si="16"/>
        <v>da</v>
      </c>
      <c r="FU21" s="143" t="str">
        <f t="shared" si="17"/>
        <v>nu</v>
      </c>
      <c r="FV21" s="143">
        <f t="shared" si="18"/>
        <v>22</v>
      </c>
      <c r="FW21" s="143">
        <f t="shared" si="19"/>
        <v>2</v>
      </c>
      <c r="FX21" s="143">
        <f t="shared" si="20"/>
        <v>60</v>
      </c>
      <c r="FY21" s="26" t="s">
        <v>169</v>
      </c>
      <c r="FZ21" s="167">
        <f t="shared" si="21"/>
        <v>0.36666666666666664</v>
      </c>
      <c r="GA21" s="167">
        <f t="shared" si="22"/>
        <v>3.3333333333333333E-2</v>
      </c>
      <c r="GB21" s="143" t="str">
        <f>VLOOKUP(Analysis_2020!B21,Matching_final!B21:G84,6,FALSE)</f>
        <v>C18019</v>
      </c>
      <c r="GC21" s="143" t="str">
        <f>VLOOKUP(GB21,Monitoring_MP_2018!B:D,3,FALSE)</f>
        <v>Can the public participate at all meetings of the local council?</v>
      </c>
      <c r="GD21" s="143" t="str">
        <f>VLOOKUP(GB21,Monitoring_MP_2018!B:E,4,FALSE)</f>
        <v>par</v>
      </c>
      <c r="GE21" s="167">
        <f>VLOOKUP($GB21,Monitoring_MP_2018!$B:$FD,158,FALSE)</f>
        <v>0.56666666666666665</v>
      </c>
      <c r="GF21" s="167">
        <f>VLOOKUP($GB21,Monitoring_MP_2018!$B:$FD,159,FALSE)</f>
        <v>0.43333333333333335</v>
      </c>
      <c r="GG21" s="230">
        <f t="shared" si="23"/>
        <v>-0.2</v>
      </c>
      <c r="GH21" s="230">
        <f t="shared" si="24"/>
        <v>-0.4</v>
      </c>
      <c r="GI21" s="143">
        <v>20</v>
      </c>
    </row>
    <row r="22" spans="1:191" ht="15" customHeight="1" x14ac:dyDescent="0.35">
      <c r="A22" s="27" t="str">
        <f>IF(ISBLANK(Monitoring_MP!A22),"",Monitoring_MP!A22)</f>
        <v>Q20</v>
      </c>
      <c r="B22" s="23" t="str">
        <f>IF(ISBLANK(Monitoring_MP!B22),"",Monitoring_MP!B22)</f>
        <v>C20020</v>
      </c>
      <c r="C22" s="27">
        <f>IF(ISBLANK(Monitoring_MP!C22),"",Monitoring_MP!C22)</f>
        <v>22</v>
      </c>
      <c r="D22" s="26" t="str">
        <f>IF(ISBLANK(Monitoring_MP!D22),"",Monitoring_MP!D22)</f>
        <v>Poate fi dat cuvînt publicului în timpul ședinței consiliului local la orice punct (subiect) de pe agendă, înainte de vot, chiar și fără aprobarea prealabilă de către consilieri ?</v>
      </c>
      <c r="E22" s="26" t="str">
        <f>IF(ISBLANK(Monitoring_MP!E22),"",Monitoring_MP!E22)</f>
        <v>Does the public have the right to express its opinion on the subjects from the agenda, before the voting procedure?</v>
      </c>
      <c r="F22" s="26" t="str">
        <f>IF(ISBLANK(Monitoring_MP!F22),"",Monitoring_MP!F22)</f>
        <v>par</v>
      </c>
      <c r="G22" s="47" t="str">
        <f>IF(ISBLANK(Monitoring_MP!G22),"",Monitoring_MP!G22)</f>
        <v>par12</v>
      </c>
      <c r="H22" s="47" t="str">
        <f>IF(ISBLANK(Monitoring_MP!H22),"",Monitoring_MP!H22)</f>
        <v>par12k</v>
      </c>
      <c r="I22" s="47">
        <f>IF(ISBLANK(Monitoring_MP!I22),"",Monitoring_MP!I22)</f>
        <v>2</v>
      </c>
      <c r="J22" s="47" t="str">
        <f>IF(ISBLANK(Monitoring_MP!J22),"",Monitoring_MP!J22)</f>
        <v>da</v>
      </c>
      <c r="K22" s="47" t="str">
        <f>IF(ISBLANK(Monitoring_MP!K22),"",Monitoring_MP!K22)</f>
        <v>yes</v>
      </c>
      <c r="L22" s="47" t="str">
        <f>IF(ISBLANK(Monitoring_MP!L22),"",Monitoring_MP!L22)</f>
        <v>nu</v>
      </c>
      <c r="M22" s="24" t="str">
        <f>IF(ISBLANK(Monitoring_MP!M22),"",Monitoring_MP!M22)</f>
        <v>no</v>
      </c>
      <c r="N22" s="24" t="str">
        <f>IF(ISBLANK(Monitoring_MP!N22),"",Monitoring_MP!N22)</f>
        <v>partial</v>
      </c>
      <c r="O22" s="47" t="str">
        <f>IF(ISBLANK(Monitoring_MP!O22),"",Monitoring_MP!O22)</f>
        <v>partially</v>
      </c>
      <c r="P22" s="47" t="str">
        <f>IF(ISBLANK(Monitoring_MP!P22),"",Monitoring_MP!P22)</f>
        <v>--------</v>
      </c>
      <c r="Q22" s="47" t="str">
        <f>IF(ISBLANK(Monitoring_MP!Q22),"",Monitoring_MP!Q22)</f>
        <v>--------</v>
      </c>
      <c r="R22" s="47" t="str">
        <f>IF(ISBLANK(Monitoring_MP!R22),"",Monitoring_MP!R22)</f>
        <v>--------</v>
      </c>
      <c r="S22" s="47" t="str">
        <f>IF(ISBLANK(Monitoring_MP!S22),"",Monitoring_MP!S22)</f>
        <v>--------</v>
      </c>
      <c r="T22" s="47" t="str">
        <f>IF(ISBLANK(Monitoring_MP!T22),"",Monitoring_MP!T22)</f>
        <v>--------</v>
      </c>
      <c r="U22" s="47" t="str">
        <f>IF(ISBLANK(Monitoring_MP!U22),"",Monitoring_MP!U22)</f>
        <v>--------</v>
      </c>
      <c r="V22" s="47" t="str">
        <f>IF(ISBLANK(Monitoring_MP!V22),"",Monitoring_MP!V22)</f>
        <v>--------</v>
      </c>
      <c r="W22" s="47" t="str">
        <f>IF(ISBLANK(Monitoring_MP!W22),"",Monitoring_MP!W22)</f>
        <v>--------</v>
      </c>
      <c r="X22" s="47" t="str">
        <f>IF(ISBLANK(Monitoring_MP!X22),"",Monitoring_MP!X22)</f>
        <v>N/A</v>
      </c>
      <c r="Y22" s="47" t="str">
        <f>IF(ISBLANK(Monitoring_MP!Y22),"",Monitoring_MP!Y22)</f>
        <v>N/A</v>
      </c>
      <c r="Z22" s="47" t="str">
        <f>IF(ISBLANK(Monitoring_MP!Z22),"",Monitoring_MP!Z22)</f>
        <v>--------</v>
      </c>
      <c r="AA22" s="47" t="str">
        <f>IF(ISBLANK(Monitoring_MP!AA22),"",Monitoring_MP!AA22)</f>
        <v>--------</v>
      </c>
      <c r="AB22" s="47">
        <f>IF(ISBLANK(Monitoring_MP!AB22),"",Monitoring_MP!AB22)</f>
        <v>2</v>
      </c>
      <c r="AC22" s="47">
        <f>IF(ISBLANK(Monitoring_MP!AC22),"",Monitoring_MP!AC22)</f>
        <v>0</v>
      </c>
      <c r="AD22" s="47">
        <f>IF(ISBLANK(Monitoring_MP!AD22),"",Monitoring_MP!AD22)</f>
        <v>1</v>
      </c>
      <c r="AE22" s="47" t="str">
        <f>IF(ISBLANK(Monitoring_MP!AE22),"",Monitoring_MP!AE22)</f>
        <v/>
      </c>
      <c r="AF22" s="47" t="str">
        <f>IF(ISBLANK(Monitoring_MP!AF22),"",Monitoring_MP!AF22)</f>
        <v/>
      </c>
      <c r="AG22" s="47" t="str">
        <f>IF(ISBLANK(Monitoring_MP!AG22),"",Monitoring_MP!AG22)</f>
        <v/>
      </c>
      <c r="AH22" s="47" t="str">
        <f>IF(ISBLANK(Monitoring_MP!AH22),"",Monitoring_MP!AH22)</f>
        <v/>
      </c>
      <c r="AI22" s="47" t="str">
        <f>IF(ISBLANK(Monitoring_MP!AI22),"",Monitoring_MP!AI22)</f>
        <v>N/A</v>
      </c>
      <c r="AJ22" s="26" t="str">
        <f>IF(ISBLANK(Monitoring_MP!AJ22),"",Monitoring_MP!AJ22)</f>
        <v/>
      </c>
      <c r="AK22" s="189" t="str">
        <f>IF(ISBLANK(Monitoring_MP!AK22),"",Monitoring_MP!AK22)</f>
        <v>da</v>
      </c>
      <c r="AL22" s="93" t="str">
        <f>IF(ISBLANK(Monitoring_MP!AL22),"",Monitoring_MP!AL22)</f>
        <v>Conform răspunsului din chestionar</v>
      </c>
      <c r="AM22" s="189" t="str">
        <f>IF(ISBLANK(Monitoring_MP!AM22),"",Monitoring_MP!AM22)</f>
        <v>nu</v>
      </c>
      <c r="AN22" s="96" t="str">
        <f>IF(ISBLANK(Monitoring_MP!AN22),"",Monitoring_MP!AN22)</f>
        <v>Conform răspunsului din chestionar</v>
      </c>
      <c r="AO22" s="191" t="str">
        <f>IF(ISBLANK(Monitoring_MP!AO22),"",Monitoring_MP!AO22)</f>
        <v>nu</v>
      </c>
      <c r="AP22" s="104" t="str">
        <f>IF(ISBLANK(Monitoring_MP!AP22),"",Monitoring_MP!AP22)</f>
        <v>nu sînt informații pe web</v>
      </c>
      <c r="AQ22" s="189" t="str">
        <f>IF(ISBLANK(Monitoring_MP!AQ22),"",Monitoring_MP!AQ22)</f>
        <v>nu</v>
      </c>
      <c r="AR22" s="93" t="str">
        <f>IF(ISBLANK(Monitoring_MP!AR22),"",Monitoring_MP!AR22)</f>
        <v>nu sînt informații pe web</v>
      </c>
      <c r="AS22" s="189" t="str">
        <f>IF(ISBLANK(Monitoring_MP!AS22),"",Monitoring_MP!AS22)</f>
        <v>nu</v>
      </c>
      <c r="AT22" s="95" t="str">
        <f>IF(ISBLANK(Monitoring_MP!AT22),"",Monitoring_MP!AT22)</f>
        <v>nu sînt informații pe web</v>
      </c>
      <c r="AU22" s="189" t="str">
        <f>IF(ISBLANK(Monitoring_MP!AU22),"",Monitoring_MP!AU22)</f>
        <v>da</v>
      </c>
      <c r="AV22" s="93" t="str">
        <f>IF(ISBLANK(Monitoring_MP!AV22),"",Monitoring_MP!AV22)</f>
        <v>Conform răspunsului din chestionar</v>
      </c>
      <c r="AW22" s="189" t="str">
        <f>IF(ISBLANK(Monitoring_MP!AW22),"",Monitoring_MP!AW22)</f>
        <v>nu</v>
      </c>
      <c r="AX22" s="93" t="str">
        <f>IF(ISBLANK(Monitoring_MP!AX22),"",Monitoring_MP!AX22)</f>
        <v>nu sînt informații pe web</v>
      </c>
      <c r="AY22" s="189" t="str">
        <f>IF(ISBLANK(Monitoring_MP!AY22),"",Monitoring_MP!AY22)</f>
        <v>da</v>
      </c>
      <c r="AZ22" s="132" t="str">
        <f>IF(ISBLANK(Monitoring_MP!AZ22),"",Monitoring_MP!AZ22)</f>
        <v>Conform răspunsului din chestionar</v>
      </c>
      <c r="BA22" s="189" t="str">
        <f>IF(ISBLANK(Monitoring_MP!BA22),"",Monitoring_MP!BA22)</f>
        <v>nu</v>
      </c>
      <c r="BB22" s="93" t="str">
        <f>IF(ISBLANK(Monitoring_MP!BB22),"",Monitoring_MP!BB22)</f>
        <v>nu sînt informații pe web</v>
      </c>
      <c r="BC22" s="189" t="str">
        <f>IF(ISBLANK(Monitoring_MP!BC22),"",Monitoring_MP!BC22)</f>
        <v>da</v>
      </c>
      <c r="BD22" s="96" t="str">
        <f>IF(ISBLANK(Monitoring_MP!BD22),"",Monitoring_MP!BD22)</f>
        <v>Conform răspunsului din chestionar</v>
      </c>
      <c r="BE22" s="189" t="str">
        <f>IF(ISBLANK(Monitoring_MP!BE22),"",Monitoring_MP!BE22)</f>
        <v>nu</v>
      </c>
      <c r="BF22" s="93" t="str">
        <f>IF(ISBLANK(Monitoring_MP!BF22),"",Monitoring_MP!BF22)</f>
        <v>nu sînt informații pe web</v>
      </c>
      <c r="BG22" s="189" t="str">
        <f>IF(ISBLANK(Monitoring_MP!BG22),"",Monitoring_MP!BG22)</f>
        <v>nu</v>
      </c>
      <c r="BH22" s="93" t="str">
        <f>IF(ISBLANK(Monitoring_MP!BH22),"",Monitoring_MP!BH22)</f>
        <v>nu sînt informații pe web</v>
      </c>
      <c r="BI22" s="189" t="str">
        <f>IF(ISBLANK(Monitoring_MP!BI22),"",Monitoring_MP!BI22)</f>
        <v>nu</v>
      </c>
      <c r="BJ22" s="193" t="str">
        <f>IF(ISBLANK(Monitoring_MP!BJ22),"",Monitoring_MP!BJ22)</f>
        <v>nu sînt informații pe web</v>
      </c>
      <c r="BK22" s="189" t="str">
        <f>IF(ISBLANK(Monitoring_MP!BK22),"",Monitoring_MP!BK22)</f>
        <v>nu</v>
      </c>
      <c r="BL22" s="193" t="str">
        <f>IF(ISBLANK(Monitoring_MP!BL22),"",Monitoring_MP!BL22)</f>
        <v>nu sînt informații pe web</v>
      </c>
      <c r="BM22" s="189" t="str">
        <f>IF(ISBLANK(Monitoring_MP!BM22),"",Monitoring_MP!BM22)</f>
        <v>da</v>
      </c>
      <c r="BN22" s="93" t="str">
        <f>IF(ISBLANK(Monitoring_MP!BN22),"",Monitoring_MP!BN22)</f>
        <v>Conform răspunsului din chestionar</v>
      </c>
      <c r="BO22" s="189" t="str">
        <f>IF(ISBLANK(Monitoring_MP!BO22),"",Monitoring_MP!BO22)</f>
        <v>nu</v>
      </c>
      <c r="BP22" s="93" t="str">
        <f>IF(ISBLANK(Monitoring_MP!BP22),"",Monitoring_MP!BP22)</f>
        <v>nu sînt informații pe web</v>
      </c>
      <c r="BQ22" s="189" t="str">
        <f>IF(ISBLANK(Monitoring_MP!BQ22),"",Monitoring_MP!BQ22)</f>
        <v>nu</v>
      </c>
      <c r="BR22" s="193" t="str">
        <f>IF(ISBLANK(Monitoring_MP!BR22),"",Monitoring_MP!BR22)</f>
        <v>nu sînt informații pe web</v>
      </c>
      <c r="BS22" s="189" t="str">
        <f>IF(ISBLANK(Monitoring_MP!BS22),"",Monitoring_MP!BS22)</f>
        <v>nu</v>
      </c>
      <c r="BT22" s="93" t="str">
        <f>IF(ISBLANK(Monitoring_MP!BT22),"",Monitoring_MP!BT22)</f>
        <v>nu sînt informații pe web</v>
      </c>
      <c r="BU22" s="189" t="str">
        <f>IF(ISBLANK(Monitoring_MP!BU22),"",Monitoring_MP!BU22)</f>
        <v>da</v>
      </c>
      <c r="BV22" s="93" t="str">
        <f>IF(ISBLANK(Monitoring_MP!BV22),"",Monitoring_MP!BV22)</f>
        <v>Conform răspunsului din chestionar</v>
      </c>
      <c r="BW22" s="189" t="str">
        <f>IF(ISBLANK(Monitoring_MP!BW22),"",Monitoring_MP!BW22)</f>
        <v>nu</v>
      </c>
      <c r="BX22" s="192" t="str">
        <f>IF(ISBLANK(Monitoring_MP!BX22),"",Monitoring_MP!BX22)</f>
        <v>nu sînt informații pe web</v>
      </c>
      <c r="BY22" s="189" t="str">
        <f>IF(ISBLANK(Monitoring_MP!BY22),"",Monitoring_MP!BY22)</f>
        <v>nu</v>
      </c>
      <c r="BZ22" s="192" t="str">
        <f>IF(ISBLANK(Monitoring_MP!BZ22),"",Monitoring_MP!BZ22)</f>
        <v>nu sînt informații pe web</v>
      </c>
      <c r="CA22" s="189" t="str">
        <f>IF(ISBLANK(Monitoring_MP!CA22),"",Monitoring_MP!CA22)</f>
        <v>nu</v>
      </c>
      <c r="CB22" s="93" t="str">
        <f>IF(ISBLANK(Monitoring_MP!CB22),"",Monitoring_MP!CB22)</f>
        <v>Conform răspunsului din chestionar</v>
      </c>
      <c r="CC22" s="189" t="str">
        <f>IF(ISBLANK(Monitoring_MP!CC22),"",Monitoring_MP!CC22)</f>
        <v>nu</v>
      </c>
      <c r="CD22" s="193" t="str">
        <f>IF(ISBLANK(Monitoring_MP!CD22),"",Monitoring_MP!CD22)</f>
        <v>nu sînt informații pe web</v>
      </c>
      <c r="CE22" s="189" t="str">
        <f>IF(ISBLANK(Monitoring_MP!CE22),"",Monitoring_MP!CE22)</f>
        <v>da</v>
      </c>
      <c r="CF22" s="93" t="str">
        <f>IF(ISBLANK(Monitoring_MP!CF22),"",Monitoring_MP!CF22)</f>
        <v>Conform răspunsului din chestionar</v>
      </c>
      <c r="CG22" s="189" t="str">
        <f>IF(ISBLANK(Monitoring_MP!CG22),"",Monitoring_MP!CG22)</f>
        <v>nu</v>
      </c>
      <c r="CH22" s="171" t="str">
        <f>IF(ISBLANK(Monitoring_MP!CH22),"",Monitoring_MP!CH22)</f>
        <v>nu sînt informații pe web</v>
      </c>
      <c r="CI22" s="189" t="str">
        <f>IF(ISBLANK(Monitoring_MP!CI22),"",Monitoring_MP!CI22)</f>
        <v>nu</v>
      </c>
      <c r="CJ22" s="193" t="str">
        <f>IF(ISBLANK(Monitoring_MP!CJ22),"",Monitoring_MP!CJ22)</f>
        <v>nu sînt informații pe web</v>
      </c>
      <c r="CK22" s="189" t="str">
        <f>IF(ISBLANK(Monitoring_MP!CK22),"",Monitoring_MP!CK22)</f>
        <v>nu</v>
      </c>
      <c r="CL22" s="193" t="str">
        <f>IF(ISBLANK(Monitoring_MP!CL22),"",Monitoring_MP!CL22)</f>
        <v>nu sînt informații pe web</v>
      </c>
      <c r="CM22" s="189" t="str">
        <f>IF(ISBLANK(Monitoring_MP!CM22),"",Monitoring_MP!CM22)</f>
        <v>da</v>
      </c>
      <c r="CN22" s="93" t="str">
        <f>IF(ISBLANK(Monitoring_MP!CN22),"",Monitoring_MP!CN22)</f>
        <v>Conform răspunsului din chestionar</v>
      </c>
      <c r="CO22" s="189" t="str">
        <f>IF(ISBLANK(Monitoring_MP!CO22),"",Monitoring_MP!CO22)</f>
        <v>nu</v>
      </c>
      <c r="CP22" s="93" t="str">
        <f>IF(ISBLANK(Monitoring_MP!CP22),"",Monitoring_MP!CP22)</f>
        <v>nu sînt informații pe web</v>
      </c>
      <c r="CQ22" s="189" t="str">
        <f>IF(ISBLANK(Monitoring_MP!CQ22),"",Monitoring_MP!CQ22)</f>
        <v>da</v>
      </c>
      <c r="CR22" s="93" t="str">
        <f>IF(ISBLANK(Monitoring_MP!CR22),"",Monitoring_MP!CR22)</f>
        <v>Conform răspunsului din chestionar</v>
      </c>
      <c r="CS22" s="189" t="str">
        <f>IF(ISBLANK(Monitoring_MP!CS22),"",Monitoring_MP!CS22)</f>
        <v>da</v>
      </c>
      <c r="CT22" s="93" t="str">
        <f>IF(ISBLANK(Monitoring_MP!CT22),"",Monitoring_MP!CT22)</f>
        <v>Conform răspunsului din chestionar</v>
      </c>
      <c r="CU22" s="189" t="str">
        <f>IF(ISBLANK(Monitoring_MP!CU22),"",Monitoring_MP!CU22)</f>
        <v>da</v>
      </c>
      <c r="CV22" s="93" t="str">
        <f>IF(ISBLANK(Monitoring_MP!CV22),"",Monitoring_MP!CV22)</f>
        <v>Conform răspunsului din chestionar</v>
      </c>
      <c r="CW22" s="189" t="str">
        <f>IF(ISBLANK(Monitoring_MP!CW22),"",Monitoring_MP!CW22)</f>
        <v>nu</v>
      </c>
      <c r="CX22" s="193" t="str">
        <f>IF(ISBLANK(Monitoring_MP!CX22),"",Monitoring_MP!CX22)</f>
        <v>nu sînt informații pe web</v>
      </c>
      <c r="CY22" s="189" t="str">
        <f>IF(ISBLANK(Monitoring_MP!CY22),"",Monitoring_MP!CY22)</f>
        <v>da</v>
      </c>
      <c r="CZ22" s="93" t="str">
        <f>IF(ISBLANK(Monitoring_MP!CZ22),"",Monitoring_MP!CZ22)</f>
        <v>Conform răspunsului din chestionar</v>
      </c>
      <c r="DA22" s="189" t="str">
        <f>IF(ISBLANK(Monitoring_MP!DA22),"",Monitoring_MP!DA22)</f>
        <v>da</v>
      </c>
      <c r="DB22" s="93" t="str">
        <f>IF(ISBLANK(Monitoring_MP!DB22),"",Monitoring_MP!DB22)</f>
        <v>Conform răspunsului din chestionar</v>
      </c>
      <c r="DC22" s="189" t="str">
        <f>IF(ISBLANK(Monitoring_MP!DC22),"",Monitoring_MP!DC22)</f>
        <v>da</v>
      </c>
      <c r="DD22" s="97" t="str">
        <f>IF(ISBLANK(Monitoring_MP!DD22),"",Monitoring_MP!DD22)</f>
        <v>Conform răspunsului din chestionar</v>
      </c>
      <c r="DE22" s="189" t="str">
        <f>IF(ISBLANK(Monitoring_MP!DE22),"",Monitoring_MP!DE22)</f>
        <v>nu</v>
      </c>
      <c r="DF22" s="193" t="str">
        <f>IF(ISBLANK(Monitoring_MP!DF22),"",Monitoring_MP!DF22)</f>
        <v>nu este pagina web (ultima verificare 31.05.2020)</v>
      </c>
      <c r="DG22" s="189" t="str">
        <f>IF(ISBLANK(Monitoring_MP!DG22),"",Monitoring_MP!DG22)</f>
        <v>nu</v>
      </c>
      <c r="DH22" s="192" t="str">
        <f>IF(ISBLANK(Monitoring_MP!DH22),"",Monitoring_MP!DH22)</f>
        <v>Conform răspunsului din chestionar</v>
      </c>
      <c r="DI22" s="189" t="str">
        <f>IF(ISBLANK(Monitoring_MP!DI22),"",Monitoring_MP!DI22)</f>
        <v>nu</v>
      </c>
      <c r="DJ22" s="93" t="str">
        <f>IF(ISBLANK(Monitoring_MP!DJ22),"",Monitoring_MP!DJ22)</f>
        <v>nu sînt informații pe web</v>
      </c>
      <c r="DK22" s="189" t="str">
        <f>IF(ISBLANK(Monitoring_MP!DK22),"",Monitoring_MP!DK22)</f>
        <v>nu</v>
      </c>
      <c r="DL22" s="132" t="str">
        <f>IF(ISBLANK(Monitoring_MP!DL22),"",Monitoring_MP!DL22)</f>
        <v>nu sînt informații pe web</v>
      </c>
      <c r="DM22" s="189" t="str">
        <f>IF(ISBLANK(Monitoring_MP!DM22),"",Monitoring_MP!DM22)</f>
        <v>nu</v>
      </c>
      <c r="DN22" s="193" t="str">
        <f>IF(ISBLANK(Monitoring_MP!DN22),"",Monitoring_MP!DN22)</f>
        <v>nu sînt informații pe web</v>
      </c>
      <c r="DO22" s="189" t="str">
        <f>IF(ISBLANK(Monitoring_MP!DO22),"",Monitoring_MP!DO22)</f>
        <v>nu</v>
      </c>
      <c r="DP22" s="93" t="str">
        <f>IF(ISBLANK(Monitoring_MP!DP22),"",Monitoring_MP!DP22)</f>
        <v>site nefuncțional (ultima verificare 31.05.2020)</v>
      </c>
      <c r="DQ22" s="189" t="str">
        <f>IF(ISBLANK(Monitoring_MP!DQ22),"",Monitoring_MP!DQ22)</f>
        <v>nu</v>
      </c>
      <c r="DR22" s="193" t="str">
        <f>IF(ISBLANK(Monitoring_MP!DR22),"",Monitoring_MP!DR22)</f>
        <v>Nu are pagină web (ultima verificare 31.05.2020)</v>
      </c>
      <c r="DS22" s="189" t="str">
        <f>IF(ISBLANK(Monitoring_MP!DS22),"",Monitoring_MP!DS22)</f>
        <v>nu</v>
      </c>
      <c r="DT22" s="193" t="str">
        <f>IF(ISBLANK(Monitoring_MP!DT22),"",Monitoring_MP!DT22)</f>
        <v>nu sînt informații pe web</v>
      </c>
      <c r="DU22" s="189" t="str">
        <f>IF(ISBLANK(Monitoring_MP!DU22),"",Monitoring_MP!DU22)</f>
        <v>nu</v>
      </c>
      <c r="DV22" s="192" t="str">
        <f>IF(ISBLANK(Monitoring_MP!DV22),"",Monitoring_MP!DV22)</f>
        <v>Nu are pagină web (ultima verificare 31.05.2020)</v>
      </c>
      <c r="DW22" s="189" t="str">
        <f>IF(ISBLANK(Monitoring_MP!DW22),"",Monitoring_MP!DW22)</f>
        <v>da</v>
      </c>
      <c r="DX22" s="93" t="str">
        <f>IF(ISBLANK(Monitoring_MP!DX22),"",Monitoring_MP!DX22)</f>
        <v>Conform răspunsului din chestionar</v>
      </c>
      <c r="DY22" s="189" t="str">
        <f>IF(ISBLANK(Monitoring_MP!DY22),"",Monitoring_MP!DY22)</f>
        <v>nu</v>
      </c>
      <c r="DZ22" s="193" t="str">
        <f>IF(ISBLANK(Monitoring_MP!DZ22),"",Monitoring_MP!DZ22)</f>
        <v>nu sînt informații pe web</v>
      </c>
      <c r="EA22" s="189" t="str">
        <f>IF(ISBLANK(Monitoring_MP!EA22),"",Monitoring_MP!EA22)</f>
        <v>da</v>
      </c>
      <c r="EB22" s="192" t="str">
        <f>IF(ISBLANK(Monitoring_MP!EB22),"",Monitoring_MP!EB22)</f>
        <v>Conform răspunsului din chestionar</v>
      </c>
      <c r="EC22" s="189" t="str">
        <f>IF(ISBLANK(Monitoring_MP!EC22),"",Monitoring_MP!EC22)</f>
        <v>nu</v>
      </c>
      <c r="ED22" s="193" t="str">
        <f>IF(ISBLANK(Monitoring_MP!ED22),"",Monitoring_MP!ED22)</f>
        <v>Nu are pagină web (ultima verificare 31.05.2020)</v>
      </c>
      <c r="EE22" s="189" t="str">
        <f>IF(ISBLANK(Monitoring_MP!EE22),"",Monitoring_MP!EE22)</f>
        <v>da</v>
      </c>
      <c r="EF22" s="192" t="str">
        <f>IF(ISBLANK(Monitoring_MP!EF22),"",Monitoring_MP!EF22)</f>
        <v>Conform răspunsului din chestionar</v>
      </c>
      <c r="EG22" s="189" t="str">
        <f>IF(ISBLANK(Monitoring_MP!EG22),"",Monitoring_MP!EG22)</f>
        <v>nu</v>
      </c>
      <c r="EH22" s="192" t="str">
        <f>IF(ISBLANK(Monitoring_MP!EH22),"",Monitoring_MP!EH22)</f>
        <v>nu sînt informații pe web</v>
      </c>
      <c r="EI22" s="189" t="str">
        <f>IF(ISBLANK(Monitoring_MP!EI22),"",Monitoring_MP!EI22)</f>
        <v>da</v>
      </c>
      <c r="EJ22" s="96" t="str">
        <f>IF(ISBLANK(Monitoring_MP!EJ22),"",Monitoring_MP!EJ22)</f>
        <v>Conform răspunsului din chestionar</v>
      </c>
      <c r="EK22" s="189" t="str">
        <f>IF(ISBLANK(Monitoring_MP!EK22),"",Monitoring_MP!EK22)</f>
        <v>nu</v>
      </c>
      <c r="EL22" s="193" t="str">
        <f>IF(ISBLANK(Monitoring_MP!EL22),"",Monitoring_MP!EL22)</f>
        <v>nu sînt informații pe web</v>
      </c>
      <c r="EM22" s="189" t="str">
        <f>IF(ISBLANK(Monitoring_MP!EM22),"",Monitoring_MP!EM22)</f>
        <v>da</v>
      </c>
      <c r="EN22" s="93" t="str">
        <f>IF(ISBLANK(Monitoring_MP!EN22),"",Monitoring_MP!EN22)</f>
        <v>Conform răspunsului din chestionar</v>
      </c>
      <c r="EO22" s="189" t="str">
        <f>IF(ISBLANK(Monitoring_MP!EO22),"",Monitoring_MP!EO22)</f>
        <v>nu</v>
      </c>
      <c r="EP22" s="193" t="str">
        <f>IF(ISBLANK(Monitoring_MP!EP22),"",Monitoring_MP!EP22)</f>
        <v>nu sînt informații pe web</v>
      </c>
      <c r="EQ22" s="189" t="str">
        <f>IF(ISBLANK(Monitoring_MP!EQ22),"",Monitoring_MP!EQ22)</f>
        <v>nu</v>
      </c>
      <c r="ER22" s="93" t="str">
        <f>IF(ISBLANK(Monitoring_MP!ER22),"",Monitoring_MP!ER22)</f>
        <v>pagina web nefuncțională (ultima verificare la 2.06.2020)</v>
      </c>
      <c r="ES22" s="189" t="str">
        <f>IF(ISBLANK(Monitoring_MP!ES22),"",Monitoring_MP!ES22)</f>
        <v>nu</v>
      </c>
      <c r="ET22" s="93" t="str">
        <f>IF(ISBLANK(Monitoring_MP!ET22),"",Monitoring_MP!ET22)</f>
        <v>pagina web nefuncțională (ultima verificare la 2.06.2020)</v>
      </c>
      <c r="EU22" s="189" t="str">
        <f>IF(ISBLANK(Monitoring_MP!EU22),"",Monitoring_MP!EU22)</f>
        <v>nu</v>
      </c>
      <c r="EV22" s="132" t="str">
        <f>IF(ISBLANK(Monitoring_MP!EV22),"",Monitoring_MP!EV22)</f>
        <v>pagina web nefuncțională (ultima verificare la 2.06.2020)</v>
      </c>
      <c r="EW22" s="189" t="str">
        <f>IF(ISBLANK(Monitoring_MP!EW22),"",Monitoring_MP!EW22)</f>
        <v>nu</v>
      </c>
      <c r="EX22" s="93" t="str">
        <f>IF(ISBLANK(Monitoring_MP!EX22),"",Monitoring_MP!EX22)</f>
        <v>nu sînt informații pe web</v>
      </c>
      <c r="EY22" s="189" t="str">
        <f>IF(ISBLANK(Monitoring_MP!EY22),"",Monitoring_MP!EY22)</f>
        <v>nu</v>
      </c>
      <c r="EZ22" s="192" t="str">
        <f>IF(ISBLANK(Monitoring_MP!EZ22),"",Monitoring_MP!EZ22)</f>
        <v>nu sînt informații pe web</v>
      </c>
      <c r="FA22" s="143" t="str">
        <f t="shared" si="2"/>
        <v>da</v>
      </c>
      <c r="FB22" s="143">
        <f t="shared" si="3"/>
        <v>19</v>
      </c>
      <c r="FC22" s="143" t="str">
        <f t="shared" si="2"/>
        <v>nu</v>
      </c>
      <c r="FD22" s="143">
        <f t="shared" si="3"/>
        <v>41</v>
      </c>
      <c r="FE22" s="143" t="str">
        <f t="shared" si="2"/>
        <v>partial</v>
      </c>
      <c r="FF22" s="143">
        <f t="shared" ref="FF22" si="151">COUNTIF($AK22:$EZ22,FE22)</f>
        <v>0</v>
      </c>
      <c r="FG22" s="143" t="str">
        <f t="shared" si="2"/>
        <v>--------</v>
      </c>
      <c r="FH22" s="143">
        <f t="shared" ref="FH22" si="152">COUNTIF($AK22:$EZ22,FG22)</f>
        <v>0</v>
      </c>
      <c r="FI22" s="143" t="str">
        <f t="shared" si="2"/>
        <v>--------</v>
      </c>
      <c r="FJ22" s="143">
        <f t="shared" ref="FJ22" si="153">COUNTIF($AK22:$EZ22,FI22)</f>
        <v>0</v>
      </c>
      <c r="FK22" s="143" t="str">
        <f t="shared" si="7"/>
        <v>--------</v>
      </c>
      <c r="FL22" s="143">
        <f t="shared" ref="FL22" si="154">COUNTIF($AK22:$EZ22,FK22)</f>
        <v>0</v>
      </c>
      <c r="FM22" s="143" t="str">
        <f t="shared" si="9"/>
        <v>--------</v>
      </c>
      <c r="FN22" s="143">
        <f t="shared" ref="FN22" si="155">COUNTIF($AK22:$EZ22,FM22)</f>
        <v>0</v>
      </c>
      <c r="FO22" s="143" t="str">
        <f t="shared" si="11"/>
        <v>N/A</v>
      </c>
      <c r="FP22" s="143">
        <f t="shared" ref="FP22" si="156">COUNTIF($AK22:$EZ22,FO22)</f>
        <v>0</v>
      </c>
      <c r="FQ22" s="143" t="str">
        <f t="shared" si="13"/>
        <v>--------</v>
      </c>
      <c r="FR22" s="143">
        <f t="shared" ref="FR22" si="157">COUNTIF($AK22:$EZ22,FQ22)</f>
        <v>0</v>
      </c>
      <c r="FS22" s="143">
        <f t="shared" si="15"/>
        <v>60</v>
      </c>
      <c r="FT22" s="143" t="str">
        <f t="shared" si="16"/>
        <v>da</v>
      </c>
      <c r="FU22" s="143" t="str">
        <f t="shared" si="17"/>
        <v>nu</v>
      </c>
      <c r="FV22" s="143">
        <f t="shared" si="18"/>
        <v>19</v>
      </c>
      <c r="FW22" s="143">
        <f t="shared" si="19"/>
        <v>41</v>
      </c>
      <c r="FX22" s="143">
        <f t="shared" si="20"/>
        <v>60</v>
      </c>
      <c r="FY22" s="26" t="s">
        <v>345</v>
      </c>
      <c r="FZ22" s="167">
        <f t="shared" si="21"/>
        <v>0.31666666666666665</v>
      </c>
      <c r="GA22" s="167">
        <f t="shared" si="22"/>
        <v>0.68333333333333335</v>
      </c>
      <c r="GB22" s="143" t="str">
        <f>VLOOKUP(Analysis_2020!B22,Matching_final!B22:G85,6,FALSE)</f>
        <v>C18020</v>
      </c>
      <c r="GC22" s="143" t="str">
        <f>VLOOKUP(GB22,Monitoring_MP_2018!B:D,3,FALSE)</f>
        <v>Does the public have the right to express its opinion on the subjects from the agenda, before the voting procedure?</v>
      </c>
      <c r="GD22" s="143" t="str">
        <f>VLOOKUP(GB22,Monitoring_MP_2018!B:E,4,FALSE)</f>
        <v>par</v>
      </c>
      <c r="GE22" s="167">
        <f>VLOOKUP($GB22,Monitoring_MP_2018!$B:$FD,158,FALSE)</f>
        <v>0.46666666666666667</v>
      </c>
      <c r="GF22" s="167">
        <f>VLOOKUP($GB22,Monitoring_MP_2018!$B:$FD,159,FALSE)</f>
        <v>0.53333333333333333</v>
      </c>
      <c r="GG22" s="230">
        <f t="shared" si="23"/>
        <v>-0.15000000000000002</v>
      </c>
      <c r="GH22" s="230">
        <f t="shared" si="24"/>
        <v>0.15000000000000002</v>
      </c>
      <c r="GI22" s="143">
        <v>21</v>
      </c>
    </row>
    <row r="23" spans="1:191" ht="15" customHeight="1" x14ac:dyDescent="0.35">
      <c r="A23" s="27" t="str">
        <f>IF(ISBLANK(Monitoring_MP!A23),"",Monitoring_MP!A23)</f>
        <v>Q21</v>
      </c>
      <c r="B23" s="23" t="str">
        <f>IF(ISBLANK(Monitoring_MP!B23),"",Monitoring_MP!B23)</f>
        <v>C20021</v>
      </c>
      <c r="C23" s="27">
        <f>IF(ISBLANK(Monitoring_MP!C23),"",Monitoring_MP!C23)</f>
        <v>23</v>
      </c>
      <c r="D23" s="26" t="str">
        <f>IF(ISBLANK(Monitoring_MP!D23),"",Monitoring_MP!D23)</f>
        <v>Sînt înregistrate video/audio și difuzate online ședințele consiliului local ?</v>
      </c>
      <c r="E23" s="26" t="str">
        <f>IF(ISBLANK(Monitoring_MP!E23),"",Monitoring_MP!E23)</f>
        <v>Are published the video/audio recordings of all meetings of the local council ?</v>
      </c>
      <c r="F23" s="26" t="str">
        <f>IF(ISBLANK(Monitoring_MP!F23),"",Monitoring_MP!F23)</f>
        <v>par</v>
      </c>
      <c r="G23" s="47" t="str">
        <f>IF(ISBLANK(Monitoring_MP!G23),"",Monitoring_MP!G23)</f>
        <v>par13</v>
      </c>
      <c r="H23" s="47" t="str">
        <f>IF(ISBLANK(Monitoring_MP!H23),"",Monitoring_MP!H23)</f>
        <v>par13k</v>
      </c>
      <c r="I23" s="47">
        <f>IF(ISBLANK(Monitoring_MP!I23),"",Monitoring_MP!I23)</f>
        <v>2</v>
      </c>
      <c r="J23" s="47" t="str">
        <f>IF(ISBLANK(Monitoring_MP!J23),"",Monitoring_MP!J23)</f>
        <v>da</v>
      </c>
      <c r="K23" s="47" t="str">
        <f>IF(ISBLANK(Monitoring_MP!K23),"",Monitoring_MP!K23)</f>
        <v>yes</v>
      </c>
      <c r="L23" s="47" t="str">
        <f>IF(ISBLANK(Monitoring_MP!L23),"",Monitoring_MP!L23)</f>
        <v>nu</v>
      </c>
      <c r="M23" s="24" t="str">
        <f>IF(ISBLANK(Monitoring_MP!M23),"",Monitoring_MP!M23)</f>
        <v>no</v>
      </c>
      <c r="N23" s="24" t="str">
        <f>IF(ISBLANK(Monitoring_MP!N23),"",Monitoring_MP!N23)</f>
        <v>partial</v>
      </c>
      <c r="O23" s="47" t="str">
        <f>IF(ISBLANK(Monitoring_MP!O23),"",Monitoring_MP!O23)</f>
        <v>partially</v>
      </c>
      <c r="P23" s="47" t="str">
        <f>IF(ISBLANK(Monitoring_MP!P23),"",Monitoring_MP!P23)</f>
        <v>--------</v>
      </c>
      <c r="Q23" s="47" t="str">
        <f>IF(ISBLANK(Monitoring_MP!Q23),"",Monitoring_MP!Q23)</f>
        <v>--------</v>
      </c>
      <c r="R23" s="47" t="str">
        <f>IF(ISBLANK(Monitoring_MP!R23),"",Monitoring_MP!R23)</f>
        <v>--------</v>
      </c>
      <c r="S23" s="47" t="str">
        <f>IF(ISBLANK(Monitoring_MP!S23),"",Monitoring_MP!S23)</f>
        <v>--------</v>
      </c>
      <c r="T23" s="47" t="str">
        <f>IF(ISBLANK(Monitoring_MP!T23),"",Monitoring_MP!T23)</f>
        <v>--------</v>
      </c>
      <c r="U23" s="47" t="str">
        <f>IF(ISBLANK(Monitoring_MP!U23),"",Monitoring_MP!U23)</f>
        <v>--------</v>
      </c>
      <c r="V23" s="47" t="str">
        <f>IF(ISBLANK(Monitoring_MP!V23),"",Monitoring_MP!V23)</f>
        <v>--------</v>
      </c>
      <c r="W23" s="47" t="str">
        <f>IF(ISBLANK(Monitoring_MP!W23),"",Monitoring_MP!W23)</f>
        <v>--------</v>
      </c>
      <c r="X23" s="47" t="str">
        <f>IF(ISBLANK(Monitoring_MP!X23),"",Monitoring_MP!X23)</f>
        <v>N/A</v>
      </c>
      <c r="Y23" s="47" t="str">
        <f>IF(ISBLANK(Monitoring_MP!Y23),"",Monitoring_MP!Y23)</f>
        <v>N/A</v>
      </c>
      <c r="Z23" s="47" t="str">
        <f>IF(ISBLANK(Monitoring_MP!Z23),"",Monitoring_MP!Z23)</f>
        <v>--------</v>
      </c>
      <c r="AA23" s="47" t="str">
        <f>IF(ISBLANK(Monitoring_MP!AA23),"",Monitoring_MP!AA23)</f>
        <v>--------</v>
      </c>
      <c r="AB23" s="47">
        <f>IF(ISBLANK(Monitoring_MP!AB23),"",Monitoring_MP!AB23)</f>
        <v>2</v>
      </c>
      <c r="AC23" s="47">
        <f>IF(ISBLANK(Monitoring_MP!AC23),"",Monitoring_MP!AC23)</f>
        <v>0</v>
      </c>
      <c r="AD23" s="47">
        <f>IF(ISBLANK(Monitoring_MP!AD23),"",Monitoring_MP!AD23)</f>
        <v>1</v>
      </c>
      <c r="AE23" s="47" t="str">
        <f>IF(ISBLANK(Monitoring_MP!AE23),"",Monitoring_MP!AE23)</f>
        <v/>
      </c>
      <c r="AF23" s="47" t="str">
        <f>IF(ISBLANK(Monitoring_MP!AF23),"",Monitoring_MP!AF23)</f>
        <v/>
      </c>
      <c r="AG23" s="47" t="str">
        <f>IF(ISBLANK(Monitoring_MP!AG23),"",Monitoring_MP!AG23)</f>
        <v/>
      </c>
      <c r="AH23" s="47" t="str">
        <f>IF(ISBLANK(Monitoring_MP!AH23),"",Monitoring_MP!AH23)</f>
        <v/>
      </c>
      <c r="AI23" s="47" t="str">
        <f>IF(ISBLANK(Monitoring_MP!AI23),"",Monitoring_MP!AI23)</f>
        <v>N/A</v>
      </c>
      <c r="AJ23" s="26" t="str">
        <f>IF(ISBLANK(Monitoring_MP!AJ23),"",Monitoring_MP!AJ23)</f>
        <v/>
      </c>
      <c r="AK23" s="189" t="str">
        <f>IF(ISBLANK(Monitoring_MP!AK23),"",Monitoring_MP!AK23)</f>
        <v>partial</v>
      </c>
      <c r="AL23" s="93" t="str">
        <f>IF(ISBLANK(Monitoring_MP!AL23),"",Monitoring_MP!AL23)</f>
        <v>https://www.youtube.com/watch?v=LaZ-oMqJGfI
https://www.youtube.com/watch?v=wAsZ5Deqyrw
https://www.youtube.com/watch?v=qh07jk-YGeM
https://www.youtube.com/watch?v=RnJOB_AcfIE
https://www.youtube.com/watch?v=-NE8JpW2-_8</v>
      </c>
      <c r="AM23" s="189" t="str">
        <f>IF(ISBLANK(Monitoring_MP!AM23),"",Monitoring_MP!AM23)</f>
        <v>da</v>
      </c>
      <c r="AN23" s="96" t="str">
        <f>IF(ISBLANK(Monitoring_MP!AN23),"",Monitoring_MP!AN23)</f>
        <v>http://balti.md/consiliul/sedinte/page/2/</v>
      </c>
      <c r="AO23" s="191" t="str">
        <f>IF(ISBLANK(Monitoring_MP!AO23),"",Monitoring_MP!AO23)</f>
        <v>partial</v>
      </c>
      <c r="AP23" s="104" t="str">
        <f>IF(ISBLANK(Monitoring_MP!AP23),"",Monitoring_MP!AP23)</f>
        <v>https://www.youtube.com/watch?v=WiXeOFr2Vo8
https://www.youtube.com/watch?v=MvkglBMMbTg</v>
      </c>
      <c r="AQ23" s="189" t="str">
        <f>IF(ISBLANK(Monitoring_MP!AQ23),"",Monitoring_MP!AQ23)</f>
        <v>nu</v>
      </c>
      <c r="AR23" s="93" t="str">
        <f>IF(ISBLANK(Monitoring_MP!AR23),"",Monitoring_MP!AR23)</f>
        <v>nu sînt informații pe web</v>
      </c>
      <c r="AS23" s="189" t="str">
        <f>IF(ISBLANK(Monitoring_MP!AS23),"",Monitoring_MP!AS23)</f>
        <v>partial</v>
      </c>
      <c r="AT23" s="96" t="str">
        <f>IF(ISBLANK(Monitoring_MP!AT23),"",Monitoring_MP!AT23)</f>
        <v>https://www.youtube.com/channel/UCE_TthZwwESdQQ8Rrm1hJqw/videos</v>
      </c>
      <c r="AU23" s="189" t="str">
        <f>IF(ISBLANK(Monitoring_MP!AU23),"",Monitoring_MP!AU23)</f>
        <v>nu</v>
      </c>
      <c r="AV23" s="93" t="str">
        <f>IF(ISBLANK(Monitoring_MP!AV23),"",Monitoring_MP!AV23)</f>
        <v>nu sînt informații pe web</v>
      </c>
      <c r="AW23" s="189" t="str">
        <f>IF(ISBLANK(Monitoring_MP!AW23),"",Monitoring_MP!AW23)</f>
        <v>partial</v>
      </c>
      <c r="AX23" s="93" t="str">
        <f>IF(ISBLANK(Monitoring_MP!AX23),"",Monitoring_MP!AX23)</f>
        <v>https://ceadir-lunga.md/novosti/item/3064-ekstrennoe-zasedanie-soveta-chadyr-lungi-live</v>
      </c>
      <c r="AY23" s="189" t="str">
        <f>IF(ISBLANK(Monitoring_MP!AY23),"",Monitoring_MP!AY23)</f>
        <v>nu</v>
      </c>
      <c r="AZ23" s="132" t="str">
        <f>IF(ISBLANK(Monitoring_MP!AZ23),"",Monitoring_MP!AZ23)</f>
        <v>nu sînt informații pe web</v>
      </c>
      <c r="BA23" s="189" t="str">
        <f>IF(ISBLANK(Monitoring_MP!BA23),"",Monitoring_MP!BA23)</f>
        <v>partial</v>
      </c>
      <c r="BB23" s="93" t="str">
        <f>IF(ISBLANK(Monitoring_MP!BB23),"",Monitoring_MP!BB23)</f>
        <v>https://www.youtube.com/watch?v=JgMCVnoWdXw&amp;list=PLbETWreOEuPo86L4Zj1IS2isMv6z7xDbf&amp;index=20
https://www.youtube.com/watch?v=uEGTi1vF0e8
https://www.youtube.com/watch?v=7TOPobny9Rs&amp;list=PLbETWreOEuPo86L4Zj1IS2isMv6z7xDbf&amp;index=21
https://www.youtube.com/watch?v=kON76cgrZdc&amp;list=PLbETWreOEuPo86L4Zj1IS2isMv6z7xDbf&amp;index=22</v>
      </c>
      <c r="BC23" s="189" t="str">
        <f>IF(ISBLANK(Monitoring_MP!BC23),"",Monitoring_MP!BC23)</f>
        <v>nu</v>
      </c>
      <c r="BD23" s="193" t="str">
        <f>IF(ISBLANK(Monitoring_MP!BD23),"",Monitoring_MP!BD23)</f>
        <v>nu sînt informații pe web</v>
      </c>
      <c r="BE23" s="189" t="str">
        <f>IF(ISBLANK(Monitoring_MP!BE23),"",Monitoring_MP!BE23)</f>
        <v>partial</v>
      </c>
      <c r="BF23" s="93" t="str">
        <f>IF(ISBLANK(Monitoring_MP!BF23),"",Monitoring_MP!BF23)</f>
        <v>https://www.youtube.com/watch?v=g-ZLiroqSXU&amp;t=1s</v>
      </c>
      <c r="BG23" s="189" t="str">
        <f>IF(ISBLANK(Monitoring_MP!BG23),"",Monitoring_MP!BG23)</f>
        <v>nu</v>
      </c>
      <c r="BH23" s="93" t="str">
        <f>IF(ISBLANK(Monitoring_MP!BH23),"",Monitoring_MP!BH23)</f>
        <v>nu sînt informații pe web</v>
      </c>
      <c r="BI23" s="189" t="str">
        <f>IF(ISBLANK(Monitoring_MP!BI23),"",Monitoring_MP!BI23)</f>
        <v>nu</v>
      </c>
      <c r="BJ23" s="193" t="str">
        <f>IF(ISBLANK(Monitoring_MP!BJ23),"",Monitoring_MP!BJ23)</f>
        <v>nu sînt informații pe web</v>
      </c>
      <c r="BK23" s="189" t="str">
        <f>IF(ISBLANK(Monitoring_MP!BK23),"",Monitoring_MP!BK23)</f>
        <v>partial</v>
      </c>
      <c r="BL23" s="93" t="str">
        <f>IF(ISBLANK(Monitoring_MP!BL23),"",Monitoring_MP!BL23)</f>
        <v>https://www.youtube.com/watch?v=tVAz-VT66Lc
https://www.youtube.com/watch?v=-JAfQJjidcI</v>
      </c>
      <c r="BM23" s="189" t="str">
        <f>IF(ISBLANK(Monitoring_MP!BM23),"",Monitoring_MP!BM23)</f>
        <v>da</v>
      </c>
      <c r="BN23" s="93" t="str">
        <f>IF(ISBLANK(Monitoring_MP!BN23),"",Monitoring_MP!BN23)</f>
        <v>https://www.youtube.com/channel/UCl07TgpsGovh7jGlqTMPr6g/videos</v>
      </c>
      <c r="BO23" s="189" t="str">
        <f>IF(ISBLANK(Monitoring_MP!BO23),"",Monitoring_MP!BO23)</f>
        <v>da</v>
      </c>
      <c r="BP23" s="95" t="str">
        <f>IF(ISBLANK(Monitoring_MP!BP23),"",Monitoring_MP!BP23)</f>
        <v>http://ialoveni.md/sedintele-consiliului/</v>
      </c>
      <c r="BQ23" s="189" t="str">
        <f>IF(ISBLANK(Monitoring_MP!BQ23),"",Monitoring_MP!BQ23)</f>
        <v>partial</v>
      </c>
      <c r="BR23" s="93" t="str">
        <f>IF(ISBLANK(Monitoring_MP!BR23),"",Monitoring_MP!BR23)</f>
        <v>https://www.youtube.com/watch?v=snGSWYAVz0s</v>
      </c>
      <c r="BS23" s="189" t="str">
        <f>IF(ISBLANK(Monitoring_MP!BS23),"",Monitoring_MP!BS23)</f>
        <v>partial</v>
      </c>
      <c r="BT23" s="93" t="str">
        <f>IF(ISBLANK(Monitoring_MP!BT23),"",Monitoring_MP!BT23)</f>
        <v>https://www.facebook.com/tuk.md/videos/%D0%B7%D0%B0%D1%81%D0%B5%D0%B4%D0%B0%D0%BD%D0%B8%D0%B5-%D0%B3%D0%BE%D1%80%D0%BE%D0%B4%D1%81%D0%BA%D0%BE%D0%B3%D0%BE-%D1%81%D0%BE%D0%B2%D0%B5%D1%82%D0%B0-%D1%82%D0%B0%D1%80%D0%B0%D0%BA%D0%BB%D0%B8%D0%B8-131219-live-tuk/718827101856545/</v>
      </c>
      <c r="BU23" s="189" t="str">
        <f>IF(ISBLANK(Monitoring_MP!BU23),"",Monitoring_MP!BU23)</f>
        <v>nu</v>
      </c>
      <c r="BV23" s="93" t="str">
        <f>IF(ISBLANK(Monitoring_MP!BV23),"",Monitoring_MP!BV23)</f>
        <v>nu sînt informații pe web</v>
      </c>
      <c r="BW23" s="189" t="str">
        <f>IF(ISBLANK(Monitoring_MP!BW23),"",Monitoring_MP!BW23)</f>
        <v>nu</v>
      </c>
      <c r="BX23" s="193" t="str">
        <f>IF(ISBLANK(Monitoring_MP!BX23),"",Monitoring_MP!BX23)</f>
        <v>nu sînt informații pe web</v>
      </c>
      <c r="BY23" s="189" t="str">
        <f>IF(ISBLANK(Monitoring_MP!BY23),"",Monitoring_MP!BY23)</f>
        <v>nu</v>
      </c>
      <c r="BZ23" s="193" t="str">
        <f>IF(ISBLANK(Monitoring_MP!BZ23),"",Monitoring_MP!BZ23)</f>
        <v>nu sînt informații pe web</v>
      </c>
      <c r="CA23" s="189" t="str">
        <f>IF(ISBLANK(Monitoring_MP!CA23),"",Monitoring_MP!CA23)</f>
        <v>nu</v>
      </c>
      <c r="CB23" s="93" t="str">
        <f>IF(ISBLANK(Monitoring_MP!CB23),"",Monitoring_MP!CB23)</f>
        <v>nu sînt informații pe web</v>
      </c>
      <c r="CC23" s="189" t="str">
        <f>IF(ISBLANK(Monitoring_MP!CC23),"",Monitoring_MP!CC23)</f>
        <v>nu</v>
      </c>
      <c r="CD23" s="193" t="str">
        <f>IF(ISBLANK(Monitoring_MP!CD23),"",Monitoring_MP!CD23)</f>
        <v>nu sînt informații pe web</v>
      </c>
      <c r="CE23" s="189" t="str">
        <f>IF(ISBLANK(Monitoring_MP!CE23),"",Monitoring_MP!CE23)</f>
        <v>partial</v>
      </c>
      <c r="CF23" s="93" t="str">
        <f>IF(ISBLANK(Monitoring_MP!CF23),"",Monitoring_MP!CF23)</f>
        <v>https://www.youtube.com/watch?v=W95rjxowjtE
https://www.youtube.com/watch?v=wD_jLdYqgfE&amp;t=5s
https://www.youtube.com/watch?v=FTtS3fznBhw&amp;t=2s</v>
      </c>
      <c r="CG23" s="189" t="str">
        <f>IF(ISBLANK(Monitoring_MP!CG23),"",Monitoring_MP!CG23)</f>
        <v>nu</v>
      </c>
      <c r="CH23" s="171" t="str">
        <f>IF(ISBLANK(Monitoring_MP!CH23),"",Monitoring_MP!CH23)</f>
        <v>nu sînt informații pe web</v>
      </c>
      <c r="CI23" s="189" t="str">
        <f>IF(ISBLANK(Monitoring_MP!CI23),"",Monitoring_MP!CI23)</f>
        <v>partial</v>
      </c>
      <c r="CJ23" s="192" t="str">
        <f>IF(ISBLANK(Monitoring_MP!CJ23),"",Monitoring_MP!CJ23)</f>
        <v>https://www.youtube.com/channel/UCGFNR4IVP-gj_GWTDCrvKJQ
https://www.youtube.com/watch?v=JhcoViDYnGM</v>
      </c>
      <c r="CK23" s="189" t="str">
        <f>IF(ISBLANK(Monitoring_MP!CK23),"",Monitoring_MP!CK23)</f>
        <v>nu</v>
      </c>
      <c r="CL23" s="193" t="str">
        <f>IF(ISBLANK(Monitoring_MP!CL23),"",Monitoring_MP!CL23)</f>
        <v>nu sînt informații pe web</v>
      </c>
      <c r="CM23" s="189" t="str">
        <f>IF(ISBLANK(Monitoring_MP!CM23),"",Monitoring_MP!CM23)</f>
        <v>nu</v>
      </c>
      <c r="CN23" s="193" t="str">
        <f>IF(ISBLANK(Monitoring_MP!CN23),"",Monitoring_MP!CN23)</f>
        <v>nu sînt informații pe web</v>
      </c>
      <c r="CO23" s="189" t="str">
        <f>IF(ISBLANK(Monitoring_MP!CO23),"",Monitoring_MP!CO23)</f>
        <v>nu</v>
      </c>
      <c r="CP23" s="93" t="str">
        <f>IF(ISBLANK(Monitoring_MP!CP23),"",Monitoring_MP!CP23)</f>
        <v>nu sînt informații pe web</v>
      </c>
      <c r="CQ23" s="189" t="str">
        <f>IF(ISBLANK(Monitoring_MP!CQ23),"",Monitoring_MP!CQ23)</f>
        <v>partial</v>
      </c>
      <c r="CR23" s="93" t="str">
        <f>IF(ISBLANK(Monitoring_MP!CR23),"",Monitoring_MP!CR23)</f>
        <v>https://www.youtube.com/channel/UCd1MntVmkigyRzDWc_52rug/videos</v>
      </c>
      <c r="CS23" s="189" t="str">
        <f>IF(ISBLANK(Monitoring_MP!CS23),"",Monitoring_MP!CS23)</f>
        <v>nu</v>
      </c>
      <c r="CT23" s="193" t="str">
        <f>IF(ISBLANK(Monitoring_MP!CT23),"",Monitoring_MP!CT23)</f>
        <v>Pagina web nefuncțională (ultima verificare 31.05.2020)</v>
      </c>
      <c r="CU23" s="189" t="str">
        <f>IF(ISBLANK(Monitoring_MP!CU23),"",Monitoring_MP!CU23)</f>
        <v>nu</v>
      </c>
      <c r="CV23" s="93" t="str">
        <f>IF(ISBLANK(Monitoring_MP!CV23),"",Monitoring_MP!CV23)</f>
        <v>nu sînt informații pe web</v>
      </c>
      <c r="CW23" s="189" t="str">
        <f>IF(ISBLANK(Monitoring_MP!CW23),"",Monitoring_MP!CW23)</f>
        <v>nu</v>
      </c>
      <c r="CX23" s="193" t="str">
        <f>IF(ISBLANK(Monitoring_MP!CX23),"",Monitoring_MP!CX23)</f>
        <v>nu sînt informații pe web</v>
      </c>
      <c r="CY23" s="189" t="str">
        <f>IF(ISBLANK(Monitoring_MP!CY23),"",Monitoring_MP!CY23)</f>
        <v>partial</v>
      </c>
      <c r="CZ23" s="95" t="str">
        <f>IF(ISBLANK(Monitoring_MP!CZ23),"",Monitoring_MP!CZ23)</f>
        <v>https://www.youtube.com/channel/UC6vTpgf2EQMe9luv0QziFHg/videos</v>
      </c>
      <c r="DA23" s="189" t="str">
        <f>IF(ISBLANK(Monitoring_MP!DA23),"",Monitoring_MP!DA23)</f>
        <v>nu</v>
      </c>
      <c r="DB23" s="192" t="str">
        <f>IF(ISBLANK(Monitoring_MP!DB23),"",Monitoring_MP!DB23)</f>
        <v>nu sînt informații pe web</v>
      </c>
      <c r="DC23" s="189" t="str">
        <f>IF(ISBLANK(Monitoring_MP!DC23),"",Monitoring_MP!DC23)</f>
        <v>partial</v>
      </c>
      <c r="DD23" s="96" t="str">
        <f>IF(ISBLANK(Monitoring_MP!DD23),"",Monitoring_MP!DD23)</f>
        <v>https://www.youtube.com/channel/UChZG7H5cPlwF65oF74N-BcA</v>
      </c>
      <c r="DE23" s="189" t="str">
        <f>IF(ISBLANK(Monitoring_MP!DE23),"",Monitoring_MP!DE23)</f>
        <v>nu</v>
      </c>
      <c r="DF23" s="193" t="str">
        <f>IF(ISBLANK(Monitoring_MP!DF23),"",Monitoring_MP!DF23)</f>
        <v>nu este pagina web (ultima verificare 31.05.2020)</v>
      </c>
      <c r="DG23" s="189" t="str">
        <f>IF(ISBLANK(Monitoring_MP!DG23),"",Monitoring_MP!DG23)</f>
        <v>nu</v>
      </c>
      <c r="DH23" s="193" t="str">
        <f>IF(ISBLANK(Monitoring_MP!DH23),"",Monitoring_MP!DH23)</f>
        <v>nu sînt informații pe web</v>
      </c>
      <c r="DI23" s="189" t="str">
        <f>IF(ISBLANK(Monitoring_MP!DI23),"",Monitoring_MP!DI23)</f>
        <v>nu</v>
      </c>
      <c r="DJ23" s="93" t="str">
        <f>IF(ISBLANK(Monitoring_MP!DJ23),"",Monitoring_MP!DJ23)</f>
        <v>nu sînt informații pe web</v>
      </c>
      <c r="DK23" s="189" t="str">
        <f>IF(ISBLANK(Monitoring_MP!DK23),"",Monitoring_MP!DK23)</f>
        <v>partial</v>
      </c>
      <c r="DL23" s="192" t="str">
        <f>IF(ISBLANK(Monitoring_MP!DL23),"",Monitoring_MP!DL23)</f>
        <v>https://www.youtube.com/channel/UCDBas_VpFIbS-TP4w3gMfTw/videos</v>
      </c>
      <c r="DM23" s="189" t="str">
        <f>IF(ISBLANK(Monitoring_MP!DM23),"",Monitoring_MP!DM23)</f>
        <v>nu</v>
      </c>
      <c r="DN23" s="135" t="str">
        <f>IF(ISBLANK(Monitoring_MP!DN23),"",Monitoring_MP!DN23)</f>
        <v>nu sînt informații pe web</v>
      </c>
      <c r="DO23" s="189" t="str">
        <f>IF(ISBLANK(Monitoring_MP!DO23),"",Monitoring_MP!DO23)</f>
        <v>nu</v>
      </c>
      <c r="DP23" s="193" t="str">
        <f>IF(ISBLANK(Monitoring_MP!DP23),"",Monitoring_MP!DP23)</f>
        <v>site nefuncțional (ultima verificare 31.05.2020)</v>
      </c>
      <c r="DQ23" s="189" t="str">
        <f>IF(ISBLANK(Monitoring_MP!DQ23),"",Monitoring_MP!DQ23)</f>
        <v>nu</v>
      </c>
      <c r="DR23" s="193" t="str">
        <f>IF(ISBLANK(Monitoring_MP!DR23),"",Monitoring_MP!DR23)</f>
        <v>Nu are pagină web (ultima verificare 31.05.2020)</v>
      </c>
      <c r="DS23" s="189" t="str">
        <f>IF(ISBLANK(Monitoring_MP!DS23),"",Monitoring_MP!DS23)</f>
        <v>nu</v>
      </c>
      <c r="DT23" s="193" t="str">
        <f>IF(ISBLANK(Monitoring_MP!DT23),"",Monitoring_MP!DT23)</f>
        <v>nu sînt informații pe web</v>
      </c>
      <c r="DU23" s="189" t="str">
        <f>IF(ISBLANK(Monitoring_MP!DU23),"",Monitoring_MP!DU23)</f>
        <v>nu</v>
      </c>
      <c r="DV23" s="193" t="str">
        <f>IF(ISBLANK(Monitoring_MP!DV23),"",Monitoring_MP!DV23)</f>
        <v>Nu are pagină web (ultima verificare 31.05.2020)</v>
      </c>
      <c r="DW23" s="189" t="str">
        <f>IF(ISBLANK(Monitoring_MP!DW23),"",Monitoring_MP!DW23)</f>
        <v>partial</v>
      </c>
      <c r="DX23" s="192" t="str">
        <f>IF(ISBLANK(Monitoring_MP!DX23),"",Monitoring_MP!DX23)</f>
        <v>https://www.youtube.com/watch?v=8Kt-cRSL6aw
https://www.youtube.com/watch?v=dFEeav8YYF0</v>
      </c>
      <c r="DY23" s="189" t="str">
        <f>IF(ISBLANK(Monitoring_MP!DY23),"",Monitoring_MP!DY23)</f>
        <v>nu</v>
      </c>
      <c r="DZ23" s="93" t="str">
        <f>IF(ISBLANK(Monitoring_MP!DZ23),"",Monitoring_MP!DZ23)</f>
        <v>nu sînt informații pe web</v>
      </c>
      <c r="EA23" s="189" t="str">
        <f>IF(ISBLANK(Monitoring_MP!EA23),"",Monitoring_MP!EA23)</f>
        <v>nu</v>
      </c>
      <c r="EB23" s="193" t="str">
        <f>IF(ISBLANK(Monitoring_MP!EB23),"",Monitoring_MP!EB23)</f>
        <v>nu sînt informații pe web</v>
      </c>
      <c r="EC23" s="189" t="str">
        <f>IF(ISBLANK(Monitoring_MP!EC23),"",Monitoring_MP!EC23)</f>
        <v>nu</v>
      </c>
      <c r="ED23" s="193" t="str">
        <f>IF(ISBLANK(Monitoring_MP!ED23),"",Monitoring_MP!ED23)</f>
        <v>Nu are pagină web (ultima verificare 31.05.2020)</v>
      </c>
      <c r="EE23" s="189" t="str">
        <f>IF(ISBLANK(Monitoring_MP!EE23),"",Monitoring_MP!EE23)</f>
        <v>nu</v>
      </c>
      <c r="EF23" s="193" t="str">
        <f>IF(ISBLANK(Monitoring_MP!EF23),"",Monitoring_MP!EF23)</f>
        <v>nu sînt informații pe web</v>
      </c>
      <c r="EG23" s="189" t="str">
        <f>IF(ISBLANK(Monitoring_MP!EG23),"",Monitoring_MP!EG23)</f>
        <v>partial</v>
      </c>
      <c r="EH23" s="95" t="str">
        <f>IF(ISBLANK(Monitoring_MP!EH23),"",Monitoring_MP!EH23)</f>
        <v>https://budesti.md/video/</v>
      </c>
      <c r="EI23" s="189" t="str">
        <f>IF(ISBLANK(Monitoring_MP!EI23),"",Monitoring_MP!EI23)</f>
        <v>nu</v>
      </c>
      <c r="EJ23" s="193" t="str">
        <f>IF(ISBLANK(Monitoring_MP!EJ23),"",Monitoring_MP!EJ23)</f>
        <v>nu sînt informații pe web</v>
      </c>
      <c r="EK23" s="189" t="str">
        <f>IF(ISBLANK(Monitoring_MP!EK23),"",Monitoring_MP!EK23)</f>
        <v>partial</v>
      </c>
      <c r="EL23" s="127" t="str">
        <f>IF(ISBLANK(Monitoring_MP!EL23),"",Monitoring_MP!EL23)</f>
        <v>https://www.youtube.com/user/primarialarga/videos</v>
      </c>
      <c r="EM23" s="189" t="str">
        <f>IF(ISBLANK(Monitoring_MP!EM23),"",Monitoring_MP!EM23)</f>
        <v>da</v>
      </c>
      <c r="EN23" s="95" t="str">
        <f>IF(ISBLANK(Monitoring_MP!EN23),"",Monitoring_MP!EN23)</f>
        <v>https://www.youtube.com/channel/UCZPiEYbeVECaTl-QnXFuQ1w/videos</v>
      </c>
      <c r="EO23" s="189" t="str">
        <f>IF(ISBLANK(Monitoring_MP!EO23),"",Monitoring_MP!EO23)</f>
        <v>nu</v>
      </c>
      <c r="EP23" s="193" t="str">
        <f>IF(ISBLANK(Monitoring_MP!EP23),"",Monitoring_MP!EP23)</f>
        <v>nu sînt informații pe web</v>
      </c>
      <c r="EQ23" s="189" t="str">
        <f>IF(ISBLANK(Monitoring_MP!EQ23),"",Monitoring_MP!EQ23)</f>
        <v>nu</v>
      </c>
      <c r="ER23" s="193" t="str">
        <f>IF(ISBLANK(Monitoring_MP!ER23),"",Monitoring_MP!ER23)</f>
        <v>pagina web nefuncțională (ultima verificare la 2.06.2020)</v>
      </c>
      <c r="ES23" s="189" t="str">
        <f>IF(ISBLANK(Monitoring_MP!ES23),"",Monitoring_MP!ES23)</f>
        <v>nu</v>
      </c>
      <c r="ET23" s="193" t="str">
        <f>IF(ISBLANK(Monitoring_MP!ET23),"",Monitoring_MP!ET23)</f>
        <v>pagina web nefuncțională (ultima verificare la 2.06.2020)</v>
      </c>
      <c r="EU23" s="189" t="str">
        <f>IF(ISBLANK(Monitoring_MP!EU23),"",Monitoring_MP!EU23)</f>
        <v>partial</v>
      </c>
      <c r="EV23" s="194" t="str">
        <f>IF(ISBLANK(Monitoring_MP!EV23),"",Monitoring_MP!EV23)</f>
        <v>https://www.youtube.com/channel/UCKL_sldZZRADZmkYWdn15lg/videos</v>
      </c>
      <c r="EW23" s="189" t="str">
        <f>IF(ISBLANK(Monitoring_MP!EW23),"",Monitoring_MP!EW23)</f>
        <v>nu</v>
      </c>
      <c r="EX23" s="95" t="str">
        <f>IF(ISBLANK(Monitoring_MP!EX23),"",Monitoring_MP!EX23)</f>
        <v>nu sînt informații pe web</v>
      </c>
      <c r="EY23" s="189" t="str">
        <f>IF(ISBLANK(Monitoring_MP!EY23),"",Monitoring_MP!EY23)</f>
        <v>da</v>
      </c>
      <c r="EZ23" s="96" t="str">
        <f>IF(ISBLANK(Monitoring_MP!EZ23),"",Monitoring_MP!EZ23)</f>
        <v>https://www.youtube.com/channel/UC4jl5WqGlN1j8IpN7PG8Ezw/videos</v>
      </c>
      <c r="FA23" s="143" t="str">
        <f t="shared" si="2"/>
        <v>da</v>
      </c>
      <c r="FB23" s="143">
        <f t="shared" si="3"/>
        <v>5</v>
      </c>
      <c r="FC23" s="143" t="str">
        <f t="shared" si="2"/>
        <v>nu</v>
      </c>
      <c r="FD23" s="143">
        <f t="shared" si="3"/>
        <v>36</v>
      </c>
      <c r="FE23" s="143" t="str">
        <f t="shared" si="2"/>
        <v>partial</v>
      </c>
      <c r="FF23" s="143">
        <f t="shared" ref="FF23" si="158">COUNTIF($AK23:$EZ23,FE23)</f>
        <v>19</v>
      </c>
      <c r="FG23" s="143" t="str">
        <f t="shared" si="2"/>
        <v>--------</v>
      </c>
      <c r="FH23" s="143">
        <f t="shared" ref="FH23" si="159">COUNTIF($AK23:$EZ23,FG23)</f>
        <v>0</v>
      </c>
      <c r="FI23" s="143" t="str">
        <f t="shared" si="2"/>
        <v>--------</v>
      </c>
      <c r="FJ23" s="143">
        <f t="shared" ref="FJ23" si="160">COUNTIF($AK23:$EZ23,FI23)</f>
        <v>0</v>
      </c>
      <c r="FK23" s="143" t="str">
        <f t="shared" si="7"/>
        <v>--------</v>
      </c>
      <c r="FL23" s="143">
        <f t="shared" ref="FL23" si="161">COUNTIF($AK23:$EZ23,FK23)</f>
        <v>0</v>
      </c>
      <c r="FM23" s="143" t="str">
        <f t="shared" si="9"/>
        <v>--------</v>
      </c>
      <c r="FN23" s="143">
        <f t="shared" ref="FN23" si="162">COUNTIF($AK23:$EZ23,FM23)</f>
        <v>0</v>
      </c>
      <c r="FO23" s="143" t="str">
        <f t="shared" si="11"/>
        <v>N/A</v>
      </c>
      <c r="FP23" s="143">
        <f t="shared" ref="FP23" si="163">COUNTIF($AK23:$EZ23,FO23)</f>
        <v>0</v>
      </c>
      <c r="FQ23" s="143" t="str">
        <f t="shared" si="13"/>
        <v>--------</v>
      </c>
      <c r="FR23" s="143">
        <f t="shared" ref="FR23" si="164">COUNTIF($AK23:$EZ23,FQ23)</f>
        <v>0</v>
      </c>
      <c r="FS23" s="143">
        <f t="shared" si="15"/>
        <v>60</v>
      </c>
      <c r="FT23" s="143" t="str">
        <f t="shared" si="16"/>
        <v>da</v>
      </c>
      <c r="FU23" s="143" t="str">
        <f t="shared" si="17"/>
        <v>nu</v>
      </c>
      <c r="FV23" s="143">
        <f t="shared" si="18"/>
        <v>5</v>
      </c>
      <c r="FW23" s="143">
        <f t="shared" si="19"/>
        <v>36</v>
      </c>
      <c r="FX23" s="143">
        <f t="shared" si="20"/>
        <v>60</v>
      </c>
      <c r="FY23" s="26" t="s">
        <v>346</v>
      </c>
      <c r="FZ23" s="167">
        <f t="shared" si="21"/>
        <v>8.3333333333333329E-2</v>
      </c>
      <c r="GA23" s="167">
        <f t="shared" si="22"/>
        <v>0.6</v>
      </c>
      <c r="GB23" s="143" t="str">
        <f>VLOOKUP(Analysis_2020!B23,Matching_final!B23:G86,6,FALSE)</f>
        <v>C18021</v>
      </c>
      <c r="GC23" s="143" t="str">
        <f>VLOOKUP(GB23,Monitoring_MP_2018!B:D,3,FALSE)</f>
        <v>Are the video/audio recordings of all meetings of the local council published  at least for the last 2 years?</v>
      </c>
      <c r="GD23" s="143" t="str">
        <f>VLOOKUP(GB23,Monitoring_MP_2018!B:E,4,FALSE)</f>
        <v>par</v>
      </c>
      <c r="GE23" s="167">
        <f>VLOOKUP($GB23,Monitoring_MP_2018!$B:$FD,158,FALSE)</f>
        <v>0.18333333333333332</v>
      </c>
      <c r="GF23" s="167">
        <f>VLOOKUP($GB23,Monitoring_MP_2018!$B:$FD,159,FALSE)</f>
        <v>0.66666666666666663</v>
      </c>
      <c r="GG23" s="230">
        <f t="shared" si="23"/>
        <v>-9.9999999999999992E-2</v>
      </c>
      <c r="GH23" s="230">
        <f t="shared" si="24"/>
        <v>-6.6666666666666652E-2</v>
      </c>
      <c r="GI23" s="143">
        <v>22</v>
      </c>
    </row>
    <row r="24" spans="1:191" ht="15" customHeight="1" x14ac:dyDescent="0.35">
      <c r="A24" s="27" t="str">
        <f>IF(ISBLANK(Monitoring_MP!A24),"",Monitoring_MP!A24)</f>
        <v>Q22</v>
      </c>
      <c r="B24" s="23" t="str">
        <f>IF(ISBLANK(Monitoring_MP!B24),"",Monitoring_MP!B24)</f>
        <v>C20022</v>
      </c>
      <c r="C24" s="27">
        <f>IF(ISBLANK(Monitoring_MP!C24),"",Monitoring_MP!C24)</f>
        <v>24</v>
      </c>
      <c r="D24" s="26" t="str">
        <f>IF(ISBLANK(Monitoring_MP!D24),"",Monitoring_MP!D24)</f>
        <v>Deciziile adoptate de autoritățile publice sînt publicate, prin plasarea acestora pe pagina web oficială ?</v>
      </c>
      <c r="E24" s="26" t="str">
        <f>IF(ISBLANK(Monitoring_MP!E24),"",Monitoring_MP!E24)</f>
        <v>Are the approved decisions of the local public authority published on the web site?</v>
      </c>
      <c r="F24" s="26" t="str">
        <f>IF(ISBLANK(Monitoring_MP!F24),"",Monitoring_MP!F24)</f>
        <v>par</v>
      </c>
      <c r="G24" s="47" t="str">
        <f>IF(ISBLANK(Monitoring_MP!G24),"",Monitoring_MP!G24)</f>
        <v>par14</v>
      </c>
      <c r="H24" s="47" t="str">
        <f>IF(ISBLANK(Monitoring_MP!H24),"",Monitoring_MP!H24)</f>
        <v>par14k</v>
      </c>
      <c r="I24" s="47">
        <f>IF(ISBLANK(Monitoring_MP!I24),"",Monitoring_MP!I24)</f>
        <v>4</v>
      </c>
      <c r="J24" s="47" t="str">
        <f>IF(ISBLANK(Monitoring_MP!J24),"",Monitoring_MP!J24)</f>
        <v>da</v>
      </c>
      <c r="K24" s="47" t="str">
        <f>IF(ISBLANK(Monitoring_MP!K24),"",Monitoring_MP!K24)</f>
        <v>yes</v>
      </c>
      <c r="L24" s="47" t="str">
        <f>IF(ISBLANK(Monitoring_MP!L24),"",Monitoring_MP!L24)</f>
        <v>nu</v>
      </c>
      <c r="M24" s="24" t="str">
        <f>IF(ISBLANK(Monitoring_MP!M24),"",Monitoring_MP!M24)</f>
        <v>no</v>
      </c>
      <c r="N24" s="24" t="str">
        <f>IF(ISBLANK(Monitoring_MP!N24),"",Monitoring_MP!N24)</f>
        <v>partial</v>
      </c>
      <c r="O24" s="47" t="str">
        <f>IF(ISBLANK(Monitoring_MP!O24),"",Monitoring_MP!O24)</f>
        <v>partially</v>
      </c>
      <c r="P24" s="24" t="str">
        <f>IF(ISBLANK(Monitoring_MP!P24),"",Monitoring_MP!P24)</f>
        <v>0-10%</v>
      </c>
      <c r="Q24" s="24" t="str">
        <f>IF(ISBLANK(Monitoring_MP!Q24),"",Monitoring_MP!Q24)</f>
        <v>0-10%</v>
      </c>
      <c r="R24" s="24" t="str">
        <f>IF(ISBLANK(Monitoring_MP!R24),"",Monitoring_MP!R24)</f>
        <v>10-30%</v>
      </c>
      <c r="S24" s="24" t="str">
        <f>IF(ISBLANK(Monitoring_MP!S24),"",Monitoring_MP!S24)</f>
        <v>10-30%</v>
      </c>
      <c r="T24" s="24" t="str">
        <f>IF(ISBLANK(Monitoring_MP!T24),"",Monitoring_MP!T24)</f>
        <v>30-60%</v>
      </c>
      <c r="U24" s="24" t="str">
        <f>IF(ISBLANK(Monitoring_MP!U24),"",Monitoring_MP!U24)</f>
        <v>30-60%</v>
      </c>
      <c r="V24" s="24" t="str">
        <f>IF(ISBLANK(Monitoring_MP!V24),"",Monitoring_MP!V24)</f>
        <v>60-90%</v>
      </c>
      <c r="W24" s="24" t="str">
        <f>IF(ISBLANK(Monitoring_MP!W24),"",Monitoring_MP!W24)</f>
        <v>60-90%</v>
      </c>
      <c r="X24" s="47" t="str">
        <f>IF(ISBLANK(Monitoring_MP!X24),"",Monitoring_MP!X24)</f>
        <v>N/A</v>
      </c>
      <c r="Y24" s="47" t="str">
        <f>IF(ISBLANK(Monitoring_MP!Y24),"",Monitoring_MP!Y24)</f>
        <v>N/A</v>
      </c>
      <c r="Z24" s="47" t="str">
        <f>IF(ISBLANK(Monitoring_MP!Z24),"",Monitoring_MP!Z24)</f>
        <v>--------</v>
      </c>
      <c r="AA24" s="47" t="str">
        <f>IF(ISBLANK(Monitoring_MP!AA24),"",Monitoring_MP!AA24)</f>
        <v>--------</v>
      </c>
      <c r="AB24" s="47">
        <f>IF(ISBLANK(Monitoring_MP!AB24),"",Monitoring_MP!AB24)</f>
        <v>4</v>
      </c>
      <c r="AC24" s="47">
        <f>IF(ISBLANK(Monitoring_MP!AC24),"",Monitoring_MP!AC24)</f>
        <v>0</v>
      </c>
      <c r="AD24" s="47">
        <f>IF(ISBLANK(Monitoring_MP!AD24),"",Monitoring_MP!AD24)</f>
        <v>2</v>
      </c>
      <c r="AE24" s="47">
        <f>IF(ISBLANK(Monitoring_MP!AE24),"",Monitoring_MP!AE24)</f>
        <v>0.8</v>
      </c>
      <c r="AF24" s="47">
        <f>IF(ISBLANK(Monitoring_MP!AF24),"",Monitoring_MP!AF24)</f>
        <v>1.6</v>
      </c>
      <c r="AG24" s="47">
        <f>IF(ISBLANK(Monitoring_MP!AG24),"",Monitoring_MP!AG24)</f>
        <v>2.4</v>
      </c>
      <c r="AH24" s="47">
        <f>IF(ISBLANK(Monitoring_MP!AH24),"",Monitoring_MP!AH24)</f>
        <v>3.2</v>
      </c>
      <c r="AI24" s="47" t="str">
        <f>IF(ISBLANK(Monitoring_MP!AI24),"",Monitoring_MP!AI24)</f>
        <v>N/A</v>
      </c>
      <c r="AJ24" s="26" t="str">
        <f>IF(ISBLANK(Monitoring_MP!AJ24),"",Monitoring_MP!AJ24)</f>
        <v/>
      </c>
      <c r="AK24" s="189" t="str">
        <f>IF(ISBLANK(Monitoring_MP!AK24),"",Monitoring_MP!AK24)</f>
        <v>da</v>
      </c>
      <c r="AL24" s="93" t="str">
        <f>IF(ISBLANK(Monitoring_MP!AL24),"",Monitoring_MP!AL24)</f>
        <v>https://www.chisinau.md/libt.php?l=ro&amp;idc=408&amp;year=&amp;month=&amp;day=&amp;t=/Consiliul/Activitatea-Consiliului/Decizii-CMC/&amp;page=4</v>
      </c>
      <c r="AM24" s="189" t="str">
        <f>IF(ISBLANK(Monitoring_MP!AM24),"",Monitoring_MP!AM24)</f>
        <v>da</v>
      </c>
      <c r="AN24" s="127" t="str">
        <f>IF(ISBLANK(Monitoring_MP!AN24),"",Monitoring_MP!AN24)</f>
        <v>http://balti.md/consiliul/sedinte/page/2/</v>
      </c>
      <c r="AO24" s="191" t="str">
        <f>IF(ISBLANK(Monitoring_MP!AO24),"",Monitoring_MP!AO24)</f>
        <v>da</v>
      </c>
      <c r="AP24" s="159" t="str">
        <f>IF(ISBLANK(Monitoring_MP!AP24),"",Monitoring_MP!AP24)</f>
        <v>http://primariacahul.md/index.php/consiliul-orasenesc/decizii-aprobate</v>
      </c>
      <c r="AQ24" s="189" t="str">
        <f>IF(ISBLANK(Monitoring_MP!AQ24),"",Monitoring_MP!AQ24)</f>
        <v>nu</v>
      </c>
      <c r="AR24" s="95" t="str">
        <f>IF(ISBLANK(Monitoring_MP!AR24),"",Monitoring_MP!AR24)</f>
        <v>nu sînt informații pe web</v>
      </c>
      <c r="AS24" s="189" t="str">
        <f>IF(ISBLANK(Monitoring_MP!AS24),"",Monitoring_MP!AS24)</f>
        <v>da</v>
      </c>
      <c r="AT24" s="95" t="str">
        <f>IF(ISBLANK(Monitoring_MP!AT24),"",Monitoring_MP!AT24)</f>
        <v>http://www.primsoroca.md/ro/decizii?ArticleFileSearch%5BYear%5D=2019&amp;ArticleFileSearch%5BMonth%5D=&amp;ArticleFileSearch%5BDay%5D=</v>
      </c>
      <c r="AU24" s="189" t="str">
        <f>IF(ISBLANK(Monitoring_MP!AU24),"",Monitoring_MP!AU24)</f>
        <v>da</v>
      </c>
      <c r="AV24" s="95" t="str">
        <f>IF(ISBLANK(Monitoring_MP!AV24),"",Monitoring_MP!AV24)</f>
        <v>https://www.orhei.md/index.php?pag=news&amp;id=908&amp;l=ro</v>
      </c>
      <c r="AW24" s="189" t="str">
        <f>IF(ISBLANK(Monitoring_MP!AW24),"",Monitoring_MP!AW24)</f>
        <v>da</v>
      </c>
      <c r="AX24" s="95" t="str">
        <f>IF(ISBLANK(Monitoring_MP!AX24),"",Monitoring_MP!AX24)</f>
        <v>https://ceadir-lunga.md/webportal/?q=resenia</v>
      </c>
      <c r="AY24" s="189" t="str">
        <f>IF(ISBLANK(Monitoring_MP!AY24),"",Monitoring_MP!AY24)</f>
        <v>da</v>
      </c>
      <c r="AZ24" s="132" t="str">
        <f>IF(ISBLANK(Monitoring_MP!AZ24),"",Monitoring_MP!AZ24)</f>
        <v>http://www.straseni.md/dispozitii-si-decizii/</v>
      </c>
      <c r="BA24" s="189" t="str">
        <f>IF(ISBLANK(Monitoring_MP!BA24),"",Monitoring_MP!BA24)</f>
        <v>nu</v>
      </c>
      <c r="BB24" s="95" t="str">
        <f>IF(ISBLANK(Monitoring_MP!BB24),"",Monitoring_MP!BB24)</f>
        <v>nu sînt informații pe web</v>
      </c>
      <c r="BC24" s="189" t="str">
        <f>IF(ISBLANK(Monitoring_MP!BC24),"",Monitoring_MP!BC24)</f>
        <v>60-90%</v>
      </c>
      <c r="BD24" s="127" t="str">
        <f>IF(ISBLANK(Monitoring_MP!BD24),"",Monitoring_MP!BD24)</f>
        <v>http://www.durlesti.md/ro/deciziile-consiliului.html</v>
      </c>
      <c r="BE24" s="189" t="str">
        <f>IF(ISBLANK(Monitoring_MP!BE24),"",Monitoring_MP!BE24)</f>
        <v>nu</v>
      </c>
      <c r="BF24" s="95" t="str">
        <f>IF(ISBLANK(Monitoring_MP!BF24),"",Monitoring_MP!BF24)</f>
        <v>nu sînt informații pe web</v>
      </c>
      <c r="BG24" s="189" t="str">
        <f>IF(ISBLANK(Monitoring_MP!BG24),"",Monitoring_MP!BG24)</f>
        <v>da</v>
      </c>
      <c r="BH24" s="93" t="str">
        <f>IF(ISBLANK(Monitoring_MP!BH24),"",Monitoring_MP!BH24)</f>
        <v>http://primariaedinet.md/?page_id=3540</v>
      </c>
      <c r="BI24" s="189" t="str">
        <f>IF(ISBLANK(Monitoring_MP!BI24),"",Monitoring_MP!BI24)</f>
        <v>nu</v>
      </c>
      <c r="BJ24" s="193" t="str">
        <f>IF(ISBLANK(Monitoring_MP!BJ24),"",Monitoring_MP!BJ24)</f>
        <v>nu sînt informații pe web</v>
      </c>
      <c r="BK24" s="189" t="str">
        <f>IF(ISBLANK(Monitoring_MP!BK24),"",Monitoring_MP!BK24)</f>
        <v>da</v>
      </c>
      <c r="BL24" s="93" t="str">
        <f>IF(ISBLANK(Monitoring_MP!BL24),"",Monitoring_MP!BL24)</f>
        <v>https://www.vulcanestimd.com/protokol</v>
      </c>
      <c r="BM24" s="189" t="str">
        <f>IF(ISBLANK(Monitoring_MP!BM24),"",Monitoring_MP!BM24)</f>
        <v>da</v>
      </c>
      <c r="BN24" s="93" t="str">
        <f>IF(ISBLANK(Monitoring_MP!BN24),"",Monitoring_MP!BN24)</f>
        <v>http://calarasi-primaria.md/deciziile-consiliului/</v>
      </c>
      <c r="BO24" s="189" t="str">
        <f>IF(ISBLANK(Monitoring_MP!BO24),"",Monitoring_MP!BO24)</f>
        <v>da</v>
      </c>
      <c r="BP24" s="93" t="str">
        <f>IF(ISBLANK(Monitoring_MP!BP24),"",Monitoring_MP!BP24)</f>
        <v>http://ialoveni.md/decizii-ale-consiliului/</v>
      </c>
      <c r="BQ24" s="189" t="str">
        <f>IF(ISBLANK(Monitoring_MP!BQ24),"",Monitoring_MP!BQ24)</f>
        <v>0-10%</v>
      </c>
      <c r="BR24" s="192" t="str">
        <f>IF(ISBLANK(Monitoring_MP!BR24),"",Monitoring_MP!BR24)</f>
        <v>http://primariafloresti.md/deciziile-consiliului/</v>
      </c>
      <c r="BS24" s="189" t="str">
        <f>IF(ISBLANK(Monitoring_MP!BS24),"",Monitoring_MP!BS24)</f>
        <v>nu</v>
      </c>
      <c r="BT24" s="95" t="str">
        <f>IF(ISBLANK(Monitoring_MP!BT24),"",Monitoring_MP!BT24)</f>
        <v>nu sînt informații pe web</v>
      </c>
      <c r="BU24" s="189" t="str">
        <f>IF(ISBLANK(Monitoring_MP!BU24),"",Monitoring_MP!BU24)</f>
        <v>da</v>
      </c>
      <c r="BV24" s="93" t="str">
        <f>IF(ISBLANK(Monitoring_MP!BV24),"",Monitoring_MP!BV24)</f>
        <v>https://falesti.md/index.php/deciziile-consiliului-local.html</v>
      </c>
      <c r="BW24" s="189" t="str">
        <f>IF(ISBLANK(Monitoring_MP!BW24),"",Monitoring_MP!BW24)</f>
        <v>partial</v>
      </c>
      <c r="BX24" s="130" t="str">
        <f>IF(ISBLANK(Monitoring_MP!BX24),"",Monitoring_MP!BX24)</f>
        <v>http://primariasingerei.md/ro/page/consiliul-local/consilieri-si-programul-de-audienta/arhiva-deciziilor-consiliului-local?year=2019&amp;month=1</v>
      </c>
      <c r="BY24" s="189" t="str">
        <f>IF(ISBLANK(Monitoring_MP!BY24),"",Monitoring_MP!BY24)</f>
        <v>30-60%</v>
      </c>
      <c r="BZ24" s="95" t="str">
        <f>IF(ISBLANK(Monitoring_MP!BZ24),"",Monitoring_MP!BZ24)</f>
        <v>http://primarianisporeni.md/docs/decisions/</v>
      </c>
      <c r="CA24" s="189" t="str">
        <f>IF(ISBLANK(Monitoring_MP!CA24),"",Monitoring_MP!CA24)</f>
        <v>da</v>
      </c>
      <c r="CB24" s="95" t="str">
        <f>IF(ISBLANK(Monitoring_MP!CB24),"",Monitoring_MP!CB24)</f>
        <v>http://cimislia.md/ro/page/consiliul-local/consiliul-local-214/arhiva-deciziilor-anterioare?year=2019&amp;month=1</v>
      </c>
      <c r="CC24" s="189" t="str">
        <f>IF(ISBLANK(Monitoring_MP!CC24),"",Monitoring_MP!CC24)</f>
        <v>0-10%</v>
      </c>
      <c r="CD24" s="192" t="str">
        <f>IF(ISBLANK(Monitoring_MP!CD24),"",Monitoring_MP!CD24)</f>
        <v>http://riscani.com/ro/page/consiliul-local/arhiva-deciziilor?year=2019&amp;month=1</v>
      </c>
      <c r="CE24" s="189" t="str">
        <f>IF(ISBLANK(Monitoring_MP!CE24),"",Monitoring_MP!CE24)</f>
        <v>da</v>
      </c>
      <c r="CF24" s="93" t="str">
        <f>IF(ISBLANK(Monitoring_MP!CF24),"",Monitoring_MP!CF24)</f>
        <v>http://primaria-rezina.md/deciziile-consiliului/</v>
      </c>
      <c r="CG24" s="189" t="str">
        <f>IF(ISBLANK(Monitoring_MP!CG24),"",Monitoring_MP!CG24)</f>
        <v>nu</v>
      </c>
      <c r="CH24" s="171" t="str">
        <f>IF(ISBLANK(Monitoring_MP!CH24),"",Monitoring_MP!CH24)</f>
        <v>nu sînt informații pe web</v>
      </c>
      <c r="CI24" s="189" t="str">
        <f>IF(ISBLANK(Monitoring_MP!CI24),"",Monitoring_MP!CI24)</f>
        <v>da</v>
      </c>
      <c r="CJ24" s="192" t="str">
        <f>IF(ISBLANK(Monitoring_MP!CJ24),"",Monitoring_MP!CJ24)</f>
        <v>http://actelocale.gov.md/widget_src/eyJzaG93X3BhZ2luYXRpb24iOnRydWUsInNob3dfc2VhcmNoIjpmYWxzZSwicmVzdWx0c19vbl9wYWdlIjoyOSwib2Zmc2V0IjowLCJmb250X2NvbG9yIjoicmdiYSgwLDAsMCwxKSIsImZvbnRfc2l6ZSI6MTQsImFwbCI6IjE4ODgyIiwidHlwZXMiOlsiMSJdfQ%3D%3D</v>
      </c>
      <c r="CK24" s="189" t="str">
        <f>IF(ISBLANK(Monitoring_MP!CK24),"",Monitoring_MP!CK24)</f>
        <v>nu</v>
      </c>
      <c r="CL24" s="193" t="str">
        <f>IF(ISBLANK(Monitoring_MP!CL24),"",Monitoring_MP!CL24)</f>
        <v>nu sînt informații pe web</v>
      </c>
      <c r="CM24" s="189" t="str">
        <f>IF(ISBLANK(Monitoring_MP!CM24),"",Monitoring_MP!CM24)</f>
        <v>da</v>
      </c>
      <c r="CN24" s="95" t="str">
        <f>IF(ISBLANK(Monitoring_MP!CN24),"",Monitoring_MP!CN24)</f>
        <v>http://primaria-glodeni.md/ro/page/consilieri-locali-si-domeniile-de-responsabilitate-216/arhiva-deciziilor-anterioare?year=2019&amp;month=1</v>
      </c>
      <c r="CO24" s="189" t="str">
        <f>IF(ISBLANK(Monitoring_MP!CO24),"",Monitoring_MP!CO24)</f>
        <v>10-30%</v>
      </c>
      <c r="CP24" s="95" t="str">
        <f>IF(ISBLANK(Monitoring_MP!CP24),"",Monitoring_MP!CP24)</f>
        <v>http://costesti.md/category/deciziile-consiliului/</v>
      </c>
      <c r="CQ24" s="189" t="str">
        <f>IF(ISBLANK(Monitoring_MP!CQ24),"",Monitoring_MP!CQ24)</f>
        <v>30-60%</v>
      </c>
      <c r="CR24" s="95" t="str">
        <f>IF(ISBLANK(Monitoring_MP!CR24),"",Monitoring_MP!CR24)</f>
        <v>http://primarialeova.md/deciziile-consiliului/</v>
      </c>
      <c r="CS24" s="189" t="str">
        <f>IF(ISBLANK(Monitoring_MP!CS24),"",Monitoring_MP!CS24)</f>
        <v>nu</v>
      </c>
      <c r="CT24" s="193" t="str">
        <f>IF(ISBLANK(Monitoring_MP!CT24),"",Monitoring_MP!CT24)</f>
        <v>Pagina web nefuncțională (ultima verificare 31.05.2020)</v>
      </c>
      <c r="CU24" s="189" t="str">
        <f>IF(ISBLANK(Monitoring_MP!CU24),"",Monitoring_MP!CU24)</f>
        <v>da</v>
      </c>
      <c r="CV24" s="196" t="str">
        <f>IF(ISBLANK(Monitoring_MP!CV24),"",Monitoring_MP!CV24)</f>
        <v>http://www.carpineni.md/
http://actelocale.gov.md/ral/search?q=&amp;type=2</v>
      </c>
      <c r="CW24" s="189" t="str">
        <f>IF(ISBLANK(Monitoring_MP!CW24),"",Monitoring_MP!CW24)</f>
        <v>nu</v>
      </c>
      <c r="CX24" s="193" t="str">
        <f>IF(ISBLANK(Monitoring_MP!CX24),"",Monitoring_MP!CX24)</f>
        <v>nu sînt informații pe web</v>
      </c>
      <c r="CY24" s="189" t="str">
        <f>IF(ISBLANK(Monitoring_MP!CY24),"",Monitoring_MP!CY24)</f>
        <v>nu</v>
      </c>
      <c r="CZ24" s="193" t="str">
        <f>IF(ISBLANK(Monitoring_MP!CZ24),"",Monitoring_MP!CZ24)</f>
        <v>nu sînt informații pe web</v>
      </c>
      <c r="DA24" s="189" t="str">
        <f>IF(ISBLANK(Monitoring_MP!DA24),"",Monitoring_MP!DA24)</f>
        <v>60-90%</v>
      </c>
      <c r="DB24" s="192" t="str">
        <f>IF(ISBLANK(Monitoring_MP!DB24),"",Monitoring_MP!DB24)</f>
        <v>http://primariaocnita.md/decizii-2019/</v>
      </c>
      <c r="DC24" s="189" t="str">
        <f>IF(ISBLANK(Monitoring_MP!DC24),"",Monitoring_MP!DC24)</f>
        <v>nu</v>
      </c>
      <c r="DD24" s="96" t="str">
        <f>IF(ISBLANK(Monitoring_MP!DD24),"",Monitoring_MP!DD24)</f>
        <v>nu sînt informații pe web</v>
      </c>
      <c r="DE24" s="189" t="str">
        <f>IF(ISBLANK(Monitoring_MP!DE24),"",Monitoring_MP!DE24)</f>
        <v>nu</v>
      </c>
      <c r="DF24" s="193" t="str">
        <f>IF(ISBLANK(Monitoring_MP!DF24),"",Monitoring_MP!DF24)</f>
        <v>nu este pagina web (ultima verificare 31.05.2020)</v>
      </c>
      <c r="DG24" s="189" t="str">
        <f>IF(ISBLANK(Monitoring_MP!DG24),"",Monitoring_MP!DG24)</f>
        <v>60-90%</v>
      </c>
      <c r="DH24" s="95" t="str">
        <f>IF(ISBLANK(Monitoring_MP!DH24),"",Monitoring_MP!DH24)</f>
        <v>http://www.primariacricova.md/ro/deciziile-consiliului.html</v>
      </c>
      <c r="DI24" s="189" t="str">
        <f>IF(ISBLANK(Monitoring_MP!DI24),"",Monitoring_MP!DI24)</f>
        <v>0-10%</v>
      </c>
      <c r="DJ24" s="93" t="str">
        <f>IF(ISBLANK(Monitoring_MP!DJ24),"",Monitoring_MP!DJ24)</f>
        <v>https://bacioi.md/decizii/</v>
      </c>
      <c r="DK24" s="189" t="str">
        <f>IF(ISBLANK(Monitoring_MP!DK24),"",Monitoring_MP!DK24)</f>
        <v>da</v>
      </c>
      <c r="DL24" s="135" t="str">
        <f>IF(ISBLANK(Monitoring_MP!DL24),"",Monitoring_MP!DL24)</f>
        <v>http://www.primariastefanvoda.md/index.php?pag=sedinte&amp;yr=2019&amp;l=</v>
      </c>
      <c r="DM24" s="189" t="str">
        <f>IF(ISBLANK(Monitoring_MP!DM24),"",Monitoring_MP!DM24)</f>
        <v>da</v>
      </c>
      <c r="DN24" s="135" t="str">
        <f>IF(ISBLANK(Monitoring_MP!DN24),"",Monitoring_MP!DN24)</f>
        <v>http://actelocale.gov.md/</v>
      </c>
      <c r="DO24" s="189" t="str">
        <f>IF(ISBLANK(Monitoring_MP!DO24),"",Monitoring_MP!DO24)</f>
        <v>nu</v>
      </c>
      <c r="DP24" s="95" t="str">
        <f>IF(ISBLANK(Monitoring_MP!DP24),"",Monitoring_MP!DP24)</f>
        <v>site nefuncțional (ultima verificare 31.05.2020)</v>
      </c>
      <c r="DQ24" s="189" t="str">
        <f>IF(ISBLANK(Monitoring_MP!DQ24),"",Monitoring_MP!DQ24)</f>
        <v>nu</v>
      </c>
      <c r="DR24" s="193" t="str">
        <f>IF(ISBLANK(Monitoring_MP!DR24),"",Monitoring_MP!DR24)</f>
        <v>Nu are pagină web (ultima verificare 31.05.2020)</v>
      </c>
      <c r="DS24" s="189" t="str">
        <f>IF(ISBLANK(Monitoring_MP!DS24),"",Monitoring_MP!DS24)</f>
        <v>nu</v>
      </c>
      <c r="DT24" s="193" t="str">
        <f>IF(ISBLANK(Monitoring_MP!DT24),"",Monitoring_MP!DT24)</f>
        <v>nu sînt informații pe web</v>
      </c>
      <c r="DU24" s="189" t="str">
        <f>IF(ISBLANK(Monitoring_MP!DU24),"",Monitoring_MP!DU24)</f>
        <v>nu</v>
      </c>
      <c r="DV24" s="193" t="str">
        <f>IF(ISBLANK(Monitoring_MP!DV24),"",Monitoring_MP!DV24)</f>
        <v>Nu are pagină web (ultima verificare 31.05.2020)</v>
      </c>
      <c r="DW24" s="189" t="str">
        <f>IF(ISBLANK(Monitoring_MP!DW24),"",Monitoring_MP!DW24)</f>
        <v>30-60%</v>
      </c>
      <c r="DX24" s="192" t="str">
        <f>IF(ISBLANK(Monitoring_MP!DX24),"",Monitoring_MP!DX24)</f>
        <v>http://truseni.md/index.php/ro/prinyatye-resheniya</v>
      </c>
      <c r="DY24" s="189" t="str">
        <f>IF(ISBLANK(Monitoring_MP!DY24),"",Monitoring_MP!DY24)</f>
        <v>da</v>
      </c>
      <c r="DZ24" s="95" t="str">
        <f>IF(ISBLANK(Monitoring_MP!DZ24),"",Monitoring_MP!DZ24)</f>
        <v>http://www.pelinia.md/deciziile-consiliului-comunal-pelinia/</v>
      </c>
      <c r="EA24" s="189" t="str">
        <f>IF(ISBLANK(Monitoring_MP!EA24),"",Monitoring_MP!EA24)</f>
        <v>0-10%</v>
      </c>
      <c r="EB24" s="192" t="str">
        <f>IF(ISBLANK(Monitoring_MP!EB24),"",Monitoring_MP!EB24)</f>
        <v>http://peresecina.md/deciziile-consiliului-2/</v>
      </c>
      <c r="EC24" s="189" t="str">
        <f>IF(ISBLANK(Monitoring_MP!EC24),"",Monitoring_MP!EC24)</f>
        <v>nu</v>
      </c>
      <c r="ED24" s="193" t="str">
        <f>IF(ISBLANK(Monitoring_MP!ED24),"",Monitoring_MP!ED24)</f>
        <v>Nu are pagină web (ultima verificare 31.05.2020)</v>
      </c>
      <c r="EE24" s="189" t="str">
        <f>IF(ISBLANK(Monitoring_MP!EE24),"",Monitoring_MP!EE24)</f>
        <v>10-30%</v>
      </c>
      <c r="EF24" s="192" t="str">
        <f>IF(ISBLANK(Monitoring_MP!EF24),"",Monitoring_MP!EF24)</f>
        <v>http://talmaza.md/index.php?pag=news&amp;id=1201&amp;l=ro&amp;start=10</v>
      </c>
      <c r="EG24" s="189" t="str">
        <f>IF(ISBLANK(Monitoring_MP!EG24),"",Monitoring_MP!EG24)</f>
        <v>0-10%</v>
      </c>
      <c r="EH24" s="95" t="str">
        <f>IF(ISBLANK(Monitoring_MP!EH24),"",Monitoring_MP!EH24)</f>
        <v>https://budesti.md/decizii/1555-decizie-nr-1-17-din-28022019.html</v>
      </c>
      <c r="EI24" s="189" t="str">
        <f>IF(ISBLANK(Monitoring_MP!EI24),"",Monitoring_MP!EI24)</f>
        <v>60-90%</v>
      </c>
      <c r="EJ24" s="127" t="str">
        <f>IF(ISBLANK(Monitoring_MP!EJ24),"",Monitoring_MP!EJ24)</f>
        <v>http://varnita.md/category/decizii</v>
      </c>
      <c r="EK24" s="189" t="str">
        <f>IF(ISBLANK(Monitoring_MP!EK24),"",Monitoring_MP!EK24)</f>
        <v>nu</v>
      </c>
      <c r="EL24" s="193" t="str">
        <f>IF(ISBLANK(Monitoring_MP!EL24),"",Monitoring_MP!EL24)</f>
        <v>nu sînt informații pe web</v>
      </c>
      <c r="EM24" s="189" t="str">
        <f>IF(ISBLANK(Monitoring_MP!EM24),"",Monitoring_MP!EM24)</f>
        <v>da</v>
      </c>
      <c r="EN24" s="95" t="str">
        <f>IF(ISBLANK(Monitoring_MP!EN24),"",Monitoring_MP!EN24)</f>
        <v>http://www.primariatelenesti.md/deciziile-consiliului-local/</v>
      </c>
      <c r="EO24" s="189" t="str">
        <f>IF(ISBLANK(Monitoring_MP!EO24),"",Monitoring_MP!EO24)</f>
        <v>0-10%</v>
      </c>
      <c r="EP24" s="95" t="str">
        <f>IF(ISBLANK(Monitoring_MP!EP24),"",Monitoring_MP!EP24)</f>
        <v>https://magdacesti.md/consiliul-local/transparenta-decizionala/sedintele-consiliului-satesc/</v>
      </c>
      <c r="EQ24" s="189" t="str">
        <f>IF(ISBLANK(Monitoring_MP!EQ24),"",Monitoring_MP!EQ24)</f>
        <v>nu</v>
      </c>
      <c r="ER24" s="193" t="str">
        <f>IF(ISBLANK(Monitoring_MP!ER24),"",Monitoring_MP!ER24)</f>
        <v>pagina web nefuncțională (ultima verificare la 2.06.2020)</v>
      </c>
      <c r="ES24" s="189" t="str">
        <f>IF(ISBLANK(Monitoring_MP!ES24),"",Monitoring_MP!ES24)</f>
        <v>nu</v>
      </c>
      <c r="ET24" s="95" t="str">
        <f>IF(ISBLANK(Monitoring_MP!ET24),"",Monitoring_MP!ET24)</f>
        <v>pagina web nefuncțională (ultima verificare la 2.06.2020)</v>
      </c>
      <c r="EU24" s="189" t="str">
        <f>IF(ISBLANK(Monitoring_MP!EU24),"",Monitoring_MP!EU24)</f>
        <v>nu</v>
      </c>
      <c r="EV24" s="132" t="str">
        <f>IF(ISBLANK(Monitoring_MP!EV24),"",Monitoring_MP!EV24)</f>
        <v>pagina web nefuncțională (ultima verificare la 2.06.2020)</v>
      </c>
      <c r="EW24" s="189" t="str">
        <f>IF(ISBLANK(Monitoring_MP!EW24),"",Monitoring_MP!EW24)</f>
        <v>0-10%</v>
      </c>
      <c r="EX24" s="95" t="str">
        <f>IF(ISBLANK(Monitoring_MP!EX24),"",Monitoring_MP!EX24)</f>
        <v>http://zaim.md/ro/page/consiliul-local/consiliul-local-214/arhiva-deciziilor-anterioare?year=2019&amp;month=1</v>
      </c>
      <c r="EY24" s="189" t="str">
        <f>IF(ISBLANK(Monitoring_MP!EY24),"",Monitoring_MP!EY24)</f>
        <v>da</v>
      </c>
      <c r="EZ24" s="127" t="str">
        <f>IF(ISBLANK(Monitoring_MP!EZ24),"",Monitoring_MP!EZ24)</f>
        <v>https://comrat.md/reshenija-munsoveta.html</v>
      </c>
      <c r="FA24" s="143" t="str">
        <f t="shared" si="2"/>
        <v>da</v>
      </c>
      <c r="FB24" s="143">
        <f t="shared" si="3"/>
        <v>22</v>
      </c>
      <c r="FC24" s="143" t="str">
        <f t="shared" si="2"/>
        <v>nu</v>
      </c>
      <c r="FD24" s="143">
        <f t="shared" si="3"/>
        <v>21</v>
      </c>
      <c r="FE24" s="143" t="str">
        <f t="shared" si="2"/>
        <v>partial</v>
      </c>
      <c r="FF24" s="143">
        <f t="shared" ref="FF24" si="165">COUNTIF($AK24:$EZ24,FE24)</f>
        <v>1</v>
      </c>
      <c r="FG24" s="143" t="str">
        <f t="shared" si="2"/>
        <v>0-10%</v>
      </c>
      <c r="FH24" s="143">
        <f t="shared" ref="FH24" si="166">COUNTIF($AK24:$EZ24,FG24)</f>
        <v>7</v>
      </c>
      <c r="FI24" s="143" t="str">
        <f t="shared" si="2"/>
        <v>10-30%</v>
      </c>
      <c r="FJ24" s="143">
        <f t="shared" ref="FJ24" si="167">COUNTIF($AK24:$EZ24,FI24)</f>
        <v>2</v>
      </c>
      <c r="FK24" s="143" t="str">
        <f t="shared" si="7"/>
        <v>30-60%</v>
      </c>
      <c r="FL24" s="143">
        <f t="shared" ref="FL24" si="168">COUNTIF($AK24:$EZ24,FK24)</f>
        <v>3</v>
      </c>
      <c r="FM24" s="143" t="str">
        <f t="shared" si="9"/>
        <v>60-90%</v>
      </c>
      <c r="FN24" s="143">
        <f t="shared" ref="FN24" si="169">COUNTIF($AK24:$EZ24,FM24)</f>
        <v>4</v>
      </c>
      <c r="FO24" s="143" t="str">
        <f t="shared" si="11"/>
        <v>N/A</v>
      </c>
      <c r="FP24" s="143">
        <f t="shared" ref="FP24" si="170">COUNTIF($AK24:$EZ24,FO24)</f>
        <v>0</v>
      </c>
      <c r="FQ24" s="143" t="str">
        <f t="shared" si="13"/>
        <v>--------</v>
      </c>
      <c r="FR24" s="143">
        <f t="shared" ref="FR24" si="171">COUNTIF($AK24:$EZ24,FQ24)</f>
        <v>0</v>
      </c>
      <c r="FS24" s="143">
        <f t="shared" si="15"/>
        <v>60</v>
      </c>
      <c r="FT24" s="143" t="str">
        <f t="shared" si="16"/>
        <v>da</v>
      </c>
      <c r="FU24" s="143" t="str">
        <f t="shared" si="17"/>
        <v>nu</v>
      </c>
      <c r="FV24" s="143">
        <f t="shared" si="18"/>
        <v>22</v>
      </c>
      <c r="FW24" s="143">
        <f t="shared" si="19"/>
        <v>21</v>
      </c>
      <c r="FX24" s="143">
        <f t="shared" si="20"/>
        <v>60</v>
      </c>
      <c r="FY24" s="26" t="s">
        <v>347</v>
      </c>
      <c r="FZ24" s="167">
        <f t="shared" si="21"/>
        <v>0.36666666666666664</v>
      </c>
      <c r="GA24" s="167">
        <f t="shared" si="22"/>
        <v>0.35</v>
      </c>
      <c r="GB24" s="143" t="str">
        <f>VLOOKUP(Analysis_2020!B24,Matching_final!B24:G87,6,FALSE)</f>
        <v>C18022</v>
      </c>
      <c r="GC24" s="143" t="str">
        <f>VLOOKUP(GB24,Monitoring_MP_2018!B:D,3,FALSE)</f>
        <v>Are the approved decisions of the local public authority published on the web site?</v>
      </c>
      <c r="GD24" s="143" t="str">
        <f>VLOOKUP(GB24,Monitoring_MP_2018!B:E,4,FALSE)</f>
        <v>par</v>
      </c>
      <c r="GE24" s="167">
        <f>VLOOKUP($GB24,Monitoring_MP_2018!$B:$FD,158,FALSE)</f>
        <v>0.33333333333333331</v>
      </c>
      <c r="GF24" s="167">
        <f>VLOOKUP($GB24,Monitoring_MP_2018!$B:$FD,159,FALSE)</f>
        <v>0.53333333333333333</v>
      </c>
      <c r="GG24" s="230">
        <f t="shared" si="23"/>
        <v>3.3333333333333326E-2</v>
      </c>
      <c r="GH24" s="230">
        <f t="shared" si="24"/>
        <v>-0.18333333333333335</v>
      </c>
      <c r="GI24" s="143">
        <v>23</v>
      </c>
    </row>
    <row r="25" spans="1:191" ht="15" customHeight="1" x14ac:dyDescent="0.35">
      <c r="A25" s="27" t="str">
        <f>IF(ISBLANK(Monitoring_MP!A25),"",Monitoring_MP!A25)</f>
        <v>Q23</v>
      </c>
      <c r="B25" s="23" t="str">
        <f>IF(ISBLANK(Monitoring_MP!B25),"",Monitoring_MP!B25)</f>
        <v>C20023</v>
      </c>
      <c r="C25" s="27">
        <f>IF(ISBLANK(Monitoring_MP!C25),"",Monitoring_MP!C25)</f>
        <v>25</v>
      </c>
      <c r="D25" s="26" t="str">
        <f>IF(ISBLANK(Monitoring_MP!D25),"",Monitoring_MP!D25)</f>
        <v>Sînt utilizate de autoritățile publice locale rețelele sociale pentru implicarea cetățenilor și diseminarea informațiilor publice ?</v>
      </c>
      <c r="E25" s="26" t="str">
        <f>IF(ISBLANK(Monitoring_MP!E25),"",Monitoring_MP!E25)</f>
        <v>Are social networks used by local public authorities to involve citizens and disseminate public information?</v>
      </c>
      <c r="F25" s="26" t="str">
        <f>IF(ISBLANK(Monitoring_MP!F25),"",Monitoring_MP!F25)</f>
        <v>par</v>
      </c>
      <c r="G25" s="47" t="str">
        <f>IF(ISBLANK(Monitoring_MP!G25),"",Monitoring_MP!G25)</f>
        <v>par15</v>
      </c>
      <c r="H25" s="47" t="str">
        <f>IF(ISBLANK(Monitoring_MP!H25),"",Monitoring_MP!H25)</f>
        <v>par15k</v>
      </c>
      <c r="I25" s="47">
        <f>IF(ISBLANK(Monitoring_MP!I25),"",Monitoring_MP!I25)</f>
        <v>2</v>
      </c>
      <c r="J25" s="47" t="str">
        <f>IF(ISBLANK(Monitoring_MP!J25),"",Monitoring_MP!J25)</f>
        <v>da</v>
      </c>
      <c r="K25" s="47" t="str">
        <f>IF(ISBLANK(Monitoring_MP!K25),"",Monitoring_MP!K25)</f>
        <v>yes</v>
      </c>
      <c r="L25" s="47" t="str">
        <f>IF(ISBLANK(Monitoring_MP!L25),"",Monitoring_MP!L25)</f>
        <v>nu</v>
      </c>
      <c r="M25" s="24" t="str">
        <f>IF(ISBLANK(Monitoring_MP!M25),"",Monitoring_MP!M25)</f>
        <v>no</v>
      </c>
      <c r="N25" s="24" t="str">
        <f>IF(ISBLANK(Monitoring_MP!N25),"",Monitoring_MP!N25)</f>
        <v>partial</v>
      </c>
      <c r="O25" s="47" t="str">
        <f>IF(ISBLANK(Monitoring_MP!O25),"",Monitoring_MP!O25)</f>
        <v>partially</v>
      </c>
      <c r="P25" s="47" t="str">
        <f>IF(ISBLANK(Monitoring_MP!P25),"",Monitoring_MP!P25)</f>
        <v>--------</v>
      </c>
      <c r="Q25" s="47" t="str">
        <f>IF(ISBLANK(Monitoring_MP!Q25),"",Monitoring_MP!Q25)</f>
        <v>--------</v>
      </c>
      <c r="R25" s="47" t="str">
        <f>IF(ISBLANK(Monitoring_MP!R25),"",Monitoring_MP!R25)</f>
        <v>--------</v>
      </c>
      <c r="S25" s="47" t="str">
        <f>IF(ISBLANK(Monitoring_MP!S25),"",Monitoring_MP!S25)</f>
        <v>--------</v>
      </c>
      <c r="T25" s="47" t="str">
        <f>IF(ISBLANK(Monitoring_MP!T25),"",Monitoring_MP!T25)</f>
        <v>--------</v>
      </c>
      <c r="U25" s="47" t="str">
        <f>IF(ISBLANK(Monitoring_MP!U25),"",Monitoring_MP!U25)</f>
        <v>--------</v>
      </c>
      <c r="V25" s="47" t="str">
        <f>IF(ISBLANK(Monitoring_MP!V25),"",Monitoring_MP!V25)</f>
        <v>--------</v>
      </c>
      <c r="W25" s="47" t="str">
        <f>IF(ISBLANK(Monitoring_MP!W25),"",Monitoring_MP!W25)</f>
        <v>--------</v>
      </c>
      <c r="X25" s="47" t="str">
        <f>IF(ISBLANK(Monitoring_MP!X25),"",Monitoring_MP!X25)</f>
        <v>N/A</v>
      </c>
      <c r="Y25" s="47" t="str">
        <f>IF(ISBLANK(Monitoring_MP!Y25),"",Monitoring_MP!Y25)</f>
        <v>N/A</v>
      </c>
      <c r="Z25" s="47" t="str">
        <f>IF(ISBLANK(Monitoring_MP!Z25),"",Monitoring_MP!Z25)</f>
        <v>--------</v>
      </c>
      <c r="AA25" s="47" t="str">
        <f>IF(ISBLANK(Monitoring_MP!AA25),"",Monitoring_MP!AA25)</f>
        <v>--------</v>
      </c>
      <c r="AB25" s="47">
        <f>IF(ISBLANK(Monitoring_MP!AB25),"",Monitoring_MP!AB25)</f>
        <v>2</v>
      </c>
      <c r="AC25" s="47">
        <f>IF(ISBLANK(Monitoring_MP!AC25),"",Monitoring_MP!AC25)</f>
        <v>0</v>
      </c>
      <c r="AD25" s="47">
        <f>IF(ISBLANK(Monitoring_MP!AD25),"",Monitoring_MP!AD25)</f>
        <v>1</v>
      </c>
      <c r="AE25" s="47" t="str">
        <f>IF(ISBLANK(Monitoring_MP!AE25),"",Monitoring_MP!AE25)</f>
        <v/>
      </c>
      <c r="AF25" s="47" t="str">
        <f>IF(ISBLANK(Monitoring_MP!AF25),"",Monitoring_MP!AF25)</f>
        <v/>
      </c>
      <c r="AG25" s="47" t="str">
        <f>IF(ISBLANK(Monitoring_MP!AG25),"",Monitoring_MP!AG25)</f>
        <v/>
      </c>
      <c r="AH25" s="47" t="str">
        <f>IF(ISBLANK(Monitoring_MP!AH25),"",Monitoring_MP!AH25)</f>
        <v/>
      </c>
      <c r="AI25" s="47" t="str">
        <f>IF(ISBLANK(Monitoring_MP!AI25),"",Monitoring_MP!AI25)</f>
        <v>N/A</v>
      </c>
      <c r="AJ25" s="26" t="str">
        <f>IF(ISBLANK(Monitoring_MP!AJ25),"",Monitoring_MP!AJ25)</f>
        <v/>
      </c>
      <c r="AK25" s="189" t="str">
        <f>IF(ISBLANK(Monitoring_MP!AK25),"",Monitoring_MP!AK25)</f>
        <v>da</v>
      </c>
      <c r="AL25" s="93" t="str">
        <f>IF(ISBLANK(Monitoring_MP!AL25),"",Monitoring_MP!AL25)</f>
        <v>https://www.facebook.com/primariachisinaumd/?fref=ts</v>
      </c>
      <c r="AM25" s="189" t="str">
        <f>IF(ISBLANK(Monitoring_MP!AM25),"",Monitoring_MP!AM25)</f>
        <v>da</v>
      </c>
      <c r="AN25" s="95" t="str">
        <f>IF(ISBLANK(Monitoring_MP!AN25),"",Monitoring_MP!AN25)</f>
        <v>https://www.facebook.com/primariabalti/</v>
      </c>
      <c r="AO25" s="191" t="str">
        <f>IF(ISBLANK(Monitoring_MP!AO25),"",Monitoring_MP!AO25)</f>
        <v>da</v>
      </c>
      <c r="AP25" s="154" t="str">
        <f>IF(ISBLANK(Monitoring_MP!AP25),"",Monitoring_MP!AP25)</f>
        <v>https://www.facebook.com/primariamunicipuluicahul/</v>
      </c>
      <c r="AQ25" s="189" t="str">
        <f>IF(ISBLANK(Monitoring_MP!AQ25),"",Monitoring_MP!AQ25)</f>
        <v>da</v>
      </c>
      <c r="AR25" s="95" t="str">
        <f>IF(ISBLANK(Monitoring_MP!AR25),"",Monitoring_MP!AR25)</f>
        <v>https://www.facebook.com/ungheni.md/</v>
      </c>
      <c r="AS25" s="189" t="str">
        <f>IF(ISBLANK(Monitoring_MP!AS25),"",Monitoring_MP!AS25)</f>
        <v>da</v>
      </c>
      <c r="AT25" s="93" t="str">
        <f>IF(ISBLANK(Monitoring_MP!AT25),"",Monitoring_MP!AT25)</f>
        <v>https://www.facebook.com/primSoroca/</v>
      </c>
      <c r="AU25" s="189" t="str">
        <f>IF(ISBLANK(Monitoring_MP!AU25),"",Monitoring_MP!AU25)</f>
        <v>da</v>
      </c>
      <c r="AV25" s="95" t="str">
        <f>IF(ISBLANK(Monitoring_MP!AV25),"",Monitoring_MP!AV25)</f>
        <v>https://www.facebook.com/orhei.md/</v>
      </c>
      <c r="AW25" s="189" t="str">
        <f>IF(ISBLANK(Monitoring_MP!AW25),"",Monitoring_MP!AW25)</f>
        <v>nu</v>
      </c>
      <c r="AX25" s="93" t="str">
        <f>IF(ISBLANK(Monitoring_MP!AX25),"",Monitoring_MP!AX25)</f>
        <v>nu sînt informații pe web</v>
      </c>
      <c r="AY25" s="189" t="str">
        <f>IF(ISBLANK(Monitoring_MP!AY25),"",Monitoring_MP!AY25)</f>
        <v>da</v>
      </c>
      <c r="AZ25" s="132" t="str">
        <f>IF(ISBLANK(Monitoring_MP!AZ25),"",Monitoring_MP!AZ25)</f>
        <v>https://www.facebook.com/PrimariaStraseni/</v>
      </c>
      <c r="BA25" s="189" t="str">
        <f>IF(ISBLANK(Monitoring_MP!BA25),"",Monitoring_MP!BA25)</f>
        <v>da</v>
      </c>
      <c r="BB25" s="95" t="str">
        <f>IF(ISBLANK(Monitoring_MP!BB25),"",Monitoring_MP!BB25)</f>
        <v>https://www.facebook.com/PrimariaDrochia/</v>
      </c>
      <c r="BC25" s="189" t="str">
        <f>IF(ISBLANK(Monitoring_MP!BC25),"",Monitoring_MP!BC25)</f>
        <v>da</v>
      </c>
      <c r="BD25" s="96" t="str">
        <f>IF(ISBLANK(Monitoring_MP!BD25),"",Monitoring_MP!BD25)</f>
        <v>https://www.facebook.com/Prim%C4%83ria-or-Durle%C8%99ti-285512255690088/</v>
      </c>
      <c r="BE25" s="189" t="str">
        <f>IF(ISBLANK(Monitoring_MP!BE25),"",Monitoring_MP!BE25)</f>
        <v>da</v>
      </c>
      <c r="BF25" s="95" t="str">
        <f>IF(ISBLANK(Monitoring_MP!BF25),"",Monitoring_MP!BF25)</f>
        <v>https://www.facebook.com/Primaria-Causeni-478149692315806/</v>
      </c>
      <c r="BG25" s="189" t="str">
        <f>IF(ISBLANK(Monitoring_MP!BG25),"",Monitoring_MP!BG25)</f>
        <v>da</v>
      </c>
      <c r="BH25" s="95" t="str">
        <f>IF(ISBLANK(Monitoring_MP!BH25),"",Monitoring_MP!BH25)</f>
        <v>https://www.facebook.com/PrimariaEdinet/</v>
      </c>
      <c r="BI25" s="189" t="str">
        <f>IF(ISBLANK(Monitoring_MP!BI25),"",Monitoring_MP!BI25)</f>
        <v>da</v>
      </c>
      <c r="BJ25" s="192" t="str">
        <f>IF(ISBLANK(Monitoring_MP!BJ25),"",Monitoring_MP!BJ25)</f>
        <v>https://www.facebook.com/Prim%C4%83ria-Municipiului-H%C3%A2nce%C8%99ti-1281867518499296/</v>
      </c>
      <c r="BK25" s="189" t="str">
        <f>IF(ISBLANK(Monitoring_MP!BK25),"",Monitoring_MP!BK25)</f>
        <v>da</v>
      </c>
      <c r="BL25" s="192" t="str">
        <f>IF(ISBLANK(Monitoring_MP!BL25),"",Monitoring_MP!BL25)</f>
        <v>https://ok.ru/profile/556248519419</v>
      </c>
      <c r="BM25" s="189" t="str">
        <f>IF(ISBLANK(Monitoring_MP!BM25),"",Monitoring_MP!BM25)</f>
        <v>da</v>
      </c>
      <c r="BN25" s="93" t="str">
        <f>IF(ISBLANK(Monitoring_MP!BN25),"",Monitoring_MP!BN25)</f>
        <v>https://www.facebook.com/PrimariaCalarasiMD</v>
      </c>
      <c r="BO25" s="189" t="str">
        <f>IF(ISBLANK(Monitoring_MP!BO25),"",Monitoring_MP!BO25)</f>
        <v>da</v>
      </c>
      <c r="BP25" s="93" t="str">
        <f>IF(ISBLANK(Monitoring_MP!BP25),"",Monitoring_MP!BP25)</f>
        <v>https://www.facebook.com/Prim%C4%83ria-Ialoveni-438740852928129/</v>
      </c>
      <c r="BQ25" s="189" t="str">
        <f>IF(ISBLANK(Monitoring_MP!BQ25),"",Monitoring_MP!BQ25)</f>
        <v>nu</v>
      </c>
      <c r="BR25" s="93" t="str">
        <f>IF(ISBLANK(Monitoring_MP!BR25),"",Monitoring_MP!BR25)</f>
        <v>nu sînt informații pe web</v>
      </c>
      <c r="BS25" s="189" t="str">
        <f>IF(ISBLANK(Monitoring_MP!BS25),"",Monitoring_MP!BS25)</f>
        <v>da</v>
      </c>
      <c r="BT25" s="93" t="str">
        <f>IF(ISBLANK(Monitoring_MP!BT25),"",Monitoring_MP!BT25)</f>
        <v>https://www.facebook.com/primariataraclia/</v>
      </c>
      <c r="BU25" s="189" t="str">
        <f>IF(ISBLANK(Monitoring_MP!BU25),"",Monitoring_MP!BU25)</f>
        <v>da</v>
      </c>
      <c r="BV25" s="93" t="str">
        <f>IF(ISBLANK(Monitoring_MP!BV25),"",Monitoring_MP!BV25)</f>
        <v>https://www.facebook.com/falestimd/</v>
      </c>
      <c r="BW25" s="189" t="str">
        <f>IF(ISBLANK(Monitoring_MP!BW25),"",Monitoring_MP!BW25)</f>
        <v>da</v>
      </c>
      <c r="BX25" s="130" t="str">
        <f>IF(ISBLANK(Monitoring_MP!BX25),"",Monitoring_MP!BX25)</f>
        <v>https://www.facebook.com/primariaorasuluisingerei/</v>
      </c>
      <c r="BY25" s="189" t="str">
        <f>IF(ISBLANK(Monitoring_MP!BY25),"",Monitoring_MP!BY25)</f>
        <v>da</v>
      </c>
      <c r="BZ25" s="95" t="str">
        <f>IF(ISBLANK(Monitoring_MP!BZ25),"",Monitoring_MP!BZ25)</f>
        <v>https://www.facebook.com/primariaorasului.nisporeni/?fref=ts</v>
      </c>
      <c r="CA25" s="189" t="str">
        <f>IF(ISBLANK(Monitoring_MP!CA25),"",Monitoring_MP!CA25)</f>
        <v>da</v>
      </c>
      <c r="CB25" s="93" t="str">
        <f>IF(ISBLANK(Monitoring_MP!CB25),"",Monitoring_MP!CB25)</f>
        <v>https://www.facebook.com/primaria.cimislia/?ref=br_rs</v>
      </c>
      <c r="CC25" s="189" t="str">
        <f>IF(ISBLANK(Monitoring_MP!CC25),"",Monitoring_MP!CC25)</f>
        <v>da</v>
      </c>
      <c r="CD25" s="93" t="str">
        <f>IF(ISBLANK(Monitoring_MP!CD25),"",Monitoring_MP!CD25)</f>
        <v>https://www.facebook.com/Prim%C4%83ria-R%C3%AE%C5%9Fcani-663133227099939/</v>
      </c>
      <c r="CE25" s="189" t="str">
        <f>IF(ISBLANK(Monitoring_MP!CE25),"",Monitoring_MP!CE25)</f>
        <v>da</v>
      </c>
      <c r="CF25" s="93" t="str">
        <f>IF(ISBLANK(Monitoring_MP!CF25),"",Monitoring_MP!CF25)</f>
        <v>https://www.facebook.com/PrimariaRezina/</v>
      </c>
      <c r="CG25" s="189" t="str">
        <f>IF(ISBLANK(Monitoring_MP!CG25),"",Monitoring_MP!CG25)</f>
        <v>da</v>
      </c>
      <c r="CH25" s="170" t="str">
        <f>IF(ISBLANK(Monitoring_MP!CH25),"",Monitoring_MP!CH25)</f>
        <v>https://www.facebook.com/PrimariaBasarabeasca/</v>
      </c>
      <c r="CI25" s="189" t="str">
        <f>IF(ISBLANK(Monitoring_MP!CI25),"",Monitoring_MP!CI25)</f>
        <v>nu</v>
      </c>
      <c r="CJ25" s="193" t="str">
        <f>IF(ISBLANK(Monitoring_MP!CJ25),"",Monitoring_MP!CJ25)</f>
        <v>nu sînt informații pe web</v>
      </c>
      <c r="CK25" s="189" t="str">
        <f>IF(ISBLANK(Monitoring_MP!CK25),"",Monitoring_MP!CK25)</f>
        <v>nu</v>
      </c>
      <c r="CL25" s="93" t="str">
        <f>IF(ISBLANK(Monitoring_MP!CL25),"",Monitoring_MP!CL25)</f>
        <v>nu sînt informații pe web</v>
      </c>
      <c r="CM25" s="189" t="str">
        <f>IF(ISBLANK(Monitoring_MP!CM25),"",Monitoring_MP!CM25)</f>
        <v>da</v>
      </c>
      <c r="CN25" s="93" t="str">
        <f>IF(ISBLANK(Monitoring_MP!CN25),"",Monitoring_MP!CN25)</f>
        <v>https://www.facebook.com/PrimariaGlodeni</v>
      </c>
      <c r="CO25" s="189" t="str">
        <f>IF(ISBLANK(Monitoring_MP!CO25),"",Monitoring_MP!CO25)</f>
        <v>da</v>
      </c>
      <c r="CP25" s="93" t="str">
        <f>IF(ISBLANK(Monitoring_MP!CP25),"",Monitoring_MP!CP25)</f>
        <v>https://www.facebook.com/primariacostesti/</v>
      </c>
      <c r="CQ25" s="189" t="str">
        <f>IF(ISBLANK(Monitoring_MP!CQ25),"",Monitoring_MP!CQ25)</f>
        <v>da</v>
      </c>
      <c r="CR25" s="95" t="str">
        <f>IF(ISBLANK(Monitoring_MP!CR25),"",Monitoring_MP!CR25)</f>
        <v>https://www.facebook.com/PrimariaLeova/</v>
      </c>
      <c r="CS25" s="189" t="str">
        <f>IF(ISBLANK(Monitoring_MP!CS25),"",Monitoring_MP!CS25)</f>
        <v>da</v>
      </c>
      <c r="CT25" s="93" t="str">
        <f>IF(ISBLANK(Monitoring_MP!CT25),"",Monitoring_MP!CT25)</f>
        <v>https://www.facebook.com/PrimariaDonduseni/</v>
      </c>
      <c r="CU25" s="189" t="str">
        <f>IF(ISBLANK(Monitoring_MP!CU25),"",Monitoring_MP!CU25)</f>
        <v>da</v>
      </c>
      <c r="CV25" s="93" t="str">
        <f>IF(ISBLANK(Monitoring_MP!CV25),"",Monitoring_MP!CV25)</f>
        <v>https://www.facebook.com/Prim%C4%83ria-comunei-C%C4%83rpineni-117719162186601/</v>
      </c>
      <c r="CW25" s="189" t="str">
        <f>IF(ISBLANK(Monitoring_MP!CW25),"",Monitoring_MP!CW25)</f>
        <v>nu</v>
      </c>
      <c r="CX25" s="192" t="str">
        <f>IF(ISBLANK(Monitoring_MP!CX25),"",Monitoring_MP!CX25)</f>
        <v>nu sînt informații pe web</v>
      </c>
      <c r="CY25" s="189" t="str">
        <f>IF(ISBLANK(Monitoring_MP!CY25),"",Monitoring_MP!CY25)</f>
        <v>da</v>
      </c>
      <c r="CZ25" s="93" t="str">
        <f>IF(ISBLANK(Monitoring_MP!CZ25),"",Monitoring_MP!CZ25)</f>
        <v>https://www.facebook.com/copceac/</v>
      </c>
      <c r="DA25" s="189" t="str">
        <f>IF(ISBLANK(Monitoring_MP!DA25),"",Monitoring_MP!DA25)</f>
        <v>partial</v>
      </c>
      <c r="DB25" s="93" t="str">
        <f>IF(ISBLANK(Monitoring_MP!DB25),"",Monitoring_MP!DB25)</f>
        <v>https://www.facebook.com/PrimariaOrasuluiOcnita/?fref=ts</v>
      </c>
      <c r="DC25" s="189" t="str">
        <f>IF(ISBLANK(Monitoring_MP!DC25),"",Monitoring_MP!DC25)</f>
        <v>da</v>
      </c>
      <c r="DD25" s="96" t="str">
        <f>IF(ISBLANK(Monitoring_MP!DD25),"",Monitoring_MP!DD25)</f>
        <v>https://www.facebook.com/primaria.aneniinoi.16</v>
      </c>
      <c r="DE25" s="189" t="str">
        <f>IF(ISBLANK(Monitoring_MP!DE25),"",Monitoring_MP!DE25)</f>
        <v>da</v>
      </c>
      <c r="DF25" s="192" t="str">
        <f>IF(ISBLANK(Monitoring_MP!DF25),"",Monitoring_MP!DF25)</f>
        <v>https://www.facebook.com/profile.php?id=100033923633765</v>
      </c>
      <c r="DG25" s="189" t="str">
        <f>IF(ISBLANK(Monitoring_MP!DG25),"",Monitoring_MP!DG25)</f>
        <v>da</v>
      </c>
      <c r="DH25" s="93" t="str">
        <f>IF(ISBLANK(Monitoring_MP!DH25),"",Monitoring_MP!DH25)</f>
        <v>https://www.facebook.com/primcricova/?ref=br_rs</v>
      </c>
      <c r="DI25" s="189" t="str">
        <f>IF(ISBLANK(Monitoring_MP!DI25),"",Monitoring_MP!DI25)</f>
        <v>da</v>
      </c>
      <c r="DJ25" s="93" t="str">
        <f>IF(ISBLANK(Monitoring_MP!DJ25),"",Monitoring_MP!DJ25)</f>
        <v>https://www.facebook.com/PrimariaComuneiBacioi/</v>
      </c>
      <c r="DK25" s="189" t="str">
        <f>IF(ISBLANK(Monitoring_MP!DK25),"",Monitoring_MP!DK25)</f>
        <v>nu</v>
      </c>
      <c r="DL25" s="93" t="str">
        <f>IF(ISBLANK(Monitoring_MP!DL25),"",Monitoring_MP!DL25)</f>
        <v>nu sînt informații pe web</v>
      </c>
      <c r="DM25" s="189" t="str">
        <f>IF(ISBLANK(Monitoring_MP!DM25),"",Monitoring_MP!DM25)</f>
        <v>nu</v>
      </c>
      <c r="DN25" s="192" t="str">
        <f>IF(ISBLANK(Monitoring_MP!DN25),"",Monitoring_MP!DN25)</f>
        <v>nu sînt informații pe web</v>
      </c>
      <c r="DO25" s="189" t="str">
        <f>IF(ISBLANK(Monitoring_MP!DO25),"",Monitoring_MP!DO25)</f>
        <v>da</v>
      </c>
      <c r="DP25" s="95" t="str">
        <f>IF(ISBLANK(Monitoring_MP!DP25),"",Monitoring_MP!DP25)</f>
        <v>https://www.facebook.com/primaria.criuleni.3?fref=search&amp;__tn__=%2Cd%2CP-R&amp;eid=ARAySmq5kFgLBjKGeOhHGoJ0yUMI1EwjcSylHouATM8itAbwRRMFU8DtL26TzHjJGeucPiPXqs0fSBj1</v>
      </c>
      <c r="DQ25" s="189" t="str">
        <f>IF(ISBLANK(Monitoring_MP!DQ25),"",Monitoring_MP!DQ25)</f>
        <v>nu</v>
      </c>
      <c r="DR25" s="192" t="str">
        <f>IF(ISBLANK(Monitoring_MP!DR25),"",Monitoring_MP!DR25)</f>
        <v>Nu are pagină web (ultima verificare 31.05.2020)</v>
      </c>
      <c r="DS25" s="189" t="str">
        <f>IF(ISBLANK(Monitoring_MP!DS25),"",Monitoring_MP!DS25)</f>
        <v>da</v>
      </c>
      <c r="DT25" s="193" t="str">
        <f>IF(ISBLANK(Monitoring_MP!DT25),"",Monitoring_MP!DT25)</f>
        <v>https://ok.ru/primariyag</v>
      </c>
      <c r="DU25" s="189" t="str">
        <f>IF(ISBLANK(Monitoring_MP!DU25),"",Monitoring_MP!DU25)</f>
        <v>nu</v>
      </c>
      <c r="DV25" s="192" t="str">
        <f>IF(ISBLANK(Monitoring_MP!DV25),"",Monitoring_MP!DV25)</f>
        <v>Nu are pagină web (ultima verificare 31.05.2020)</v>
      </c>
      <c r="DW25" s="189" t="str">
        <f>IF(ISBLANK(Monitoring_MP!DW25),"",Monitoring_MP!DW25)</f>
        <v>da</v>
      </c>
      <c r="DX25" s="95" t="str">
        <f>IF(ISBLANK(Monitoring_MP!DX25),"",Monitoring_MP!DX25)</f>
        <v>https://www.facebook.com/truseni/</v>
      </c>
      <c r="DY25" s="189" t="str">
        <f>IF(ISBLANK(Monitoring_MP!DY25),"",Monitoring_MP!DY25)</f>
        <v>da</v>
      </c>
      <c r="DZ25" s="95" t="str">
        <f>IF(ISBLANK(Monitoring_MP!DZ25),"",Monitoring_MP!DZ25)</f>
        <v>https://www.facebook.com/primariapelinia/</v>
      </c>
      <c r="EA25" s="189" t="str">
        <f>IF(ISBLANK(Monitoring_MP!EA25),"",Monitoring_MP!EA25)</f>
        <v>partial</v>
      </c>
      <c r="EB25" s="192" t="str">
        <f>IF(ISBLANK(Monitoring_MP!EB25),"",Monitoring_MP!EB25)</f>
        <v>https://www.facebook.com/peresecina/</v>
      </c>
      <c r="EC25" s="189" t="str">
        <f>IF(ISBLANK(Monitoring_MP!EC25),"",Monitoring_MP!EC25)</f>
        <v>partial</v>
      </c>
      <c r="ED25" s="192" t="str">
        <f>IF(ISBLANK(Monitoring_MP!ED25),"",Monitoring_MP!ED25)</f>
        <v>https://www.facebook.com/CudragpentruSipoteni/</v>
      </c>
      <c r="EE25" s="189" t="str">
        <f>IF(ISBLANK(Monitoring_MP!EE25),"",Monitoring_MP!EE25)</f>
        <v>da</v>
      </c>
      <c r="EF25" s="192" t="str">
        <f>IF(ISBLANK(Monitoring_MP!EF25),"",Monitoring_MP!EF25)</f>
        <v>https://www.facebook.com/satulTalmaza/?ref=search&amp;__tn__=%2Cd%2CP-R&amp;eid=ARCeCmZXIuTYLhBMtrAez5ji7LRXJ_MWnAS-uhnnMoMhnyssI4A6TDaJaPYs665iibhzRiVAiUY3Lu-x</v>
      </c>
      <c r="EG25" s="189" t="str">
        <f>IF(ISBLANK(Monitoring_MP!EG25),"",Monitoring_MP!EG25)</f>
        <v>da</v>
      </c>
      <c r="EH25" s="192" t="str">
        <f>IF(ISBLANK(Monitoring_MP!EH25),"",Monitoring_MP!EH25)</f>
        <v>https://www.facebook.com/primariabudestimd/</v>
      </c>
      <c r="EI25" s="189" t="str">
        <f>IF(ISBLANK(Monitoring_MP!EI25),"",Monitoring_MP!EI25)</f>
        <v>da</v>
      </c>
      <c r="EJ25" s="192" t="str">
        <f>IF(ISBLANK(Monitoring_MP!EJ25),"",Monitoring_MP!EJ25)</f>
        <v>https://www.facebook.com/PrimariaVarnita/</v>
      </c>
      <c r="EK25" s="189" t="str">
        <f>IF(ISBLANK(Monitoring_MP!EK25),"",Monitoring_MP!EK25)</f>
        <v>nu</v>
      </c>
      <c r="EL25" s="192" t="str">
        <f>IF(ISBLANK(Monitoring_MP!EL25),"",Monitoring_MP!EL25)</f>
        <v>nu sînt informații pe web</v>
      </c>
      <c r="EM25" s="189" t="str">
        <f>IF(ISBLANK(Monitoring_MP!EM25),"",Monitoring_MP!EM25)</f>
        <v>da</v>
      </c>
      <c r="EN25" s="95" t="str">
        <f>IF(ISBLANK(Monitoring_MP!EN25),"",Monitoring_MP!EN25)</f>
        <v>https://www.facebook.com/primariatelenesti/</v>
      </c>
      <c r="EO25" s="189" t="str">
        <f>IF(ISBLANK(Monitoring_MP!EO25),"",Monitoring_MP!EO25)</f>
        <v>da</v>
      </c>
      <c r="EP25" s="192" t="str">
        <f>IF(ISBLANK(Monitoring_MP!EP25),"",Monitoring_MP!EP25)</f>
        <v>https://www.facebook.com/magdacesti.md/</v>
      </c>
      <c r="EQ25" s="189" t="str">
        <f>IF(ISBLANK(Monitoring_MP!EQ25),"",Monitoring_MP!EQ25)</f>
        <v>partial</v>
      </c>
      <c r="ER25" s="95" t="str">
        <f>IF(ISBLANK(Monitoring_MP!ER25),"",Monitoring_MP!ER25)</f>
        <v>https://www.facebook.com/GuraGalbeneiCimislia/</v>
      </c>
      <c r="ES25" s="189" t="str">
        <f>IF(ISBLANK(Monitoring_MP!ES25),"",Monitoring_MP!ES25)</f>
        <v>nu</v>
      </c>
      <c r="ET25" s="93" t="str">
        <f>IF(ISBLANK(Monitoring_MP!ET25),"",Monitoring_MP!ET25)</f>
        <v>pagina web nefuncțională (ultima verificare la 2.06.2020)</v>
      </c>
      <c r="EU25" s="189" t="str">
        <f>IF(ISBLANK(Monitoring_MP!EU25),"",Monitoring_MP!EU25)</f>
        <v>partial</v>
      </c>
      <c r="EV25" s="132" t="str">
        <f>IF(ISBLANK(Monitoring_MP!EV25),"",Monitoring_MP!EV25)</f>
        <v>https://www.facebook.com/pg/Prim%C4%83ria-Ruse%C5%9Ftii-Noi-oficial-1577189855875132/posts/</v>
      </c>
      <c r="EW25" s="189" t="str">
        <f>IF(ISBLANK(Monitoring_MP!EW25),"",Monitoring_MP!EW25)</f>
        <v>da</v>
      </c>
      <c r="EX25" s="95" t="str">
        <f>IF(ISBLANK(Monitoring_MP!EX25),"",Monitoring_MP!EX25)</f>
        <v>https://www.facebook.com/primariazaim/</v>
      </c>
      <c r="EY25" s="189" t="str">
        <f>IF(ISBLANK(Monitoring_MP!EY25),"",Monitoring_MP!EY25)</f>
        <v>da</v>
      </c>
      <c r="EZ25" s="192" t="str">
        <f>IF(ISBLANK(Monitoring_MP!EZ25),"",Monitoring_MP!EZ25)</f>
        <v>https://www.facebook.com/comratmd/</v>
      </c>
      <c r="FA25" s="143" t="str">
        <f t="shared" si="2"/>
        <v>da</v>
      </c>
      <c r="FB25" s="143">
        <f t="shared" si="3"/>
        <v>44</v>
      </c>
      <c r="FC25" s="143" t="str">
        <f t="shared" si="2"/>
        <v>nu</v>
      </c>
      <c r="FD25" s="143">
        <f t="shared" si="3"/>
        <v>11</v>
      </c>
      <c r="FE25" s="143" t="str">
        <f t="shared" si="2"/>
        <v>partial</v>
      </c>
      <c r="FF25" s="143">
        <f t="shared" ref="FF25" si="172">COUNTIF($AK25:$EZ25,FE25)</f>
        <v>5</v>
      </c>
      <c r="FG25" s="143" t="str">
        <f t="shared" si="2"/>
        <v>--------</v>
      </c>
      <c r="FH25" s="143">
        <f t="shared" ref="FH25" si="173">COUNTIF($AK25:$EZ25,FG25)</f>
        <v>0</v>
      </c>
      <c r="FI25" s="143" t="str">
        <f t="shared" si="2"/>
        <v>--------</v>
      </c>
      <c r="FJ25" s="143">
        <f t="shared" ref="FJ25" si="174">COUNTIF($AK25:$EZ25,FI25)</f>
        <v>0</v>
      </c>
      <c r="FK25" s="143" t="str">
        <f t="shared" si="7"/>
        <v>--------</v>
      </c>
      <c r="FL25" s="143">
        <f t="shared" ref="FL25" si="175">COUNTIF($AK25:$EZ25,FK25)</f>
        <v>0</v>
      </c>
      <c r="FM25" s="143" t="str">
        <f t="shared" si="9"/>
        <v>--------</v>
      </c>
      <c r="FN25" s="143">
        <f t="shared" ref="FN25" si="176">COUNTIF($AK25:$EZ25,FM25)</f>
        <v>0</v>
      </c>
      <c r="FO25" s="143" t="str">
        <f t="shared" si="11"/>
        <v>N/A</v>
      </c>
      <c r="FP25" s="143">
        <f t="shared" ref="FP25" si="177">COUNTIF($AK25:$EZ25,FO25)</f>
        <v>0</v>
      </c>
      <c r="FQ25" s="143" t="str">
        <f t="shared" si="13"/>
        <v>--------</v>
      </c>
      <c r="FR25" s="143">
        <f t="shared" ref="FR25" si="178">COUNTIF($AK25:$EZ25,FQ25)</f>
        <v>0</v>
      </c>
      <c r="FS25" s="143">
        <f t="shared" si="15"/>
        <v>60</v>
      </c>
      <c r="FT25" s="143" t="str">
        <f t="shared" si="16"/>
        <v>da</v>
      </c>
      <c r="FU25" s="143" t="str">
        <f t="shared" si="17"/>
        <v>nu</v>
      </c>
      <c r="FV25" s="143">
        <f t="shared" si="18"/>
        <v>44</v>
      </c>
      <c r="FW25" s="143">
        <f t="shared" si="19"/>
        <v>11</v>
      </c>
      <c r="FX25" s="143">
        <f t="shared" si="20"/>
        <v>60</v>
      </c>
      <c r="FY25" s="26" t="s">
        <v>416</v>
      </c>
      <c r="FZ25" s="167">
        <f t="shared" si="21"/>
        <v>0.73333333333333328</v>
      </c>
      <c r="GA25" s="167">
        <f t="shared" si="22"/>
        <v>0.18333333333333332</v>
      </c>
      <c r="GB25" s="143" t="str">
        <f>VLOOKUP(Analysis_2020!B25,Matching_final!B25:G88,6,FALSE)</f>
        <v>C18023</v>
      </c>
      <c r="GC25" s="143" t="str">
        <f>VLOOKUP(GB25,Monitoring_MP_2018!B:D,3,FALSE)</f>
        <v>Are social networks used by local public authorities to involve citizens and disseminate public information?</v>
      </c>
      <c r="GD25" s="143" t="str">
        <f>VLOOKUP(GB25,Monitoring_MP_2018!B:E,4,FALSE)</f>
        <v>par</v>
      </c>
      <c r="GE25" s="167">
        <f>VLOOKUP($GB25,Monitoring_MP_2018!$B:$FD,158,FALSE)</f>
        <v>0.46666666666666667</v>
      </c>
      <c r="GF25" s="167">
        <f>VLOOKUP($GB25,Monitoring_MP_2018!$B:$FD,159,FALSE)</f>
        <v>0.13333333333333333</v>
      </c>
      <c r="GG25" s="230">
        <f t="shared" si="23"/>
        <v>0.26666666666666661</v>
      </c>
      <c r="GH25" s="230">
        <f t="shared" si="24"/>
        <v>4.9999999999999989E-2</v>
      </c>
      <c r="GI25" s="143">
        <v>24</v>
      </c>
    </row>
    <row r="26" spans="1:191" ht="15" customHeight="1" x14ac:dyDescent="0.35">
      <c r="A26" s="19" t="str">
        <f>IF(ISBLANK(Monitoring_MP!A26),"",Monitoring_MP!A26)</f>
        <v>Q24</v>
      </c>
      <c r="B26" s="19" t="str">
        <f>IF(ISBLANK(Monitoring_MP!B26),"",Monitoring_MP!B26)</f>
        <v>C20024</v>
      </c>
      <c r="C26" s="19">
        <f>IF(ISBLANK(Monitoring_MP!C26),"",Monitoring_MP!C26)</f>
        <v>26</v>
      </c>
      <c r="D26" s="11" t="str">
        <f>IF(ISBLANK(Monitoring_MP!D26),"",Monitoring_MP!D26)</f>
        <v>Sînt aduse la cunoștință publică anunțurile de intenție (planurile de achiziţii publice)?</v>
      </c>
      <c r="E26" s="11" t="str">
        <f>IF(ISBLANK(Monitoring_MP!E26),"",Monitoring_MP!E26)</f>
        <v>Are notices of intent (public procurement plans) made public?</v>
      </c>
      <c r="F26" s="11" t="str">
        <f>IF(ISBLANK(Monitoring_MP!F26),"",Monitoring_MP!F26)</f>
        <v>proc</v>
      </c>
      <c r="G26" s="12" t="str">
        <f>IF(ISBLANK(Monitoring_MP!G26),"",Monitoring_MP!G26)</f>
        <v>proc1</v>
      </c>
      <c r="H26" s="12" t="str">
        <f>IF(ISBLANK(Monitoring_MP!H26),"",Monitoring_MP!H26)</f>
        <v>proc1k</v>
      </c>
      <c r="I26" s="12">
        <f>IF(ISBLANK(Monitoring_MP!I26),"",Monitoring_MP!I26)</f>
        <v>2</v>
      </c>
      <c r="J26" s="12" t="str">
        <f>IF(ISBLANK(Monitoring_MP!J26),"",Monitoring_MP!J26)</f>
        <v>da</v>
      </c>
      <c r="K26" s="12" t="str">
        <f>IF(ISBLANK(Monitoring_MP!K26),"",Monitoring_MP!K26)</f>
        <v>yes</v>
      </c>
      <c r="L26" s="12" t="str">
        <f>IF(ISBLANK(Monitoring_MP!L26),"",Monitoring_MP!L26)</f>
        <v>nu</v>
      </c>
      <c r="M26" s="86" t="str">
        <f>IF(ISBLANK(Monitoring_MP!M26),"",Monitoring_MP!M26)</f>
        <v>no</v>
      </c>
      <c r="N26" s="12" t="str">
        <f>IF(ISBLANK(Monitoring_MP!N26),"",Monitoring_MP!N26)</f>
        <v>partial/alte modalități</v>
      </c>
      <c r="O26" s="12" t="str">
        <f>IF(ISBLANK(Monitoring_MP!O26),"",Monitoring_MP!O26)</f>
        <v>partially/other ways</v>
      </c>
      <c r="P26" s="86" t="str">
        <f>IF(ISBLANK(Monitoring_MP!P26),"",Monitoring_MP!P26)</f>
        <v>--------</v>
      </c>
      <c r="Q26" s="86" t="str">
        <f>IF(ISBLANK(Monitoring_MP!Q26),"",Monitoring_MP!Q26)</f>
        <v>--------</v>
      </c>
      <c r="R26" s="86" t="str">
        <f>IF(ISBLANK(Monitoring_MP!R26),"",Monitoring_MP!R26)</f>
        <v>--------</v>
      </c>
      <c r="S26" s="86" t="str">
        <f>IF(ISBLANK(Monitoring_MP!S26),"",Monitoring_MP!S26)</f>
        <v>--------</v>
      </c>
      <c r="T26" s="86" t="str">
        <f>IF(ISBLANK(Monitoring_MP!T26),"",Monitoring_MP!T26)</f>
        <v>--------</v>
      </c>
      <c r="U26" s="86" t="str">
        <f>IF(ISBLANK(Monitoring_MP!U26),"",Monitoring_MP!U26)</f>
        <v>--------</v>
      </c>
      <c r="V26" s="86" t="str">
        <f>IF(ISBLANK(Monitoring_MP!V26),"",Monitoring_MP!V26)</f>
        <v>--------</v>
      </c>
      <c r="W26" s="86" t="str">
        <f>IF(ISBLANK(Monitoring_MP!W26),"",Monitoring_MP!W26)</f>
        <v>--------</v>
      </c>
      <c r="X26" s="86" t="str">
        <f>IF(ISBLANK(Monitoring_MP!X26),"",Monitoring_MP!X26)</f>
        <v>N/A</v>
      </c>
      <c r="Y26" s="86" t="str">
        <f>IF(ISBLANK(Monitoring_MP!Y26),"",Monitoring_MP!Y26)</f>
        <v>N/A</v>
      </c>
      <c r="Z26" s="86" t="str">
        <f>IF(ISBLANK(Monitoring_MP!Z26),"",Monitoring_MP!Z26)</f>
        <v>--------</v>
      </c>
      <c r="AA26" s="86" t="str">
        <f>IF(ISBLANK(Monitoring_MP!AA26),"",Monitoring_MP!AA26)</f>
        <v>--------</v>
      </c>
      <c r="AB26" s="12">
        <f>IF(ISBLANK(Monitoring_MP!AB26),"",Monitoring_MP!AB26)</f>
        <v>2</v>
      </c>
      <c r="AC26" s="12">
        <f>IF(ISBLANK(Monitoring_MP!AC26),"",Monitoring_MP!AC26)</f>
        <v>0</v>
      </c>
      <c r="AD26" s="12">
        <f>IF(ISBLANK(Monitoring_MP!AD26),"",Monitoring_MP!AD26)</f>
        <v>1</v>
      </c>
      <c r="AE26" s="12" t="str">
        <f>IF(ISBLANK(Monitoring_MP!AE26),"",Monitoring_MP!AE26)</f>
        <v/>
      </c>
      <c r="AF26" s="12" t="str">
        <f>IF(ISBLANK(Monitoring_MP!AF26),"",Monitoring_MP!AF26)</f>
        <v/>
      </c>
      <c r="AG26" s="12" t="str">
        <f>IF(ISBLANK(Monitoring_MP!AG26),"",Monitoring_MP!AG26)</f>
        <v/>
      </c>
      <c r="AH26" s="12" t="str">
        <f>IF(ISBLANK(Monitoring_MP!AH26),"",Monitoring_MP!AH26)</f>
        <v/>
      </c>
      <c r="AI26" s="86" t="str">
        <f>IF(ISBLANK(Monitoring_MP!AI26),"",Monitoring_MP!AI26)</f>
        <v>N/A</v>
      </c>
      <c r="AJ26" s="12" t="str">
        <f>IF(ISBLANK(Monitoring_MP!AJ26),"",Monitoring_MP!AJ26)</f>
        <v/>
      </c>
      <c r="AK26" s="189" t="str">
        <f>IF(ISBLANK(Monitoring_MP!AK26),"",Monitoring_MP!AK26)</f>
        <v>da</v>
      </c>
      <c r="AL26" s="95" t="str">
        <f>IF(ISBLANK(Monitoring_MP!AL26),"",Monitoring_MP!AL26)</f>
        <v>https://www.chisinau.md/doct.php?l=ro&amp;idc=493&amp;id=25066&amp;t=/Informatii/Licitatii-si-achizitii/Licitatii-si-achizitii-curente/PLANUL-de-achizitii-al-Aparatului-Primariei-municipiului-Chiinau-pentru-anul-2019
https://www.chisinau.md/doct.php?l=ro&amp;idc=493&amp;id=25065&amp;t=/Informatii/Licitatii-si-achizitii/Licitatii-si-achizitii-curente/PLANUL-de-achizitii-al-Directiei-generale-arhitectura-urbanism-i-relatii-funciare-pe-anul-2019
https://www.chisinau.md/doct.php?l=ro&amp;idc=493&amp;id=25058&amp;t=/Informatii/Licitatii-si-achizitii/Licitatii-si-achizitii-curente/PLANUL-de-achizitie-al-Directiei-generale-finante-pe-anul-2019
https://www.chisinau.md/doct.php?l=ro&amp;idc=493&amp;id=25038&amp;t=/Informatii/Licitatii-si-achizitii/Licitatii-si-achizitii-curente/PLANUL-de-achizitii-publice-al-Directiei-Cultura-a-Primariei-municipiului-Chiinau-pentru-anul-2019
https://www.chisinau.md/doct.php?l=ro&amp;idc=493&amp;id=25237&amp;t=/Informatii/Licitatii-si-achizitii/Licitatii-si-achizitii-curente/PLANUL-DE-ACHIZIII-pentru-necesitatile-Directiei-generale-economie-reforme-i-relatii-patrimoniale-pentru-anul-2019
https://www.chisinau.md/doct.php?l=ro&amp;idc=493&amp;id=25111&amp;t=/Informatii/Licitatii-si-achizitii/Licitatii-si-achizitii-curente/PLANUL-achizitiilor-publice-pentru-anul-2019-in-cadrul-Directiei-generale-asistenta-sociala-i-sanatate
http://comert.chisinau.md/libview.php?l=ro&amp;idc=83&amp;id=405&amp;t=/Transparenta/Achizitii-publice/Planul-de-achizitii-pentru-anul-2019</v>
      </c>
      <c r="AM26" s="189" t="str">
        <f>IF(ISBLANK(Monitoring_MP!AM26),"",Monitoring_MP!AM26)</f>
        <v>da</v>
      </c>
      <c r="AN26" s="95" t="str">
        <f>IF(ISBLANK(Monitoring_MP!AN26),"",Monitoring_MP!AN26)</f>
        <v xml:space="preserve">http://balti.md/transparenta/achizitii-publice/anunt-de-intentie/
http://balti.md/transparenta/achizitii-publice/planul-anual/
</v>
      </c>
      <c r="AO26" s="191" t="str">
        <f>IF(ISBLANK(Monitoring_MP!AO26),"",Monitoring_MP!AO26)</f>
        <v>nu</v>
      </c>
      <c r="AP26" s="163" t="str">
        <f>IF(ISBLANK(Monitoring_MP!AP26),"",Monitoring_MP!AP26)</f>
        <v>nu sînt informații pe web</v>
      </c>
      <c r="AQ26" s="189" t="str">
        <f>IF(ISBLANK(Monitoring_MP!AQ26),"",Monitoring_MP!AQ26)</f>
        <v>nu</v>
      </c>
      <c r="AR26" s="192" t="str">
        <f>IF(ISBLANK(Monitoring_MP!AR26),"",Monitoring_MP!AR26)</f>
        <v>nu sînt informații pe web</v>
      </c>
      <c r="AS26" s="189" t="str">
        <f>IF(ISBLANK(Monitoring_MP!AS26),"",Monitoring_MP!AS26)</f>
        <v>da</v>
      </c>
      <c r="AT26" s="95" t="str">
        <f>IF(ISBLANK(Monitoring_MP!AT26),"",Monitoring_MP!AT26)</f>
        <v>http://www.primsoroca.md/uploads/article/Plan_de_achizitii_2019_srGY.pdf
http://www.primsoroca.md/uploads/article/img02386_TFwV.pdf</v>
      </c>
      <c r="AU26" s="189" t="str">
        <f>IF(ISBLANK(Monitoring_MP!AU26),"",Monitoring_MP!AU26)</f>
        <v>da</v>
      </c>
      <c r="AV26" s="93" t="str">
        <f>IF(ISBLANK(Monitoring_MP!AV26),"",Monitoring_MP!AV26)</f>
        <v>https://www.orhei.md/index.php?pag=news&amp;id=764&amp;rid=2718&amp;l=ro
https://www.orhei.md/index.php?pag=news&amp;id=764&amp;rid=3028&amp;l=ro</v>
      </c>
      <c r="AW26" s="189" t="str">
        <f>IF(ISBLANK(Monitoring_MP!AW26),"",Monitoring_MP!AW26)</f>
        <v>da</v>
      </c>
      <c r="AX26" s="93" t="str">
        <f>IF(ISBLANK(Monitoring_MP!AX26),"",Monitoring_MP!AX26)</f>
        <v>https://ceadir-lunga.md/gosudarstvennye-zakupki/plan-zakupok-na-2018-god</v>
      </c>
      <c r="AY26" s="189" t="str">
        <f>IF(ISBLANK(Monitoring_MP!AY26),"",Monitoring_MP!AY26)</f>
        <v>da</v>
      </c>
      <c r="AZ26" s="93" t="str">
        <f>IF(ISBLANK(Monitoring_MP!AZ26),"",Monitoring_MP!AZ26)</f>
        <v>http://www.straseni.md/planul-de-achizie-al-primariei-municipiului-straseni-pentru-anul-2019/</v>
      </c>
      <c r="BA26" s="189" t="str">
        <f>IF(ISBLANK(Monitoring_MP!BA26),"",Monitoring_MP!BA26)</f>
        <v>nu</v>
      </c>
      <c r="BB26" s="93" t="str">
        <f>IF(ISBLANK(Monitoring_MP!BB26),"",Monitoring_MP!BB26)</f>
        <v>nu sînt informații pe web</v>
      </c>
      <c r="BC26" s="189" t="str">
        <f>IF(ISBLANK(Monitoring_MP!BC26),"",Monitoring_MP!BC26)</f>
        <v>nu</v>
      </c>
      <c r="BD26" s="96" t="str">
        <f>IF(ISBLANK(Monitoring_MP!BD26),"",Monitoring_MP!BD26)</f>
        <v>nu sînt informații pe web</v>
      </c>
      <c r="BE26" s="189" t="str">
        <f>IF(ISBLANK(Monitoring_MP!BE26),"",Monitoring_MP!BE26)</f>
        <v>nu</v>
      </c>
      <c r="BF26" s="193" t="str">
        <f>IF(ISBLANK(Monitoring_MP!BF26),"",Monitoring_MP!BF26)</f>
        <v>nu sînt informații pe web</v>
      </c>
      <c r="BG26" s="189" t="str">
        <f>IF(ISBLANK(Monitoring_MP!BG26),"",Monitoring_MP!BG26)</f>
        <v>nu</v>
      </c>
      <c r="BH26" s="192" t="str">
        <f>IF(ISBLANK(Monitoring_MP!BH26),"",Monitoring_MP!BH26)</f>
        <v>nu sînt informații pe web</v>
      </c>
      <c r="BI26" s="189" t="str">
        <f>IF(ISBLANK(Monitoring_MP!BI26),"",Monitoring_MP!BI26)</f>
        <v>nu</v>
      </c>
      <c r="BJ26" s="193" t="str">
        <f>IF(ISBLANK(Monitoring_MP!BJ26),"",Monitoring_MP!BJ26)</f>
        <v>nu sînt informații pe web</v>
      </c>
      <c r="BK26" s="189" t="str">
        <f>IF(ISBLANK(Monitoring_MP!BK26),"",Monitoring_MP!BK26)</f>
        <v>nu</v>
      </c>
      <c r="BL26" s="193" t="str">
        <f>IF(ISBLANK(Monitoring_MP!BL26),"",Monitoring_MP!BL26)</f>
        <v>nu sînt informații pe web</v>
      </c>
      <c r="BM26" s="189" t="str">
        <f>IF(ISBLANK(Monitoring_MP!BM26),"",Monitoring_MP!BM26)</f>
        <v>da</v>
      </c>
      <c r="BN26" s="95" t="str">
        <f>IF(ISBLANK(Monitoring_MP!BN26),"",Monitoring_MP!BN26)</f>
        <v>http://calarasi-primaria.md/achizitii-publice/</v>
      </c>
      <c r="BO26" s="189" t="str">
        <f>IF(ISBLANK(Monitoring_MP!BO26),"",Monitoring_MP!BO26)</f>
        <v>nu</v>
      </c>
      <c r="BP26" s="193" t="str">
        <f>IF(ISBLANK(Monitoring_MP!BP26),"",Monitoring_MP!BP26)</f>
        <v>nu sînt informații pe web</v>
      </c>
      <c r="BQ26" s="189" t="str">
        <f>IF(ISBLANK(Monitoring_MP!BQ26),"",Monitoring_MP!BQ26)</f>
        <v>da</v>
      </c>
      <c r="BR26" s="192" t="str">
        <f>IF(ISBLANK(Monitoring_MP!BR26),"",Monitoring_MP!BR26)</f>
        <v>http://primariafloresti.md/licitatii-si-achizitii/</v>
      </c>
      <c r="BS26" s="189" t="str">
        <f>IF(ISBLANK(Monitoring_MP!BS26),"",Monitoring_MP!BS26)</f>
        <v>nu</v>
      </c>
      <c r="BT26" s="193" t="str">
        <f>IF(ISBLANK(Monitoring_MP!BT26),"",Monitoring_MP!BT26)</f>
        <v>nu sînt informații pe web</v>
      </c>
      <c r="BU26" s="189" t="str">
        <f>IF(ISBLANK(Monitoring_MP!BU26),"",Monitoring_MP!BU26)</f>
        <v>da</v>
      </c>
      <c r="BV26" s="95" t="str">
        <f>IF(ISBLANK(Monitoring_MP!BV26),"",Monitoring_MP!BV26)</f>
        <v>https://falesti.md/index.php/achizitii-publice/380-plan-achizitii-2019.html</v>
      </c>
      <c r="BW26" s="189" t="str">
        <f>IF(ISBLANK(Monitoring_MP!BW26),"",Monitoring_MP!BW26)</f>
        <v>nu</v>
      </c>
      <c r="BX26" s="193" t="str">
        <f>IF(ISBLANK(Monitoring_MP!BX26),"",Monitoring_MP!BX26)</f>
        <v>nu sînt informații pe web</v>
      </c>
      <c r="BY26" s="189" t="str">
        <f>IF(ISBLANK(Monitoring_MP!BY26),"",Monitoring_MP!BY26)</f>
        <v>nu</v>
      </c>
      <c r="BZ26" s="193" t="str">
        <f>IF(ISBLANK(Monitoring_MP!BZ26),"",Monitoring_MP!BZ26)</f>
        <v>nu sînt informații pe web</v>
      </c>
      <c r="CA26" s="189" t="str">
        <f>IF(ISBLANK(Monitoring_MP!CA26),"",Monitoring_MP!CA26)</f>
        <v>da</v>
      </c>
      <c r="CB26" s="95" t="str">
        <f>IF(ISBLANK(Monitoring_MP!CB26),"",Monitoring_MP!CB26)</f>
        <v>http://cimislia.md/upload/plan%20de%20achizitii.pdf</v>
      </c>
      <c r="CC26" s="189" t="str">
        <f>IF(ISBLANK(Monitoring_MP!CC26),"",Monitoring_MP!CC26)</f>
        <v>da</v>
      </c>
      <c r="CD26" s="192" t="str">
        <f>IF(ISBLANK(Monitoring_MP!CD26),"",Monitoring_MP!CD26)</f>
        <v>http://riscani.com/upload/actelocale/planul%20de%20achizi%C8%9Bii.pdf
http://riscani.com/upload/actelocale/anun%C8%9B%20de%20inten%C8%9Bie.PDF</v>
      </c>
      <c r="CE26" s="189" t="str">
        <f>IF(ISBLANK(Monitoring_MP!CE26),"",Monitoring_MP!CE26)</f>
        <v>da</v>
      </c>
      <c r="CF26" s="93" t="str">
        <f>IF(ISBLANK(Monitoring_MP!CF26),"",Monitoring_MP!CF26)</f>
        <v>http://primaria-rezina.md/plan-de-achizitii/</v>
      </c>
      <c r="CG26" s="189" t="str">
        <f>IF(ISBLANK(Monitoring_MP!CG26),"",Monitoring_MP!CG26)</f>
        <v>nu</v>
      </c>
      <c r="CH26" s="171" t="str">
        <f>IF(ISBLANK(Monitoring_MP!CH26),"",Monitoring_MP!CH26)</f>
        <v>nu sînt informații pe web</v>
      </c>
      <c r="CI26" s="189" t="str">
        <f>IF(ISBLANK(Monitoring_MP!CI26),"",Monitoring_MP!CI26)</f>
        <v>nu</v>
      </c>
      <c r="CJ26" s="193" t="str">
        <f>IF(ISBLANK(Monitoring_MP!CJ26),"",Monitoring_MP!CJ26)</f>
        <v>nu sînt informații pe web</v>
      </c>
      <c r="CK26" s="189" t="str">
        <f>IF(ISBLANK(Monitoring_MP!CK26),"",Monitoring_MP!CK26)</f>
        <v>nu</v>
      </c>
      <c r="CL26" s="95" t="str">
        <f>IF(ISBLANK(Monitoring_MP!CL26),"",Monitoring_MP!CL26)</f>
        <v>nu sînt informații pe web</v>
      </c>
      <c r="CM26" s="189" t="str">
        <f>IF(ISBLANK(Monitoring_MP!CM26),"",Monitoring_MP!CM26)</f>
        <v>nu</v>
      </c>
      <c r="CN26" s="193" t="str">
        <f>IF(ISBLANK(Monitoring_MP!CN26),"",Monitoring_MP!CN26)</f>
        <v>nu sînt informații pe web</v>
      </c>
      <c r="CO26" s="189" t="str">
        <f>IF(ISBLANK(Monitoring_MP!CO26),"",Monitoring_MP!CO26)</f>
        <v>nu</v>
      </c>
      <c r="CP26" s="193" t="str">
        <f>IF(ISBLANK(Monitoring_MP!CP26),"",Monitoring_MP!CP26)</f>
        <v>nu sînt informații pe web</v>
      </c>
      <c r="CQ26" s="189" t="str">
        <f>IF(ISBLANK(Monitoring_MP!CQ26),"",Monitoring_MP!CQ26)</f>
        <v>nu</v>
      </c>
      <c r="CR26" s="93" t="str">
        <f>IF(ISBLANK(Monitoring_MP!CR26),"",Monitoring_MP!CR26)</f>
        <v>nu sînt informații pe web</v>
      </c>
      <c r="CS26" s="189" t="str">
        <f>IF(ISBLANK(Monitoring_MP!CS26),"",Monitoring_MP!CS26)</f>
        <v>nu</v>
      </c>
      <c r="CT26" s="193" t="str">
        <f>IF(ISBLANK(Monitoring_MP!CT26),"",Monitoring_MP!CT26)</f>
        <v>Pagina web nefuncțională (ultima verificare 31.05.2020)</v>
      </c>
      <c r="CU26" s="189" t="str">
        <f>IF(ISBLANK(Monitoring_MP!CU26),"",Monitoring_MP!CU26)</f>
        <v>nu</v>
      </c>
      <c r="CV26" s="201" t="str">
        <f>IF(ISBLANK(Monitoring_MP!CV26),"",Monitoring_MP!CV26)</f>
        <v>nu sînt informații pe web</v>
      </c>
      <c r="CW26" s="189" t="str">
        <f>IF(ISBLANK(Monitoring_MP!CW26),"",Monitoring_MP!CW26)</f>
        <v>nu</v>
      </c>
      <c r="CX26" s="193" t="str">
        <f>IF(ISBLANK(Monitoring_MP!CX26),"",Monitoring_MP!CX26)</f>
        <v>nu sînt informații pe web</v>
      </c>
      <c r="CY26" s="189" t="str">
        <f>IF(ISBLANK(Monitoring_MP!CY26),"",Monitoring_MP!CY26)</f>
        <v>nu</v>
      </c>
      <c r="CZ26" s="193" t="str">
        <f>IF(ISBLANK(Monitoring_MP!CZ26),"",Monitoring_MP!CZ26)</f>
        <v>nu sînt informații pe web</v>
      </c>
      <c r="DA26" s="189" t="str">
        <f>IF(ISBLANK(Monitoring_MP!DA26),"",Monitoring_MP!DA26)</f>
        <v>nu</v>
      </c>
      <c r="DB26" s="193" t="str">
        <f>IF(ISBLANK(Monitoring_MP!DB26),"",Monitoring_MP!DB26)</f>
        <v>nu sînt informații pe web</v>
      </c>
      <c r="DC26" s="189" t="str">
        <f>IF(ISBLANK(Monitoring_MP!DC26),"",Monitoring_MP!DC26)</f>
        <v>nu</v>
      </c>
      <c r="DD26" s="193" t="str">
        <f>IF(ISBLANK(Monitoring_MP!DD26),"",Monitoring_MP!DD26)</f>
        <v>nu sînt informații pe web</v>
      </c>
      <c r="DE26" s="189" t="str">
        <f>IF(ISBLANK(Monitoring_MP!DE26),"",Monitoring_MP!DE26)</f>
        <v>nu</v>
      </c>
      <c r="DF26" s="193" t="str">
        <f>IF(ISBLANK(Monitoring_MP!DF26),"",Monitoring_MP!DF26)</f>
        <v>nu este pagina web (ultima verificare 31.05.2020)</v>
      </c>
      <c r="DG26" s="189" t="str">
        <f>IF(ISBLANK(Monitoring_MP!DG26),"",Monitoring_MP!DG26)</f>
        <v>da</v>
      </c>
      <c r="DH26" s="192" t="str">
        <f>IF(ISBLANK(Monitoring_MP!DH26),"",Monitoring_MP!DH26)</f>
        <v>http://www.primariacricova.md/ro/plan-achizi-ii.html</v>
      </c>
      <c r="DI26" s="189" t="str">
        <f>IF(ISBLANK(Monitoring_MP!DI26),"",Monitoring_MP!DI26)</f>
        <v>nu</v>
      </c>
      <c r="DJ26" s="93" t="str">
        <f>IF(ISBLANK(Monitoring_MP!DJ26),"",Monitoring_MP!DJ26)</f>
        <v>nu sînt informații pe web</v>
      </c>
      <c r="DK26" s="189" t="str">
        <f>IF(ISBLANK(Monitoring_MP!DK26),"",Monitoring_MP!DK26)</f>
        <v>da</v>
      </c>
      <c r="DL26" s="192" t="str">
        <f>IF(ISBLANK(Monitoring_MP!DL26),"",Monitoring_MP!DL26)</f>
        <v>http://www.primariastefanvoda.md/files/9124_planul_de_achizitii_publice_ale_primariei_or._stefan_voda_pe_anul_2019.pdf</v>
      </c>
      <c r="DM26" s="189" t="str">
        <f>IF(ISBLANK(Monitoring_MP!DM26),"",Monitoring_MP!DM26)</f>
        <v>nu</v>
      </c>
      <c r="DN26" s="193" t="str">
        <f>IF(ISBLANK(Monitoring_MP!DN26),"",Monitoring_MP!DN26)</f>
        <v>nu sînt informații pe web</v>
      </c>
      <c r="DO26" s="189" t="str">
        <f>IF(ISBLANK(Monitoring_MP!DO26),"",Monitoring_MP!DO26)</f>
        <v>nu</v>
      </c>
      <c r="DP26" s="193" t="str">
        <f>IF(ISBLANK(Monitoring_MP!DP26),"",Monitoring_MP!DP26)</f>
        <v>site nefuncțional (ultima verificare 31.05.2020)</v>
      </c>
      <c r="DQ26" s="189" t="str">
        <f>IF(ISBLANK(Monitoring_MP!DQ26),"",Monitoring_MP!DQ26)</f>
        <v>nu</v>
      </c>
      <c r="DR26" s="193" t="str">
        <f>IF(ISBLANK(Monitoring_MP!DR26),"",Monitoring_MP!DR26)</f>
        <v>Nu are pagină web (ultima verificare 31.05.2020)</v>
      </c>
      <c r="DS26" s="189" t="str">
        <f>IF(ISBLANK(Monitoring_MP!DS26),"",Monitoring_MP!DS26)</f>
        <v>nu</v>
      </c>
      <c r="DT26" s="193" t="str">
        <f>IF(ISBLANK(Monitoring_MP!DT26),"",Monitoring_MP!DT26)</f>
        <v>nu sînt informații pe web</v>
      </c>
      <c r="DU26" s="189" t="str">
        <f>IF(ISBLANK(Monitoring_MP!DU26),"",Monitoring_MP!DU26)</f>
        <v>nu</v>
      </c>
      <c r="DV26" s="193" t="str">
        <f>IF(ISBLANK(Monitoring_MP!DV26),"",Monitoring_MP!DV26)</f>
        <v>Nu are pagină web (ultima verificare 31.05.2020)</v>
      </c>
      <c r="DW26" s="189" t="str">
        <f>IF(ISBLANK(Monitoring_MP!DW26),"",Monitoring_MP!DW26)</f>
        <v>nu</v>
      </c>
      <c r="DX26" s="193" t="str">
        <f>IF(ISBLANK(Monitoring_MP!DX26),"",Monitoring_MP!DX26)</f>
        <v>nu sînt informații pe web</v>
      </c>
      <c r="DY26" s="189" t="str">
        <f>IF(ISBLANK(Monitoring_MP!DY26),"",Monitoring_MP!DY26)</f>
        <v>nu</v>
      </c>
      <c r="DZ26" s="193" t="str">
        <f>IF(ISBLANK(Monitoring_MP!DZ26),"",Monitoring_MP!DZ26)</f>
        <v>nu sînt informații pe web</v>
      </c>
      <c r="EA26" s="189" t="str">
        <f>IF(ISBLANK(Monitoring_MP!EA26),"",Monitoring_MP!EA26)</f>
        <v>nu</v>
      </c>
      <c r="EB26" s="193" t="str">
        <f>IF(ISBLANK(Monitoring_MP!EB26),"",Monitoring_MP!EB26)</f>
        <v>nu sînt informații pe web</v>
      </c>
      <c r="EC26" s="189" t="str">
        <f>IF(ISBLANK(Monitoring_MP!EC26),"",Monitoring_MP!EC26)</f>
        <v>nu</v>
      </c>
      <c r="ED26" s="193" t="str">
        <f>IF(ISBLANK(Monitoring_MP!ED26),"",Monitoring_MP!ED26)</f>
        <v>Nu are pagină web (ultima verificare 31.05.2020)</v>
      </c>
      <c r="EE26" s="189" t="str">
        <f>IF(ISBLANK(Monitoring_MP!EE26),"",Monitoring_MP!EE26)</f>
        <v>nu</v>
      </c>
      <c r="EF26" s="193" t="str">
        <f>IF(ISBLANK(Monitoring_MP!EF26),"",Monitoring_MP!EF26)</f>
        <v>nu sînt informații pe web</v>
      </c>
      <c r="EG26" s="189" t="str">
        <f>IF(ISBLANK(Monitoring_MP!EG26),"",Monitoring_MP!EG26)</f>
        <v>da</v>
      </c>
      <c r="EH26" s="192" t="str">
        <f>IF(ISBLANK(Monitoring_MP!EH26),"",Monitoring_MP!EH26)</f>
        <v>https://budesti.md/licitatii/1514-aprobarea-planului-de-achiziii-publice-pentru-anul-2019.html</v>
      </c>
      <c r="EI26" s="189" t="str">
        <f>IF(ISBLANK(Monitoring_MP!EI26),"",Monitoring_MP!EI26)</f>
        <v>da</v>
      </c>
      <c r="EJ26" s="192" t="str">
        <f>IF(ISBLANK(Monitoring_MP!EJ26),"",Monitoring_MP!EJ26)</f>
        <v>http://varnita.md/category/achizitii-publice/plan-de-achizitii</v>
      </c>
      <c r="EK26" s="189" t="str">
        <f>IF(ISBLANK(Monitoring_MP!EK26),"",Monitoring_MP!EK26)</f>
        <v>nu</v>
      </c>
      <c r="EL26" s="193" t="str">
        <f>IF(ISBLANK(Monitoring_MP!EL26),"",Monitoring_MP!EL26)</f>
        <v>nu sînt informații pe web</v>
      </c>
      <c r="EM26" s="189" t="str">
        <f>IF(ISBLANK(Monitoring_MP!EM26),"",Monitoring_MP!EM26)</f>
        <v>da</v>
      </c>
      <c r="EN26" s="192" t="str">
        <f>IF(ISBLANK(Monitoring_MP!EN26),"",Monitoring_MP!EN26)</f>
        <v>http://www.primariatelenesti.md/planul-achizitiilor-publice-pe-anul-2019/</v>
      </c>
      <c r="EO26" s="189" t="str">
        <f>IF(ISBLANK(Monitoring_MP!EO26),"",Monitoring_MP!EO26)</f>
        <v>nu</v>
      </c>
      <c r="EP26" s="193" t="str">
        <f>IF(ISBLANK(Monitoring_MP!EP26),"",Monitoring_MP!EP26)</f>
        <v>nu sînt informații pe web</v>
      </c>
      <c r="EQ26" s="189" t="str">
        <f>IF(ISBLANK(Monitoring_MP!EQ26),"",Monitoring_MP!EQ26)</f>
        <v>nu</v>
      </c>
      <c r="ER26" s="193" t="str">
        <f>IF(ISBLANK(Monitoring_MP!ER26),"",Monitoring_MP!ER26)</f>
        <v>pagina web nefuncțională (ultima verificare la 2.06.2020)</v>
      </c>
      <c r="ES26" s="189" t="str">
        <f>IF(ISBLANK(Monitoring_MP!ES26),"",Monitoring_MP!ES26)</f>
        <v>nu</v>
      </c>
      <c r="ET26" s="193" t="str">
        <f>IF(ISBLANK(Monitoring_MP!ET26),"",Monitoring_MP!ET26)</f>
        <v>pagina web nefuncțională (ultima verificare la 2.06.2020)</v>
      </c>
      <c r="EU26" s="189" t="str">
        <f>IF(ISBLANK(Monitoring_MP!EU26),"",Monitoring_MP!EU26)</f>
        <v>nu</v>
      </c>
      <c r="EV26" s="194" t="str">
        <f>IF(ISBLANK(Monitoring_MP!EV26),"",Monitoring_MP!EV26)</f>
        <v>pagina web nefuncțională (ultima verificare la 2.06.2020)</v>
      </c>
      <c r="EW26" s="189" t="str">
        <f>IF(ISBLANK(Monitoring_MP!EW26),"",Monitoring_MP!EW26)</f>
        <v>nu</v>
      </c>
      <c r="EX26" s="193" t="str">
        <f>IF(ISBLANK(Monitoring_MP!EX26),"",Monitoring_MP!EX26)</f>
        <v>nu sînt informații pe web</v>
      </c>
      <c r="EY26" s="189" t="str">
        <f>IF(ISBLANK(Monitoring_MP!EY26),"",Monitoring_MP!EY26)</f>
        <v>nu</v>
      </c>
      <c r="EZ26" s="193" t="str">
        <f>IF(ISBLANK(Monitoring_MP!EZ26),"",Monitoring_MP!EZ26)</f>
        <v>nu sînt informații pe web</v>
      </c>
      <c r="FA26" s="143" t="str">
        <f t="shared" si="2"/>
        <v>da</v>
      </c>
      <c r="FB26" s="143">
        <f t="shared" si="3"/>
        <v>17</v>
      </c>
      <c r="FC26" s="143" t="str">
        <f t="shared" si="2"/>
        <v>nu</v>
      </c>
      <c r="FD26" s="143">
        <f t="shared" si="3"/>
        <v>43</v>
      </c>
      <c r="FE26" s="143" t="str">
        <f t="shared" si="2"/>
        <v>partial/alte modalități</v>
      </c>
      <c r="FF26" s="143">
        <f t="shared" ref="FF26" si="179">COUNTIF($AK26:$EZ26,FE26)</f>
        <v>0</v>
      </c>
      <c r="FG26" s="143" t="str">
        <f t="shared" si="2"/>
        <v>--------</v>
      </c>
      <c r="FH26" s="143">
        <f t="shared" ref="FH26" si="180">COUNTIF($AK26:$EZ26,FG26)</f>
        <v>0</v>
      </c>
      <c r="FI26" s="143" t="str">
        <f t="shared" si="2"/>
        <v>--------</v>
      </c>
      <c r="FJ26" s="143">
        <f t="shared" ref="FJ26" si="181">COUNTIF($AK26:$EZ26,FI26)</f>
        <v>0</v>
      </c>
      <c r="FK26" s="143" t="str">
        <f t="shared" si="7"/>
        <v>--------</v>
      </c>
      <c r="FL26" s="143">
        <f t="shared" ref="FL26" si="182">COUNTIF($AK26:$EZ26,FK26)</f>
        <v>0</v>
      </c>
      <c r="FM26" s="143" t="str">
        <f t="shared" si="9"/>
        <v>--------</v>
      </c>
      <c r="FN26" s="143">
        <f t="shared" ref="FN26" si="183">COUNTIF($AK26:$EZ26,FM26)</f>
        <v>0</v>
      </c>
      <c r="FO26" s="143" t="str">
        <f t="shared" si="11"/>
        <v>N/A</v>
      </c>
      <c r="FP26" s="143">
        <f t="shared" ref="FP26" si="184">COUNTIF($AK26:$EZ26,FO26)</f>
        <v>0</v>
      </c>
      <c r="FQ26" s="143" t="str">
        <f t="shared" si="13"/>
        <v>--------</v>
      </c>
      <c r="FR26" s="143">
        <f t="shared" ref="FR26" si="185">COUNTIF($AK26:$EZ26,FQ26)</f>
        <v>0</v>
      </c>
      <c r="FS26" s="143">
        <f t="shared" si="15"/>
        <v>60</v>
      </c>
      <c r="FT26" s="143" t="str">
        <f t="shared" si="16"/>
        <v>da</v>
      </c>
      <c r="FU26" s="143" t="str">
        <f t="shared" si="17"/>
        <v>nu</v>
      </c>
      <c r="FV26" s="143">
        <f t="shared" si="18"/>
        <v>17</v>
      </c>
      <c r="FW26" s="143">
        <f t="shared" si="19"/>
        <v>43</v>
      </c>
      <c r="FX26" s="143">
        <f t="shared" si="20"/>
        <v>60</v>
      </c>
      <c r="FY26" s="11" t="s">
        <v>348</v>
      </c>
      <c r="FZ26" s="167">
        <f t="shared" si="21"/>
        <v>0.28333333333333333</v>
      </c>
      <c r="GA26" s="167">
        <f t="shared" si="22"/>
        <v>0.71666666666666667</v>
      </c>
      <c r="GB26" s="143" t="str">
        <f>VLOOKUP(Analysis_2020!B26,Matching_final!B26:G89,6,FALSE)</f>
        <v>C18024</v>
      </c>
      <c r="GC26" s="143" t="str">
        <f>VLOOKUP(GB26,Monitoring_MP_2018!B:D,3,FALSE)</f>
        <v>Is the announcement about public procurements published?</v>
      </c>
      <c r="GD26" s="143" t="str">
        <f>VLOOKUP(GB26,Monitoring_MP_2018!B:E,4,FALSE)</f>
        <v>proc</v>
      </c>
      <c r="GE26" s="167">
        <f>VLOOKUP($GB26,Monitoring_MP_2018!$B:$FD,158,FALSE)</f>
        <v>0.16666666666666666</v>
      </c>
      <c r="GF26" s="167">
        <f>VLOOKUP($GB26,Monitoring_MP_2018!$B:$FD,159,FALSE)</f>
        <v>0.66666666666666663</v>
      </c>
      <c r="GG26" s="230">
        <f t="shared" si="23"/>
        <v>0.11666666666666667</v>
      </c>
      <c r="GH26" s="230">
        <f t="shared" si="24"/>
        <v>5.0000000000000044E-2</v>
      </c>
      <c r="GI26" s="143">
        <v>25</v>
      </c>
    </row>
    <row r="27" spans="1:191" ht="15" customHeight="1" x14ac:dyDescent="0.35">
      <c r="A27" s="19" t="str">
        <f>IF(ISBLANK(Monitoring_MP!A27),"",Monitoring_MP!A27)</f>
        <v>Q25</v>
      </c>
      <c r="B27" s="19" t="str">
        <f>IF(ISBLANK(Monitoring_MP!B27),"",Monitoring_MP!B27)</f>
        <v>C20025</v>
      </c>
      <c r="C27" s="19">
        <f>IF(ISBLANK(Monitoring_MP!C27),"",Monitoring_MP!C27)</f>
        <v>27</v>
      </c>
      <c r="D27" s="11" t="str">
        <f>IF(ISBLANK(Monitoring_MP!D27),"",Monitoring_MP!D27)</f>
        <v>Sînt aduse la cunoștință publică anunţurile de participare la achiziţii publice?</v>
      </c>
      <c r="E27" s="11" t="str">
        <f>IF(ISBLANK(Monitoring_MP!E27),"",Monitoring_MP!E27)</f>
        <v>Are public procurement announcements made public?</v>
      </c>
      <c r="F27" s="11" t="str">
        <f>IF(ISBLANK(Monitoring_MP!F27),"",Monitoring_MP!F27)</f>
        <v>proc</v>
      </c>
      <c r="G27" s="12" t="str">
        <f>IF(ISBLANK(Monitoring_MP!G27),"",Monitoring_MP!G27)</f>
        <v>proc2</v>
      </c>
      <c r="H27" s="12" t="str">
        <f>IF(ISBLANK(Monitoring_MP!H27),"",Monitoring_MP!H27)</f>
        <v>proc2k</v>
      </c>
      <c r="I27" s="12">
        <f>IF(ISBLANK(Monitoring_MP!I27),"",Monitoring_MP!I27)</f>
        <v>2</v>
      </c>
      <c r="J27" s="12" t="str">
        <f>IF(ISBLANK(Monitoring_MP!J27),"",Monitoring_MP!J27)</f>
        <v>da</v>
      </c>
      <c r="K27" s="12" t="str">
        <f>IF(ISBLANK(Monitoring_MP!K27),"",Monitoring_MP!K27)</f>
        <v>yes</v>
      </c>
      <c r="L27" s="12" t="str">
        <f>IF(ISBLANK(Monitoring_MP!L27),"",Monitoring_MP!L27)</f>
        <v>nu</v>
      </c>
      <c r="M27" s="86" t="str">
        <f>IF(ISBLANK(Monitoring_MP!M27),"",Monitoring_MP!M27)</f>
        <v>no</v>
      </c>
      <c r="N27" s="12" t="str">
        <f>IF(ISBLANK(Monitoring_MP!N27),"",Monitoring_MP!N27)</f>
        <v>partial/alte modalități</v>
      </c>
      <c r="O27" s="12" t="str">
        <f>IF(ISBLANK(Monitoring_MP!O27),"",Monitoring_MP!O27)</f>
        <v>partially/other ways</v>
      </c>
      <c r="P27" s="86" t="str">
        <f>IF(ISBLANK(Monitoring_MP!P27),"",Monitoring_MP!P27)</f>
        <v>0-10%</v>
      </c>
      <c r="Q27" s="86" t="str">
        <f>IF(ISBLANK(Monitoring_MP!Q27),"",Monitoring_MP!Q27)</f>
        <v>0-10%</v>
      </c>
      <c r="R27" s="86" t="str">
        <f>IF(ISBLANK(Monitoring_MP!R27),"",Monitoring_MP!R27)</f>
        <v>10-30%</v>
      </c>
      <c r="S27" s="86" t="str">
        <f>IF(ISBLANK(Monitoring_MP!S27),"",Monitoring_MP!S27)</f>
        <v>10-30%</v>
      </c>
      <c r="T27" s="86" t="str">
        <f>IF(ISBLANK(Monitoring_MP!T27),"",Monitoring_MP!T27)</f>
        <v>30-60%</v>
      </c>
      <c r="U27" s="86" t="str">
        <f>IF(ISBLANK(Monitoring_MP!U27),"",Monitoring_MP!U27)</f>
        <v>30-60%</v>
      </c>
      <c r="V27" s="86" t="str">
        <f>IF(ISBLANK(Monitoring_MP!V27),"",Monitoring_MP!V27)</f>
        <v>60-90%</v>
      </c>
      <c r="W27" s="86" t="str">
        <f>IF(ISBLANK(Monitoring_MP!W27),"",Monitoring_MP!W27)</f>
        <v>60-90%</v>
      </c>
      <c r="X27" s="86" t="str">
        <f>IF(ISBLANK(Monitoring_MP!X27),"",Monitoring_MP!X27)</f>
        <v>N/A</v>
      </c>
      <c r="Y27" s="86" t="str">
        <f>IF(ISBLANK(Monitoring_MP!Y27),"",Monitoring_MP!Y27)</f>
        <v>N/A</v>
      </c>
      <c r="Z27" s="86" t="str">
        <f>IF(ISBLANK(Monitoring_MP!Z27),"",Monitoring_MP!Z27)</f>
        <v>--------</v>
      </c>
      <c r="AA27" s="86" t="str">
        <f>IF(ISBLANK(Monitoring_MP!AA27),"",Monitoring_MP!AA27)</f>
        <v>--------</v>
      </c>
      <c r="AB27" s="12">
        <f>IF(ISBLANK(Monitoring_MP!AB27),"",Monitoring_MP!AB27)</f>
        <v>2</v>
      </c>
      <c r="AC27" s="12">
        <f>IF(ISBLANK(Monitoring_MP!AC27),"",Monitoring_MP!AC27)</f>
        <v>0</v>
      </c>
      <c r="AD27" s="12">
        <f>IF(ISBLANK(Monitoring_MP!AD27),"",Monitoring_MP!AD27)</f>
        <v>1</v>
      </c>
      <c r="AE27" s="12">
        <f>IF(ISBLANK(Monitoring_MP!AE27),"",Monitoring_MP!AE27)</f>
        <v>0.4</v>
      </c>
      <c r="AF27" s="12">
        <f>IF(ISBLANK(Monitoring_MP!AF27),"",Monitoring_MP!AF27)</f>
        <v>0.8</v>
      </c>
      <c r="AG27" s="12">
        <f>IF(ISBLANK(Monitoring_MP!AG27),"",Monitoring_MP!AG27)</f>
        <v>1.2</v>
      </c>
      <c r="AH27" s="12">
        <f>IF(ISBLANK(Monitoring_MP!AH27),"",Monitoring_MP!AH27)</f>
        <v>1.6</v>
      </c>
      <c r="AI27" s="86" t="str">
        <f>IF(ISBLANK(Monitoring_MP!AI27),"",Monitoring_MP!AI27)</f>
        <v>N/A</v>
      </c>
      <c r="AJ27" s="12" t="str">
        <f>IF(ISBLANK(Monitoring_MP!AJ27),"",Monitoring_MP!AJ27)</f>
        <v/>
      </c>
      <c r="AK27" s="189" t="str">
        <f>IF(ISBLANK(Monitoring_MP!AK27),"",Monitoring_MP!AK27)</f>
        <v>60-90%</v>
      </c>
      <c r="AL27" s="93" t="str">
        <f>IF(ISBLANK(Monitoring_MP!AL27),"",Monitoring_MP!AL27)</f>
        <v>https://www.chisinau.md/libt.php?l=ro&amp;idc=493&amp;year=2019&amp;month=&amp;day=&amp;t=/Informatii/Licitatii-si-achizitii/Licitatii-si-achizitii-curente/&amp;page=1</v>
      </c>
      <c r="AM27" s="189" t="str">
        <f>IF(ISBLANK(Monitoring_MP!AM27),"",Monitoring_MP!AM27)</f>
        <v>30-60%</v>
      </c>
      <c r="AN27" s="95" t="str">
        <f>IF(ISBLANK(Monitoring_MP!AN27),"",Monitoring_MP!AN27)</f>
        <v>http://balti.md/transparenta/achizitii-publice/invitatii-de-participare/page/6/</v>
      </c>
      <c r="AO27" s="191" t="str">
        <f>IF(ISBLANK(Monitoring_MP!AO27),"",Monitoring_MP!AO27)</f>
        <v>0-10%</v>
      </c>
      <c r="AP27" s="159" t="str">
        <f>IF(ISBLANK(Monitoring_MP!AP27),"",Monitoring_MP!AP27)</f>
        <v>http://primariacahul.md/index.php/informatii-publice/achizitii-publice?start=5</v>
      </c>
      <c r="AQ27" s="189" t="str">
        <f>IF(ISBLANK(Monitoring_MP!AQ27),"",Monitoring_MP!AQ27)</f>
        <v>nu</v>
      </c>
      <c r="AR27" s="192" t="str">
        <f>IF(ISBLANK(Monitoring_MP!AR27),"",Monitoring_MP!AR27)</f>
        <v>nu sînt informații pe web</v>
      </c>
      <c r="AS27" s="189" t="str">
        <f>IF(ISBLANK(Monitoring_MP!AS27),"",Monitoring_MP!AS27)</f>
        <v>nu</v>
      </c>
      <c r="AT27" s="127" t="str">
        <f>IF(ISBLANK(Monitoring_MP!AT27),"",Monitoring_MP!AT27)</f>
        <v>nu sînt informații pe web</v>
      </c>
      <c r="AU27" s="189" t="str">
        <f>IF(ISBLANK(Monitoring_MP!AU27),"",Monitoring_MP!AU27)</f>
        <v>0-10%</v>
      </c>
      <c r="AV27" s="93" t="str">
        <f>IF(ISBLANK(Monitoring_MP!AV27),"",Monitoring_MP!AV27)</f>
        <v>https://www.orhei.md/index.php?pag=news&amp;id=764&amp;l=ro</v>
      </c>
      <c r="AW27" s="189" t="str">
        <f>IF(ISBLANK(Monitoring_MP!AW27),"",Monitoring_MP!AW27)</f>
        <v>0-10%</v>
      </c>
      <c r="AX27" s="93" t="str">
        <f>IF(ISBLANK(Monitoring_MP!AX27),"",Monitoring_MP!AX27)</f>
        <v>https://ceadir-lunga.md/webportal/?q=obiavlenia-zakupki</v>
      </c>
      <c r="AY27" s="189" t="str">
        <f>IF(ISBLANK(Monitoring_MP!AY27),"",Monitoring_MP!AY27)</f>
        <v>0-10%</v>
      </c>
      <c r="AZ27" s="93" t="str">
        <f>IF(ISBLANK(Monitoring_MP!AZ27),"",Monitoring_MP!AZ27)</f>
        <v>http://www.straseni.md/articole/achizitii-publice/page/2/</v>
      </c>
      <c r="BA27" s="189" t="str">
        <f>IF(ISBLANK(Monitoring_MP!BA27),"",Monitoring_MP!BA27)</f>
        <v>nu</v>
      </c>
      <c r="BB27" s="93" t="str">
        <f>IF(ISBLANK(Monitoring_MP!BB27),"",Monitoring_MP!BB27)</f>
        <v>nu sînt informații pe web</v>
      </c>
      <c r="BC27" s="189" t="str">
        <f>IF(ISBLANK(Monitoring_MP!BC27),"",Monitoring_MP!BC27)</f>
        <v>nu</v>
      </c>
      <c r="BD27" s="96" t="str">
        <f>IF(ISBLANK(Monitoring_MP!BD27),"",Monitoring_MP!BD27)</f>
        <v>nu sînt informații pe web</v>
      </c>
      <c r="BE27" s="189" t="str">
        <f>IF(ISBLANK(Monitoring_MP!BE27),"",Monitoring_MP!BE27)</f>
        <v>nu</v>
      </c>
      <c r="BF27" s="193" t="str">
        <f>IF(ISBLANK(Monitoring_MP!BF27),"",Monitoring_MP!BF27)</f>
        <v>nu sînt informații pe web</v>
      </c>
      <c r="BG27" s="189" t="str">
        <f>IF(ISBLANK(Monitoring_MP!BG27),"",Monitoring_MP!BG27)</f>
        <v>nu</v>
      </c>
      <c r="BH27" s="93" t="str">
        <f>IF(ISBLANK(Monitoring_MP!BH27),"",Monitoring_MP!BH27)</f>
        <v>nu sînt informații pe web</v>
      </c>
      <c r="BI27" s="189" t="str">
        <f>IF(ISBLANK(Monitoring_MP!BI27),"",Monitoring_MP!BI27)</f>
        <v>nu</v>
      </c>
      <c r="BJ27" s="193" t="str">
        <f>IF(ISBLANK(Monitoring_MP!BJ27),"",Monitoring_MP!BJ27)</f>
        <v>nu sînt informații pe web</v>
      </c>
      <c r="BK27" s="189" t="str">
        <f>IF(ISBLANK(Monitoring_MP!BK27),"",Monitoring_MP!BK27)</f>
        <v>nu</v>
      </c>
      <c r="BL27" s="193" t="str">
        <f>IF(ISBLANK(Monitoring_MP!BL27),"",Monitoring_MP!BL27)</f>
        <v>nu sînt informații pe web</v>
      </c>
      <c r="BM27" s="189" t="str">
        <f>IF(ISBLANK(Monitoring_MP!BM27),"",Monitoring_MP!BM27)</f>
        <v>nu</v>
      </c>
      <c r="BN27" s="95" t="str">
        <f>IF(ISBLANK(Monitoring_MP!BN27),"",Monitoring_MP!BN27)</f>
        <v>nu sînt informații pe web</v>
      </c>
      <c r="BO27" s="189" t="str">
        <f>IF(ISBLANK(Monitoring_MP!BO27),"",Monitoring_MP!BO27)</f>
        <v>nu</v>
      </c>
      <c r="BP27" s="192" t="str">
        <f>IF(ISBLANK(Monitoring_MP!BP27),"",Monitoring_MP!BP27)</f>
        <v>nu sînt informații pe web</v>
      </c>
      <c r="BQ27" s="189" t="str">
        <f>IF(ISBLANK(Monitoring_MP!BQ27),"",Monitoring_MP!BQ27)</f>
        <v>nu</v>
      </c>
      <c r="BR27" s="193" t="str">
        <f>IF(ISBLANK(Monitoring_MP!BR27),"",Monitoring_MP!BR27)</f>
        <v>nu sînt informații pe web</v>
      </c>
      <c r="BS27" s="189" t="str">
        <f>IF(ISBLANK(Monitoring_MP!BS27),"",Monitoring_MP!BS27)</f>
        <v>nu</v>
      </c>
      <c r="BT27" s="193" t="str">
        <f>IF(ISBLANK(Monitoring_MP!BT27),"",Monitoring_MP!BT27)</f>
        <v>nu sînt informații pe web</v>
      </c>
      <c r="BU27" s="189" t="str">
        <f>IF(ISBLANK(Monitoring_MP!BU27),"",Monitoring_MP!BU27)</f>
        <v>0-10%</v>
      </c>
      <c r="BV27" s="95" t="str">
        <f>IF(ISBLANK(Monitoring_MP!BV27),"",Monitoring_MP!BV27)</f>
        <v>https://falesti.md/index.php/achizitii-publice.html</v>
      </c>
      <c r="BW27" s="189" t="str">
        <f>IF(ISBLANK(Monitoring_MP!BW27),"",Monitoring_MP!BW27)</f>
        <v>0-10%</v>
      </c>
      <c r="BX27" s="192" t="str">
        <f>IF(ISBLANK(Monitoring_MP!BX27),"",Monitoring_MP!BX27)</f>
        <v>http://primariasingerei.md/ro/page/transparenta1/informatii-de-interes-public/achizitii-publice</v>
      </c>
      <c r="BY27" s="189" t="str">
        <f>IF(ISBLANK(Monitoring_MP!BY27),"",Monitoring_MP!BY27)</f>
        <v>nu</v>
      </c>
      <c r="BZ27" s="193" t="str">
        <f>IF(ISBLANK(Monitoring_MP!BZ27),"",Monitoring_MP!BZ27)</f>
        <v>nu sînt informații pe web</v>
      </c>
      <c r="CA27" s="189" t="str">
        <f>IF(ISBLANK(Monitoring_MP!CA27),"",Monitoring_MP!CA27)</f>
        <v>0-10%</v>
      </c>
      <c r="CB27" s="192" t="str">
        <f>IF(ISBLANK(Monitoring_MP!CB27),"",Monitoring_MP!CB27)</f>
        <v>http://cimislia.md/ro/page/primaria/achizitii-publice-locale/anunturi-achizitii-publice</v>
      </c>
      <c r="CC27" s="189" t="str">
        <f>IF(ISBLANK(Monitoring_MP!CC27),"",Monitoring_MP!CC27)</f>
        <v>nu</v>
      </c>
      <c r="CD27" s="193" t="str">
        <f>IF(ISBLANK(Monitoring_MP!CD27),"",Monitoring_MP!CD27)</f>
        <v>nu sînt informații pe web</v>
      </c>
      <c r="CE27" s="189" t="str">
        <f>IF(ISBLANK(Monitoring_MP!CE27),"",Monitoring_MP!CE27)</f>
        <v>0-10%</v>
      </c>
      <c r="CF27" s="93" t="str">
        <f>IF(ISBLANK(Monitoring_MP!CF27),"",Monitoring_MP!CF27)</f>
        <v>http://primaria-rezina.md/proceduri/</v>
      </c>
      <c r="CG27" s="189" t="str">
        <f>IF(ISBLANK(Monitoring_MP!CG27),"",Monitoring_MP!CG27)</f>
        <v>nu</v>
      </c>
      <c r="CH27" s="171" t="str">
        <f>IF(ISBLANK(Monitoring_MP!CH27),"",Monitoring_MP!CH27)</f>
        <v>nu sînt informații pe web</v>
      </c>
      <c r="CI27" s="189" t="str">
        <f>IF(ISBLANK(Monitoring_MP!CI27),"",Monitoring_MP!CI27)</f>
        <v>nu</v>
      </c>
      <c r="CJ27" s="193" t="str">
        <f>IF(ISBLANK(Monitoring_MP!CJ27),"",Monitoring_MP!CJ27)</f>
        <v>nu sînt informații pe web</v>
      </c>
      <c r="CK27" s="189" t="str">
        <f>IF(ISBLANK(Monitoring_MP!CK27),"",Monitoring_MP!CK27)</f>
        <v>nu</v>
      </c>
      <c r="CL27" s="93" t="str">
        <f>IF(ISBLANK(Monitoring_MP!CL27),"",Monitoring_MP!CL27)</f>
        <v>nu sînt informații pe web</v>
      </c>
      <c r="CM27" s="189" t="str">
        <f>IF(ISBLANK(Monitoring_MP!CM27),"",Monitoring_MP!CM27)</f>
        <v>nu</v>
      </c>
      <c r="CN27" s="193" t="str">
        <f>IF(ISBLANK(Monitoring_MP!CN27),"",Monitoring_MP!CN27)</f>
        <v>nu sînt informații pe web</v>
      </c>
      <c r="CO27" s="189" t="str">
        <f>IF(ISBLANK(Monitoring_MP!CO27),"",Monitoring_MP!CO27)</f>
        <v>nu</v>
      </c>
      <c r="CP27" s="192" t="str">
        <f>IF(ISBLANK(Monitoring_MP!CP27),"",Monitoring_MP!CP27)</f>
        <v>nu sînt informații pe web</v>
      </c>
      <c r="CQ27" s="189" t="str">
        <f>IF(ISBLANK(Monitoring_MP!CQ27),"",Monitoring_MP!CQ27)</f>
        <v>0-10%</v>
      </c>
      <c r="CR27" s="93" t="str">
        <f>IF(ISBLANK(Monitoring_MP!CR27),"",Monitoring_MP!CR27)</f>
        <v>http://primarialeova.md/achizitii-publice/</v>
      </c>
      <c r="CS27" s="189" t="str">
        <f>IF(ISBLANK(Monitoring_MP!CS27),"",Monitoring_MP!CS27)</f>
        <v>nu</v>
      </c>
      <c r="CT27" s="192" t="str">
        <f>IF(ISBLANK(Monitoring_MP!CT27),"",Monitoring_MP!CT27)</f>
        <v>Pagina web nefuncțională (ultima verificare 31.05.2020)</v>
      </c>
      <c r="CU27" s="189" t="str">
        <f>IF(ISBLANK(Monitoring_MP!CU27),"",Monitoring_MP!CU27)</f>
        <v>0-10%</v>
      </c>
      <c r="CV27" s="196" t="str">
        <f>IF(ISBLANK(Monitoring_MP!CV27),"",Monitoring_MP!CV27)</f>
        <v>http://www.carpineni.md/articole/transparenta/page/3/
http://www.carpineni.md/articole/achizitii-publice/page/2/</v>
      </c>
      <c r="CW27" s="189" t="str">
        <f>IF(ISBLANK(Monitoring_MP!CW27),"",Monitoring_MP!CW27)</f>
        <v>nu</v>
      </c>
      <c r="CX27" s="193" t="str">
        <f>IF(ISBLANK(Monitoring_MP!CX27),"",Monitoring_MP!CX27)</f>
        <v>nu sînt informații pe web</v>
      </c>
      <c r="CY27" s="189" t="str">
        <f>IF(ISBLANK(Monitoring_MP!CY27),"",Monitoring_MP!CY27)</f>
        <v>nu</v>
      </c>
      <c r="CZ27" s="93" t="str">
        <f>IF(ISBLANK(Monitoring_MP!CZ27),"",Monitoring_MP!CZ27)</f>
        <v>nu sînt informații pe web</v>
      </c>
      <c r="DA27" s="189" t="str">
        <f>IF(ISBLANK(Monitoring_MP!DA27),"",Monitoring_MP!DA27)</f>
        <v>nu</v>
      </c>
      <c r="DB27" s="192" t="str">
        <f>IF(ISBLANK(Monitoring_MP!DB27),"",Monitoring_MP!DB27)</f>
        <v>nu sînt informații pe web</v>
      </c>
      <c r="DC27" s="189" t="str">
        <f>IF(ISBLANK(Monitoring_MP!DC27),"",Monitoring_MP!DC27)</f>
        <v>nu</v>
      </c>
      <c r="DD27" s="193" t="str">
        <f>IF(ISBLANK(Monitoring_MP!DD27),"",Monitoring_MP!DD27)</f>
        <v>nu sînt informații pe web</v>
      </c>
      <c r="DE27" s="189" t="str">
        <f>IF(ISBLANK(Monitoring_MP!DE27),"",Monitoring_MP!DE27)</f>
        <v>nu</v>
      </c>
      <c r="DF27" s="193" t="str">
        <f>IF(ISBLANK(Monitoring_MP!DF27),"",Monitoring_MP!DF27)</f>
        <v>nu este pagina web (ultima verificare 31.05.2020)</v>
      </c>
      <c r="DG27" s="189" t="str">
        <f>IF(ISBLANK(Monitoring_MP!DG27),"",Monitoring_MP!DG27)</f>
        <v>10-30%</v>
      </c>
      <c r="DH27" s="192" t="str">
        <f>IF(ISBLANK(Monitoring_MP!DH27),"",Monitoring_MP!DH27)</f>
        <v>http://www.primariacricova.md/ro/anunturi-achizitii-publice.html</v>
      </c>
      <c r="DI27" s="189" t="str">
        <f>IF(ISBLANK(Monitoring_MP!DI27),"",Monitoring_MP!DI27)</f>
        <v>nu</v>
      </c>
      <c r="DJ27" s="93" t="str">
        <f>IF(ISBLANK(Monitoring_MP!DJ27),"",Monitoring_MP!DJ27)</f>
        <v>nu sînt informații pe web</v>
      </c>
      <c r="DK27" s="189" t="str">
        <f>IF(ISBLANK(Monitoring_MP!DK27),"",Monitoring_MP!DK27)</f>
        <v>nu</v>
      </c>
      <c r="DL27" s="193" t="str">
        <f>IF(ISBLANK(Monitoring_MP!DL27),"",Monitoring_MP!DL27)</f>
        <v>nu sînt informații pe web</v>
      </c>
      <c r="DM27" s="189" t="str">
        <f>IF(ISBLANK(Monitoring_MP!DM27),"",Monitoring_MP!DM27)</f>
        <v>nu</v>
      </c>
      <c r="DN27" s="193" t="str">
        <f>IF(ISBLANK(Monitoring_MP!DN27),"",Monitoring_MP!DN27)</f>
        <v>nu sînt informații pe web</v>
      </c>
      <c r="DO27" s="189" t="str">
        <f>IF(ISBLANK(Monitoring_MP!DO27),"",Monitoring_MP!DO27)</f>
        <v>nu</v>
      </c>
      <c r="DP27" s="193" t="str">
        <f>IF(ISBLANK(Monitoring_MP!DP27),"",Monitoring_MP!DP27)</f>
        <v>site nefuncțional (ultima verificare 31.05.2020)</v>
      </c>
      <c r="DQ27" s="189" t="str">
        <f>IF(ISBLANK(Monitoring_MP!DQ27),"",Monitoring_MP!DQ27)</f>
        <v>nu</v>
      </c>
      <c r="DR27" s="193" t="str">
        <f>IF(ISBLANK(Monitoring_MP!DR27),"",Monitoring_MP!DR27)</f>
        <v>Nu are pagină web (ultima verificare 31.05.2020)</v>
      </c>
      <c r="DS27" s="189" t="str">
        <f>IF(ISBLANK(Monitoring_MP!DS27),"",Monitoring_MP!DS27)</f>
        <v>nu</v>
      </c>
      <c r="DT27" s="193" t="str">
        <f>IF(ISBLANK(Monitoring_MP!DT27),"",Monitoring_MP!DT27)</f>
        <v>nu sînt informații pe web</v>
      </c>
      <c r="DU27" s="189" t="str">
        <f>IF(ISBLANK(Monitoring_MP!DU27),"",Monitoring_MP!DU27)</f>
        <v>nu</v>
      </c>
      <c r="DV27" s="193" t="str">
        <f>IF(ISBLANK(Monitoring_MP!DV27),"",Monitoring_MP!DV27)</f>
        <v>Nu are pagină web (ultima verificare 31.05.2020)</v>
      </c>
      <c r="DW27" s="189" t="str">
        <f>IF(ISBLANK(Monitoring_MP!DW27),"",Monitoring_MP!DW27)</f>
        <v>nu</v>
      </c>
      <c r="DX27" s="95" t="str">
        <f>IF(ISBLANK(Monitoring_MP!DX27),"",Monitoring_MP!DX27)</f>
        <v>nu sînt informații pe web</v>
      </c>
      <c r="DY27" s="189" t="str">
        <f>IF(ISBLANK(Monitoring_MP!DY27),"",Monitoring_MP!DY27)</f>
        <v>nu</v>
      </c>
      <c r="DZ27" s="193" t="str">
        <f>IF(ISBLANK(Monitoring_MP!DZ27),"",Monitoring_MP!DZ27)</f>
        <v>nu sînt informații pe web</v>
      </c>
      <c r="EA27" s="189" t="str">
        <f>IF(ISBLANK(Monitoring_MP!EA27),"",Monitoring_MP!EA27)</f>
        <v>nu</v>
      </c>
      <c r="EB27" s="193" t="str">
        <f>IF(ISBLANK(Monitoring_MP!EB27),"",Monitoring_MP!EB27)</f>
        <v>nu sînt informații pe web</v>
      </c>
      <c r="EC27" s="189" t="str">
        <f>IF(ISBLANK(Monitoring_MP!EC27),"",Monitoring_MP!EC27)</f>
        <v>nu</v>
      </c>
      <c r="ED27" s="193" t="str">
        <f>IF(ISBLANK(Monitoring_MP!ED27),"",Monitoring_MP!ED27)</f>
        <v>Nu are pagină web (ultima verificare 31.05.2020)</v>
      </c>
      <c r="EE27" s="189" t="str">
        <f>IF(ISBLANK(Monitoring_MP!EE27),"",Monitoring_MP!EE27)</f>
        <v>nu</v>
      </c>
      <c r="EF27" s="193" t="str">
        <f>IF(ISBLANK(Monitoring_MP!EF27),"",Monitoring_MP!EF27)</f>
        <v>nu sînt informații pe web</v>
      </c>
      <c r="EG27" s="189" t="str">
        <f>IF(ISBLANK(Monitoring_MP!EG27),"",Monitoring_MP!EG27)</f>
        <v>0-10%</v>
      </c>
      <c r="EH27" s="193" t="str">
        <f>IF(ISBLANK(Monitoring_MP!EH27),"",Monitoring_MP!EH27)</f>
        <v>https://www.budesti.md/licitatii/</v>
      </c>
      <c r="EI27" s="189" t="str">
        <f>IF(ISBLANK(Monitoring_MP!EI27),"",Monitoring_MP!EI27)</f>
        <v>0-10%</v>
      </c>
      <c r="EJ27" s="192" t="str">
        <f>IF(ISBLANK(Monitoring_MP!EJ27),"",Monitoring_MP!EJ27)</f>
        <v>http://varnita.md/anunt-de-participare</v>
      </c>
      <c r="EK27" s="189" t="str">
        <f>IF(ISBLANK(Monitoring_MP!EK27),"",Monitoring_MP!EK27)</f>
        <v>nu</v>
      </c>
      <c r="EL27" s="193" t="str">
        <f>IF(ISBLANK(Monitoring_MP!EL27),"",Monitoring_MP!EL27)</f>
        <v>nu sînt informații pe web</v>
      </c>
      <c r="EM27" s="189" t="str">
        <f>IF(ISBLANK(Monitoring_MP!EM27),"",Monitoring_MP!EM27)</f>
        <v>nu</v>
      </c>
      <c r="EN27" s="192" t="str">
        <f>IF(ISBLANK(Monitoring_MP!EN27),"",Monitoring_MP!EN27)</f>
        <v>nu sînt informații pe web</v>
      </c>
      <c r="EO27" s="189" t="str">
        <f>IF(ISBLANK(Monitoring_MP!EO27),"",Monitoring_MP!EO27)</f>
        <v>nu</v>
      </c>
      <c r="EP27" s="193" t="str">
        <f>IF(ISBLANK(Monitoring_MP!EP27),"",Monitoring_MP!EP27)</f>
        <v>nu sînt informații pe web</v>
      </c>
      <c r="EQ27" s="189" t="str">
        <f>IF(ISBLANK(Monitoring_MP!EQ27),"",Monitoring_MP!EQ27)</f>
        <v>nu</v>
      </c>
      <c r="ER27" s="193" t="str">
        <f>IF(ISBLANK(Monitoring_MP!ER27),"",Monitoring_MP!ER27)</f>
        <v>pagina web nefuncțională (ultima verificare la 2.06.2020)</v>
      </c>
      <c r="ES27" s="189" t="str">
        <f>IF(ISBLANK(Monitoring_MP!ES27),"",Monitoring_MP!ES27)</f>
        <v>nu</v>
      </c>
      <c r="ET27" s="193" t="str">
        <f>IF(ISBLANK(Monitoring_MP!ET27),"",Monitoring_MP!ET27)</f>
        <v>pagina web nefuncțională (ultima verificare la 2.06.2020)</v>
      </c>
      <c r="EU27" s="189" t="str">
        <f>IF(ISBLANK(Monitoring_MP!EU27),"",Monitoring_MP!EU27)</f>
        <v>nu</v>
      </c>
      <c r="EV27" s="194" t="str">
        <f>IF(ISBLANK(Monitoring_MP!EV27),"",Monitoring_MP!EV27)</f>
        <v>pagina web nefuncțională (ultima verificare la 2.06.2020)</v>
      </c>
      <c r="EW27" s="189" t="str">
        <f>IF(ISBLANK(Monitoring_MP!EW27),"",Monitoring_MP!EW27)</f>
        <v>nu</v>
      </c>
      <c r="EX27" s="193" t="str">
        <f>IF(ISBLANK(Monitoring_MP!EX27),"",Monitoring_MP!EX27)</f>
        <v>nu sînt informații pe web</v>
      </c>
      <c r="EY27" s="189" t="str">
        <f>IF(ISBLANK(Monitoring_MP!EY27),"",Monitoring_MP!EY27)</f>
        <v>nu</v>
      </c>
      <c r="EZ27" s="127" t="str">
        <f>IF(ISBLANK(Monitoring_MP!EZ27),"",Monitoring_MP!EZ27)</f>
        <v>nu sînt informații pe web</v>
      </c>
      <c r="FA27" s="143" t="str">
        <f t="shared" si="2"/>
        <v>da</v>
      </c>
      <c r="FB27" s="143">
        <f t="shared" si="3"/>
        <v>0</v>
      </c>
      <c r="FC27" s="143" t="str">
        <f t="shared" si="2"/>
        <v>nu</v>
      </c>
      <c r="FD27" s="143">
        <f t="shared" si="3"/>
        <v>45</v>
      </c>
      <c r="FE27" s="143" t="str">
        <f t="shared" si="2"/>
        <v>partial/alte modalități</v>
      </c>
      <c r="FF27" s="143">
        <f t="shared" ref="FF27" si="186">COUNTIF($AK27:$EZ27,FE27)</f>
        <v>0</v>
      </c>
      <c r="FG27" s="143" t="str">
        <f t="shared" si="2"/>
        <v>0-10%</v>
      </c>
      <c r="FH27" s="143">
        <f t="shared" ref="FH27" si="187">COUNTIF($AK27:$EZ27,FG27)</f>
        <v>12</v>
      </c>
      <c r="FI27" s="143" t="str">
        <f t="shared" si="2"/>
        <v>10-30%</v>
      </c>
      <c r="FJ27" s="143">
        <f t="shared" ref="FJ27" si="188">COUNTIF($AK27:$EZ27,FI27)</f>
        <v>1</v>
      </c>
      <c r="FK27" s="143" t="str">
        <f t="shared" si="7"/>
        <v>30-60%</v>
      </c>
      <c r="FL27" s="143">
        <f t="shared" ref="FL27" si="189">COUNTIF($AK27:$EZ27,FK27)</f>
        <v>1</v>
      </c>
      <c r="FM27" s="143" t="str">
        <f t="shared" si="9"/>
        <v>60-90%</v>
      </c>
      <c r="FN27" s="143">
        <f t="shared" ref="FN27" si="190">COUNTIF($AK27:$EZ27,FM27)</f>
        <v>1</v>
      </c>
      <c r="FO27" s="143" t="str">
        <f t="shared" si="11"/>
        <v>N/A</v>
      </c>
      <c r="FP27" s="143">
        <f t="shared" ref="FP27" si="191">COUNTIF($AK27:$EZ27,FO27)</f>
        <v>0</v>
      </c>
      <c r="FQ27" s="143" t="str">
        <f t="shared" si="13"/>
        <v>--------</v>
      </c>
      <c r="FR27" s="143">
        <f t="shared" ref="FR27" si="192">COUNTIF($AK27:$EZ27,FQ27)</f>
        <v>0</v>
      </c>
      <c r="FS27" s="143">
        <f t="shared" si="15"/>
        <v>60</v>
      </c>
      <c r="FT27" s="143" t="str">
        <f t="shared" si="16"/>
        <v>da</v>
      </c>
      <c r="FU27" s="143" t="str">
        <f t="shared" si="17"/>
        <v>nu</v>
      </c>
      <c r="FV27" s="143">
        <f t="shared" si="18"/>
        <v>0</v>
      </c>
      <c r="FW27" s="143">
        <f t="shared" si="19"/>
        <v>45</v>
      </c>
      <c r="FX27" s="143">
        <f t="shared" si="20"/>
        <v>60</v>
      </c>
      <c r="FY27" s="11" t="s">
        <v>349</v>
      </c>
      <c r="FZ27" s="167">
        <f t="shared" si="21"/>
        <v>0</v>
      </c>
      <c r="GA27" s="167">
        <f t="shared" si="22"/>
        <v>0.75</v>
      </c>
      <c r="GB27" s="143" t="str">
        <f>VLOOKUP(Analysis_2020!B27,Matching_final!B27:G90,6,FALSE)</f>
        <v>C18025</v>
      </c>
      <c r="GC27" s="143" t="str">
        <f>VLOOKUP(GB27,Monitoring_MP_2018!B:D,3,FALSE)</f>
        <v>Are the results about public procurements publicly placed?</v>
      </c>
      <c r="GD27" s="143" t="str">
        <f>VLOOKUP(GB27,Monitoring_MP_2018!B:E,4,FALSE)</f>
        <v>proc</v>
      </c>
      <c r="GE27" s="167">
        <f>VLOOKUP($GB27,Monitoring_MP_2018!$B:$FD,158,FALSE)</f>
        <v>8.3333333333333329E-2</v>
      </c>
      <c r="GF27" s="167">
        <f>VLOOKUP($GB27,Monitoring_MP_2018!$B:$FD,159,FALSE)</f>
        <v>0.51666666666666672</v>
      </c>
      <c r="GG27" s="230">
        <f t="shared" si="23"/>
        <v>-8.3333333333333329E-2</v>
      </c>
      <c r="GH27" s="230">
        <f t="shared" si="24"/>
        <v>0.23333333333333328</v>
      </c>
      <c r="GI27" s="143">
        <v>26</v>
      </c>
    </row>
    <row r="28" spans="1:191" ht="15" customHeight="1" x14ac:dyDescent="0.35">
      <c r="A28" s="19" t="str">
        <f>IF(ISBLANK(Monitoring_MP!A28),"",Monitoring_MP!A28)</f>
        <v>Q26</v>
      </c>
      <c r="B28" s="19" t="str">
        <f>IF(ISBLANK(Monitoring_MP!B28),"",Monitoring_MP!B28)</f>
        <v>C20026</v>
      </c>
      <c r="C28" s="19">
        <f>IF(ISBLANK(Monitoring_MP!C28),"",Monitoring_MP!C28)</f>
        <v>28</v>
      </c>
      <c r="D28" s="11" t="str">
        <f>IF(ISBLANK(Monitoring_MP!D28),"",Monitoring_MP!D28)</f>
        <v>Sînt aduse la cunoștință publică anunțurile de atribuire (rezultatele achizițiilor publice) ?</v>
      </c>
      <c r="E28" s="11" t="str">
        <f>IF(ISBLANK(Monitoring_MP!E28),"",Monitoring_MP!E28)</f>
        <v>Is public informed about award notices (public procurement's results)?</v>
      </c>
      <c r="F28" s="11" t="str">
        <f>IF(ISBLANK(Monitoring_MP!F28),"",Monitoring_MP!F28)</f>
        <v>proc</v>
      </c>
      <c r="G28" s="12" t="str">
        <f>IF(ISBLANK(Monitoring_MP!G28),"",Monitoring_MP!G28)</f>
        <v>proc3</v>
      </c>
      <c r="H28" s="12" t="str">
        <f>IF(ISBLANK(Monitoring_MP!H28),"",Monitoring_MP!H28)</f>
        <v>proc3k</v>
      </c>
      <c r="I28" s="12">
        <f>IF(ISBLANK(Monitoring_MP!I28),"",Monitoring_MP!I28)</f>
        <v>2</v>
      </c>
      <c r="J28" s="12" t="str">
        <f>IF(ISBLANK(Monitoring_MP!J28),"",Monitoring_MP!J28)</f>
        <v>da</v>
      </c>
      <c r="K28" s="12" t="str">
        <f>IF(ISBLANK(Monitoring_MP!K28),"",Monitoring_MP!K28)</f>
        <v>yes</v>
      </c>
      <c r="L28" s="12" t="str">
        <f>IF(ISBLANK(Monitoring_MP!L28),"",Monitoring_MP!L28)</f>
        <v>nu</v>
      </c>
      <c r="M28" s="86" t="str">
        <f>IF(ISBLANK(Monitoring_MP!M28),"",Monitoring_MP!M28)</f>
        <v>no</v>
      </c>
      <c r="N28" s="12" t="str">
        <f>IF(ISBLANK(Monitoring_MP!N28),"",Monitoring_MP!N28)</f>
        <v>partial/alte modalități</v>
      </c>
      <c r="O28" s="12" t="str">
        <f>IF(ISBLANK(Monitoring_MP!O28),"",Monitoring_MP!O28)</f>
        <v>partially/other ways</v>
      </c>
      <c r="P28" s="86" t="str">
        <f>IF(ISBLANK(Monitoring_MP!P28),"",Monitoring_MP!P28)</f>
        <v>0-10%</v>
      </c>
      <c r="Q28" s="86" t="str">
        <f>IF(ISBLANK(Monitoring_MP!Q28),"",Monitoring_MP!Q28)</f>
        <v>0-10%</v>
      </c>
      <c r="R28" s="86" t="str">
        <f>IF(ISBLANK(Monitoring_MP!R28),"",Monitoring_MP!R28)</f>
        <v>10-30%</v>
      </c>
      <c r="S28" s="86" t="str">
        <f>IF(ISBLANK(Monitoring_MP!S28),"",Monitoring_MP!S28)</f>
        <v>10-30%</v>
      </c>
      <c r="T28" s="86" t="str">
        <f>IF(ISBLANK(Monitoring_MP!T28),"",Monitoring_MP!T28)</f>
        <v>30-60%</v>
      </c>
      <c r="U28" s="86" t="str">
        <f>IF(ISBLANK(Monitoring_MP!U28),"",Monitoring_MP!U28)</f>
        <v>30-60%</v>
      </c>
      <c r="V28" s="86" t="str">
        <f>IF(ISBLANK(Monitoring_MP!V28),"",Monitoring_MP!V28)</f>
        <v>60-90%</v>
      </c>
      <c r="W28" s="86" t="str">
        <f>IF(ISBLANK(Monitoring_MP!W28),"",Monitoring_MP!W28)</f>
        <v>60-90%</v>
      </c>
      <c r="X28" s="12" t="str">
        <f>IF(ISBLANK(Monitoring_MP!X28),"",Monitoring_MP!X28)</f>
        <v>N/A</v>
      </c>
      <c r="Y28" s="12" t="str">
        <f>IF(ISBLANK(Monitoring_MP!Y28),"",Monitoring_MP!Y28)</f>
        <v>N/A</v>
      </c>
      <c r="Z28" s="12" t="str">
        <f>IF(ISBLANK(Monitoring_MP!Z28),"",Monitoring_MP!Z28)</f>
        <v>--------</v>
      </c>
      <c r="AA28" s="12" t="str">
        <f>IF(ISBLANK(Monitoring_MP!AA28),"",Monitoring_MP!AA28)</f>
        <v>--------</v>
      </c>
      <c r="AB28" s="12">
        <f>IF(ISBLANK(Monitoring_MP!AB28),"",Monitoring_MP!AB28)</f>
        <v>2</v>
      </c>
      <c r="AC28" s="12">
        <f>IF(ISBLANK(Monitoring_MP!AC28),"",Monitoring_MP!AC28)</f>
        <v>0</v>
      </c>
      <c r="AD28" s="12">
        <f>IF(ISBLANK(Monitoring_MP!AD28),"",Monitoring_MP!AD28)</f>
        <v>1</v>
      </c>
      <c r="AE28" s="12">
        <f>IF(ISBLANK(Monitoring_MP!AE28),"",Monitoring_MP!AE28)</f>
        <v>0.4</v>
      </c>
      <c r="AF28" s="12">
        <f>IF(ISBLANK(Monitoring_MP!AF28),"",Monitoring_MP!AF28)</f>
        <v>0.8</v>
      </c>
      <c r="AG28" s="12">
        <f>IF(ISBLANK(Monitoring_MP!AG28),"",Monitoring_MP!AG28)</f>
        <v>1.2</v>
      </c>
      <c r="AH28" s="12">
        <f>IF(ISBLANK(Monitoring_MP!AH28),"",Monitoring_MP!AH28)</f>
        <v>1.6</v>
      </c>
      <c r="AI28" s="12" t="str">
        <f>IF(ISBLANK(Monitoring_MP!AI28),"",Monitoring_MP!AI28)</f>
        <v>N/A</v>
      </c>
      <c r="AJ28" s="12" t="str">
        <f>IF(ISBLANK(Monitoring_MP!AJ28),"",Monitoring_MP!AJ28)</f>
        <v/>
      </c>
      <c r="AK28" s="189" t="str">
        <f>IF(ISBLANK(Monitoring_MP!AK28),"",Monitoring_MP!AK28)</f>
        <v>nu</v>
      </c>
      <c r="AL28" s="93" t="str">
        <f>IF(ISBLANK(Monitoring_MP!AL28),"",Monitoring_MP!AL28)</f>
        <v>nu sînt informații pe web</v>
      </c>
      <c r="AM28" s="189" t="str">
        <f>IF(ISBLANK(Monitoring_MP!AM28),"",Monitoring_MP!AM28)</f>
        <v>da</v>
      </c>
      <c r="AN28" s="95" t="str">
        <f>IF(ISBLANK(Monitoring_MP!AN28),"",Monitoring_MP!AN28)</f>
        <v>http://balti.md/transparenta/achizitii-publice/contracte/</v>
      </c>
      <c r="AO28" s="191" t="str">
        <f>IF(ISBLANK(Monitoring_MP!AO28),"",Monitoring_MP!AO28)</f>
        <v>0-10%</v>
      </c>
      <c r="AP28" s="104" t="str">
        <f>IF(ISBLANK(Monitoring_MP!AP28),"",Monitoring_MP!AP28)</f>
        <v>http://primariacahul.md/index.php/rezultate-achizitii-publice</v>
      </c>
      <c r="AQ28" s="189" t="str">
        <f>IF(ISBLANK(Monitoring_MP!AQ28),"",Monitoring_MP!AQ28)</f>
        <v>nu</v>
      </c>
      <c r="AR28" s="192" t="str">
        <f>IF(ISBLANK(Monitoring_MP!AR28),"",Monitoring_MP!AR28)</f>
        <v>nu sînt informații pe web</v>
      </c>
      <c r="AS28" s="189" t="str">
        <f>IF(ISBLANK(Monitoring_MP!AS28),"",Monitoring_MP!AS28)</f>
        <v>nu</v>
      </c>
      <c r="AT28" s="96" t="str">
        <f>IF(ISBLANK(Monitoring_MP!AT28),"",Monitoring_MP!AT28)</f>
        <v>nu sînt informații pe web</v>
      </c>
      <c r="AU28" s="189" t="str">
        <f>IF(ISBLANK(Monitoring_MP!AU28),"",Monitoring_MP!AU28)</f>
        <v>0-10%</v>
      </c>
      <c r="AV28" s="93" t="str">
        <f>IF(ISBLANK(Monitoring_MP!AV28),"",Monitoring_MP!AV28)</f>
        <v>https://www.orhei.md/index.php?pag=news&amp;id=764&amp;l=ro</v>
      </c>
      <c r="AW28" s="189" t="str">
        <f>IF(ISBLANK(Monitoring_MP!AW28),"",Monitoring_MP!AW28)</f>
        <v>nu</v>
      </c>
      <c r="AX28" s="93" t="str">
        <f>IF(ISBLANK(Monitoring_MP!AX28),"",Monitoring_MP!AX28)</f>
        <v>nu sînt informații pe web</v>
      </c>
      <c r="AY28" s="189" t="str">
        <f>IF(ISBLANK(Monitoring_MP!AY28),"",Monitoring_MP!AY28)</f>
        <v>0-10%</v>
      </c>
      <c r="AZ28" s="93" t="str">
        <f>IF(ISBLANK(Monitoring_MP!AZ28),"",Monitoring_MP!AZ28)</f>
        <v>http://www.straseni.md/articole/achizitii-publice/page/2/</v>
      </c>
      <c r="BA28" s="189" t="str">
        <f>IF(ISBLANK(Monitoring_MP!BA28),"",Monitoring_MP!BA28)</f>
        <v>0-10%</v>
      </c>
      <c r="BB28" s="93" t="str">
        <f>IF(ISBLANK(Monitoring_MP!BB28),"",Monitoring_MP!BB28)</f>
        <v>https://primariadrochia.md/documents/darea-de-seama-autobus-urban/
https://primariadrochia.md/licitatii/
https://primariadrochia.md/rapoarte/</v>
      </c>
      <c r="BC28" s="189" t="str">
        <f>IF(ISBLANK(Monitoring_MP!BC28),"",Monitoring_MP!BC28)</f>
        <v>nu</v>
      </c>
      <c r="BD28" s="96" t="str">
        <f>IF(ISBLANK(Monitoring_MP!BD28),"",Monitoring_MP!BD28)</f>
        <v>nu sînt informații pe web</v>
      </c>
      <c r="BE28" s="189" t="str">
        <f>IF(ISBLANK(Monitoring_MP!BE28),"",Monitoring_MP!BE28)</f>
        <v>nu</v>
      </c>
      <c r="BF28" s="193" t="str">
        <f>IF(ISBLANK(Monitoring_MP!BF28),"",Monitoring_MP!BF28)</f>
        <v>nu sînt informații pe web</v>
      </c>
      <c r="BG28" s="189" t="str">
        <f>IF(ISBLANK(Monitoring_MP!BG28),"",Monitoring_MP!BG28)</f>
        <v>nu</v>
      </c>
      <c r="BH28" s="93" t="str">
        <f>IF(ISBLANK(Monitoring_MP!BH28),"",Monitoring_MP!BH28)</f>
        <v>nu sînt informații pe web</v>
      </c>
      <c r="BI28" s="189" t="str">
        <f>IF(ISBLANK(Monitoring_MP!BI28),"",Monitoring_MP!BI28)</f>
        <v>nu</v>
      </c>
      <c r="BJ28" s="193" t="str">
        <f>IF(ISBLANK(Monitoring_MP!BJ28),"",Monitoring_MP!BJ28)</f>
        <v>nu sînt informații pe web</v>
      </c>
      <c r="BK28" s="189" t="str">
        <f>IF(ISBLANK(Monitoring_MP!BK28),"",Monitoring_MP!BK28)</f>
        <v>nu</v>
      </c>
      <c r="BL28" s="193" t="str">
        <f>IF(ISBLANK(Monitoring_MP!BL28),"",Monitoring_MP!BL28)</f>
        <v>nu sînt informații pe web</v>
      </c>
      <c r="BM28" s="189" t="str">
        <f>IF(ISBLANK(Monitoring_MP!BM28),"",Monitoring_MP!BM28)</f>
        <v>nu</v>
      </c>
      <c r="BN28" s="93" t="str">
        <f>IF(ISBLANK(Monitoring_MP!BN28),"",Monitoring_MP!BN28)</f>
        <v>nu sînt informații pe web</v>
      </c>
      <c r="BO28" s="189" t="str">
        <f>IF(ISBLANK(Monitoring_MP!BO28),"",Monitoring_MP!BO28)</f>
        <v>nu</v>
      </c>
      <c r="BP28" s="192" t="str">
        <f>IF(ISBLANK(Monitoring_MP!BP28),"",Monitoring_MP!BP28)</f>
        <v>nu sînt informații pe web</v>
      </c>
      <c r="BQ28" s="189" t="str">
        <f>IF(ISBLANK(Monitoring_MP!BQ28),"",Monitoring_MP!BQ28)</f>
        <v>nu</v>
      </c>
      <c r="BR28" s="193" t="str">
        <f>IF(ISBLANK(Monitoring_MP!BR28),"",Monitoring_MP!BR28)</f>
        <v>nu sînt informații pe web</v>
      </c>
      <c r="BS28" s="189" t="str">
        <f>IF(ISBLANK(Monitoring_MP!BS28),"",Monitoring_MP!BS28)</f>
        <v>nu</v>
      </c>
      <c r="BT28" s="193" t="str">
        <f>IF(ISBLANK(Monitoring_MP!BT28),"",Monitoring_MP!BT28)</f>
        <v>nu sînt informații pe web</v>
      </c>
      <c r="BU28" s="189" t="str">
        <f>IF(ISBLANK(Monitoring_MP!BU28),"",Monitoring_MP!BU28)</f>
        <v>0-10%</v>
      </c>
      <c r="BV28" s="95" t="str">
        <f>IF(ISBLANK(Monitoring_MP!BV28),"",Monitoring_MP!BV28)</f>
        <v>https://falesti.md/index.php/achizitii-publice/447-info-nr-md-1555942588946.html</v>
      </c>
      <c r="BW28" s="189" t="str">
        <f>IF(ISBLANK(Monitoring_MP!BW28),"",Monitoring_MP!BW28)</f>
        <v>nu</v>
      </c>
      <c r="BX28" s="193" t="str">
        <f>IF(ISBLANK(Monitoring_MP!BX28),"",Monitoring_MP!BX28)</f>
        <v>nu sînt informații pe web</v>
      </c>
      <c r="BY28" s="189" t="str">
        <f>IF(ISBLANK(Monitoring_MP!BY28),"",Monitoring_MP!BY28)</f>
        <v>nu</v>
      </c>
      <c r="BZ28" s="193" t="str">
        <f>IF(ISBLANK(Monitoring_MP!BZ28),"",Monitoring_MP!BZ28)</f>
        <v>nu sînt informații pe web</v>
      </c>
      <c r="CA28" s="189" t="str">
        <f>IF(ISBLANK(Monitoring_MP!CA28),"",Monitoring_MP!CA28)</f>
        <v>nu</v>
      </c>
      <c r="CB28" s="193" t="str">
        <f>IF(ISBLANK(Monitoring_MP!CB28),"",Monitoring_MP!CB28)</f>
        <v>nu sînt informații pe web</v>
      </c>
      <c r="CC28" s="189" t="str">
        <f>IF(ISBLANK(Monitoring_MP!CC28),"",Monitoring_MP!CC28)</f>
        <v>nu</v>
      </c>
      <c r="CD28" s="193" t="str">
        <f>IF(ISBLANK(Monitoring_MP!CD28),"",Monitoring_MP!CD28)</f>
        <v>nu sînt informații pe web</v>
      </c>
      <c r="CE28" s="189" t="str">
        <f>IF(ISBLANK(Monitoring_MP!CE28),"",Monitoring_MP!CE28)</f>
        <v>0-10%</v>
      </c>
      <c r="CF28" s="93" t="str">
        <f>IF(ISBLANK(Monitoring_MP!CF28),"",Monitoring_MP!CF28)</f>
        <v>http://primaria-rezina.md/proceduri/</v>
      </c>
      <c r="CG28" s="189" t="str">
        <f>IF(ISBLANK(Monitoring_MP!CG28),"",Monitoring_MP!CG28)</f>
        <v>nu</v>
      </c>
      <c r="CH28" s="200" t="str">
        <f>IF(ISBLANK(Monitoring_MP!CH28),"",Monitoring_MP!CH28)</f>
        <v>nu sînt informații pe web</v>
      </c>
      <c r="CI28" s="189" t="str">
        <f>IF(ISBLANK(Monitoring_MP!CI28),"",Monitoring_MP!CI28)</f>
        <v>nu</v>
      </c>
      <c r="CJ28" s="193" t="str">
        <f>IF(ISBLANK(Monitoring_MP!CJ28),"",Monitoring_MP!CJ28)</f>
        <v>nu sînt informații pe web</v>
      </c>
      <c r="CK28" s="189" t="str">
        <f>IF(ISBLANK(Monitoring_MP!CK28),"",Monitoring_MP!CK28)</f>
        <v>nu</v>
      </c>
      <c r="CL28" s="193" t="str">
        <f>IF(ISBLANK(Monitoring_MP!CL28),"",Monitoring_MP!CL28)</f>
        <v>nu sînt informații pe web</v>
      </c>
      <c r="CM28" s="189" t="str">
        <f>IF(ISBLANK(Monitoring_MP!CM28),"",Monitoring_MP!CM28)</f>
        <v>nu</v>
      </c>
      <c r="CN28" s="193" t="str">
        <f>IF(ISBLANK(Monitoring_MP!CN28),"",Monitoring_MP!CN28)</f>
        <v>nu sînt informații pe web</v>
      </c>
      <c r="CO28" s="189" t="str">
        <f>IF(ISBLANK(Monitoring_MP!CO28),"",Monitoring_MP!CO28)</f>
        <v>nu</v>
      </c>
      <c r="CP28" s="192" t="str">
        <f>IF(ISBLANK(Monitoring_MP!CP28),"",Monitoring_MP!CP28)</f>
        <v>nu sînt informații pe web</v>
      </c>
      <c r="CQ28" s="189" t="str">
        <f>IF(ISBLANK(Monitoring_MP!CQ28),"",Monitoring_MP!CQ28)</f>
        <v>nu</v>
      </c>
      <c r="CR28" s="93" t="str">
        <f>IF(ISBLANK(Monitoring_MP!CR28),"",Monitoring_MP!CR28)</f>
        <v>nu sînt informații pe web</v>
      </c>
      <c r="CS28" s="189" t="str">
        <f>IF(ISBLANK(Monitoring_MP!CS28),"",Monitoring_MP!CS28)</f>
        <v>nu</v>
      </c>
      <c r="CT28" s="193" t="str">
        <f>IF(ISBLANK(Monitoring_MP!CT28),"",Monitoring_MP!CT28)</f>
        <v>Pagina web nefuncțională (ultima verificare 31.05.2020)</v>
      </c>
      <c r="CU28" s="189" t="str">
        <f>IF(ISBLANK(Monitoring_MP!CU28),"",Monitoring_MP!CU28)</f>
        <v>nu</v>
      </c>
      <c r="CV28" s="201" t="str">
        <f>IF(ISBLANK(Monitoring_MP!CV28),"",Monitoring_MP!CV28)</f>
        <v>nu sînt informații pe web</v>
      </c>
      <c r="CW28" s="189" t="str">
        <f>IF(ISBLANK(Monitoring_MP!CW28),"",Monitoring_MP!CW28)</f>
        <v>nu</v>
      </c>
      <c r="CX28" s="193" t="str">
        <f>IF(ISBLANK(Monitoring_MP!CX28),"",Monitoring_MP!CX28)</f>
        <v>nu sînt informații pe web</v>
      </c>
      <c r="CY28" s="189" t="str">
        <f>IF(ISBLANK(Monitoring_MP!CY28),"",Monitoring_MP!CY28)</f>
        <v>nu</v>
      </c>
      <c r="CZ28" s="193" t="str">
        <f>IF(ISBLANK(Monitoring_MP!CZ28),"",Monitoring_MP!CZ28)</f>
        <v>nu sînt informații pe web</v>
      </c>
      <c r="DA28" s="189" t="str">
        <f>IF(ISBLANK(Monitoring_MP!DA28),"",Monitoring_MP!DA28)</f>
        <v>nu</v>
      </c>
      <c r="DB28" s="192" t="str">
        <f>IF(ISBLANK(Monitoring_MP!DB28),"",Monitoring_MP!DB28)</f>
        <v>nu sînt informații pe web</v>
      </c>
      <c r="DC28" s="189" t="str">
        <f>IF(ISBLANK(Monitoring_MP!DC28),"",Monitoring_MP!DC28)</f>
        <v>nu</v>
      </c>
      <c r="DD28" s="193" t="str">
        <f>IF(ISBLANK(Monitoring_MP!DD28),"",Monitoring_MP!DD28)</f>
        <v>nu sînt informații pe web</v>
      </c>
      <c r="DE28" s="189" t="str">
        <f>IF(ISBLANK(Monitoring_MP!DE28),"",Monitoring_MP!DE28)</f>
        <v>nu</v>
      </c>
      <c r="DF28" s="193" t="str">
        <f>IF(ISBLANK(Monitoring_MP!DF28),"",Monitoring_MP!DF28)</f>
        <v>nu este pagina web (ultima verificare 31.05.2020)</v>
      </c>
      <c r="DG28" s="189" t="str">
        <f>IF(ISBLANK(Monitoring_MP!DG28),"",Monitoring_MP!DG28)</f>
        <v>partial/alte modalități</v>
      </c>
      <c r="DH28" s="192" t="str">
        <f>IF(ISBLANK(Monitoring_MP!DH28),"",Monitoring_MP!DH28)</f>
        <v>http://www.primariacricova.md/ro/contracte-atribuite.html</v>
      </c>
      <c r="DI28" s="189" t="str">
        <f>IF(ISBLANK(Monitoring_MP!DI28),"",Monitoring_MP!DI28)</f>
        <v>nu</v>
      </c>
      <c r="DJ28" s="93" t="str">
        <f>IF(ISBLANK(Monitoring_MP!DJ28),"",Monitoring_MP!DJ28)</f>
        <v>nu sînt informații pe web</v>
      </c>
      <c r="DK28" s="189" t="str">
        <f>IF(ISBLANK(Monitoring_MP!DK28),"",Monitoring_MP!DK28)</f>
        <v>nu</v>
      </c>
      <c r="DL28" s="193" t="str">
        <f>IF(ISBLANK(Monitoring_MP!DL28),"",Monitoring_MP!DL28)</f>
        <v>nu sînt informații pe web</v>
      </c>
      <c r="DM28" s="189" t="str">
        <f>IF(ISBLANK(Monitoring_MP!DM28),"",Monitoring_MP!DM28)</f>
        <v>nu</v>
      </c>
      <c r="DN28" s="193" t="str">
        <f>IF(ISBLANK(Monitoring_MP!DN28),"",Monitoring_MP!DN28)</f>
        <v>nu sînt informații pe web</v>
      </c>
      <c r="DO28" s="189" t="str">
        <f>IF(ISBLANK(Monitoring_MP!DO28),"",Monitoring_MP!DO28)</f>
        <v>nu</v>
      </c>
      <c r="DP28" s="193" t="str">
        <f>IF(ISBLANK(Monitoring_MP!DP28),"",Monitoring_MP!DP28)</f>
        <v>site nefuncțional (ultima verificare 31.05.2020)</v>
      </c>
      <c r="DQ28" s="189" t="str">
        <f>IF(ISBLANK(Monitoring_MP!DQ28),"",Monitoring_MP!DQ28)</f>
        <v>nu</v>
      </c>
      <c r="DR28" s="193" t="str">
        <f>IF(ISBLANK(Monitoring_MP!DR28),"",Monitoring_MP!DR28)</f>
        <v>Nu are pagină web (ultima verificare 31.05.2020)</v>
      </c>
      <c r="DS28" s="189" t="str">
        <f>IF(ISBLANK(Monitoring_MP!DS28),"",Monitoring_MP!DS28)</f>
        <v>nu</v>
      </c>
      <c r="DT28" s="193" t="str">
        <f>IF(ISBLANK(Monitoring_MP!DT28),"",Monitoring_MP!DT28)</f>
        <v>nu sînt informații pe web</v>
      </c>
      <c r="DU28" s="189" t="str">
        <f>IF(ISBLANK(Monitoring_MP!DU28),"",Monitoring_MP!DU28)</f>
        <v>nu</v>
      </c>
      <c r="DV28" s="193" t="str">
        <f>IF(ISBLANK(Monitoring_MP!DV28),"",Monitoring_MP!DV28)</f>
        <v>Nu are pagină web (ultima verificare 31.05.2020)</v>
      </c>
      <c r="DW28" s="189" t="str">
        <f>IF(ISBLANK(Monitoring_MP!DW28),"",Monitoring_MP!DW28)</f>
        <v>nu</v>
      </c>
      <c r="DX28" s="93" t="str">
        <f>IF(ISBLANK(Monitoring_MP!DX28),"",Monitoring_MP!DX28)</f>
        <v>nu sînt informații pe web</v>
      </c>
      <c r="DY28" s="189" t="str">
        <f>IF(ISBLANK(Monitoring_MP!DY28),"",Monitoring_MP!DY28)</f>
        <v>nu</v>
      </c>
      <c r="DZ28" s="193" t="str">
        <f>IF(ISBLANK(Monitoring_MP!DZ28),"",Monitoring_MP!DZ28)</f>
        <v>nu sînt informații pe web</v>
      </c>
      <c r="EA28" s="189" t="str">
        <f>IF(ISBLANK(Monitoring_MP!EA28),"",Monitoring_MP!EA28)</f>
        <v>nu</v>
      </c>
      <c r="EB28" s="193" t="str">
        <f>IF(ISBLANK(Monitoring_MP!EB28),"",Monitoring_MP!EB28)</f>
        <v>nu sînt informații pe web</v>
      </c>
      <c r="EC28" s="189" t="str">
        <f>IF(ISBLANK(Monitoring_MP!EC28),"",Monitoring_MP!EC28)</f>
        <v>nu</v>
      </c>
      <c r="ED28" s="193" t="str">
        <f>IF(ISBLANK(Monitoring_MP!ED28),"",Monitoring_MP!ED28)</f>
        <v>Nu are pagină web (ultima verificare 31.05.2020)</v>
      </c>
      <c r="EE28" s="189" t="str">
        <f>IF(ISBLANK(Monitoring_MP!EE28),"",Monitoring_MP!EE28)</f>
        <v>nu</v>
      </c>
      <c r="EF28" s="193" t="str">
        <f>IF(ISBLANK(Monitoring_MP!EF28),"",Monitoring_MP!EF28)</f>
        <v>nu sînt informații pe web</v>
      </c>
      <c r="EG28" s="189" t="str">
        <f>IF(ISBLANK(Monitoring_MP!EG28),"",Monitoring_MP!EG28)</f>
        <v>nu</v>
      </c>
      <c r="EH28" s="193" t="str">
        <f>IF(ISBLANK(Monitoring_MP!EH28),"",Monitoring_MP!EH28)</f>
        <v>nu sînt informații pe web</v>
      </c>
      <c r="EI28" s="189" t="str">
        <f>IF(ISBLANK(Monitoring_MP!EI28),"",Monitoring_MP!EI28)</f>
        <v>nu</v>
      </c>
      <c r="EJ28" s="193" t="str">
        <f>IF(ISBLANK(Monitoring_MP!EJ28),"",Monitoring_MP!EJ28)</f>
        <v>nu sînt informații pe web</v>
      </c>
      <c r="EK28" s="189" t="str">
        <f>IF(ISBLANK(Monitoring_MP!EK28),"",Monitoring_MP!EK28)</f>
        <v>nu</v>
      </c>
      <c r="EL28" s="193" t="str">
        <f>IF(ISBLANK(Monitoring_MP!EL28),"",Monitoring_MP!EL28)</f>
        <v>nu sînt informații pe web</v>
      </c>
      <c r="EM28" s="189" t="str">
        <f>IF(ISBLANK(Monitoring_MP!EM28),"",Monitoring_MP!EM28)</f>
        <v>nu</v>
      </c>
      <c r="EN28" s="193" t="str">
        <f>IF(ISBLANK(Monitoring_MP!EN28),"",Monitoring_MP!EN28)</f>
        <v>nu sînt informații pe web</v>
      </c>
      <c r="EO28" s="189" t="str">
        <f>IF(ISBLANK(Monitoring_MP!EO28),"",Monitoring_MP!EO28)</f>
        <v>nu</v>
      </c>
      <c r="EP28" s="193" t="str">
        <f>IF(ISBLANK(Monitoring_MP!EP28),"",Monitoring_MP!EP28)</f>
        <v>nu sînt informații pe web</v>
      </c>
      <c r="EQ28" s="189" t="str">
        <f>IF(ISBLANK(Monitoring_MP!EQ28),"",Monitoring_MP!EQ28)</f>
        <v>nu</v>
      </c>
      <c r="ER28" s="193" t="str">
        <f>IF(ISBLANK(Monitoring_MP!ER28),"",Monitoring_MP!ER28)</f>
        <v>pagina web nefuncțională (ultima verificare la 2.06.2020)</v>
      </c>
      <c r="ES28" s="189" t="str">
        <f>IF(ISBLANK(Monitoring_MP!ES28),"",Monitoring_MP!ES28)</f>
        <v>nu</v>
      </c>
      <c r="ET28" s="193" t="str">
        <f>IF(ISBLANK(Monitoring_MP!ET28),"",Monitoring_MP!ET28)</f>
        <v>pagina web nefuncțională (ultima verificare la 2.06.2020)</v>
      </c>
      <c r="EU28" s="189" t="str">
        <f>IF(ISBLANK(Monitoring_MP!EU28),"",Monitoring_MP!EU28)</f>
        <v>nu</v>
      </c>
      <c r="EV28" s="194" t="str">
        <f>IF(ISBLANK(Monitoring_MP!EV28),"",Monitoring_MP!EV28)</f>
        <v>pagina web nefuncțională (ultima verificare la 2.06.2020)</v>
      </c>
      <c r="EW28" s="189" t="str">
        <f>IF(ISBLANK(Monitoring_MP!EW28),"",Monitoring_MP!EW28)</f>
        <v>nu</v>
      </c>
      <c r="EX28" s="193" t="str">
        <f>IF(ISBLANK(Monitoring_MP!EX28),"",Monitoring_MP!EX28)</f>
        <v>nu sînt informații pe web</v>
      </c>
      <c r="EY28" s="189" t="str">
        <f>IF(ISBLANK(Monitoring_MP!EY28),"",Monitoring_MP!EY28)</f>
        <v>nu</v>
      </c>
      <c r="EZ28" s="193" t="str">
        <f>IF(ISBLANK(Monitoring_MP!EZ28),"",Monitoring_MP!EZ28)</f>
        <v>nu sînt informații pe web</v>
      </c>
      <c r="FA28" s="143" t="str">
        <f t="shared" si="2"/>
        <v>da</v>
      </c>
      <c r="FB28" s="143">
        <f t="shared" si="3"/>
        <v>1</v>
      </c>
      <c r="FC28" s="143" t="str">
        <f t="shared" si="2"/>
        <v>nu</v>
      </c>
      <c r="FD28" s="143">
        <f t="shared" si="3"/>
        <v>52</v>
      </c>
      <c r="FE28" s="143" t="str">
        <f t="shared" si="2"/>
        <v>partial/alte modalități</v>
      </c>
      <c r="FF28" s="143">
        <f t="shared" ref="FF28" si="193">COUNTIF($AK28:$EZ28,FE28)</f>
        <v>1</v>
      </c>
      <c r="FG28" s="143" t="str">
        <f t="shared" si="2"/>
        <v>0-10%</v>
      </c>
      <c r="FH28" s="143">
        <f t="shared" ref="FH28" si="194">COUNTIF($AK28:$EZ28,FG28)</f>
        <v>6</v>
      </c>
      <c r="FI28" s="143" t="str">
        <f t="shared" si="2"/>
        <v>10-30%</v>
      </c>
      <c r="FJ28" s="143">
        <f t="shared" ref="FJ28" si="195">COUNTIF($AK28:$EZ28,FI28)</f>
        <v>0</v>
      </c>
      <c r="FK28" s="143" t="str">
        <f t="shared" si="7"/>
        <v>30-60%</v>
      </c>
      <c r="FL28" s="143">
        <f t="shared" ref="FL28" si="196">COUNTIF($AK28:$EZ28,FK28)</f>
        <v>0</v>
      </c>
      <c r="FM28" s="143" t="str">
        <f t="shared" si="9"/>
        <v>60-90%</v>
      </c>
      <c r="FN28" s="143">
        <f t="shared" ref="FN28" si="197">COUNTIF($AK28:$EZ28,FM28)</f>
        <v>0</v>
      </c>
      <c r="FO28" s="143" t="str">
        <f t="shared" si="11"/>
        <v>N/A</v>
      </c>
      <c r="FP28" s="143">
        <f t="shared" ref="FP28" si="198">COUNTIF($AK28:$EZ28,FO28)</f>
        <v>0</v>
      </c>
      <c r="FQ28" s="143" t="str">
        <f t="shared" si="13"/>
        <v>--------</v>
      </c>
      <c r="FR28" s="143">
        <f t="shared" ref="FR28" si="199">COUNTIF($AK28:$EZ28,FQ28)</f>
        <v>0</v>
      </c>
      <c r="FS28" s="143">
        <f t="shared" si="15"/>
        <v>60</v>
      </c>
      <c r="FT28" s="143" t="str">
        <f t="shared" si="16"/>
        <v>da</v>
      </c>
      <c r="FU28" s="143" t="str">
        <f t="shared" si="17"/>
        <v>nu</v>
      </c>
      <c r="FV28" s="143">
        <f t="shared" si="18"/>
        <v>1</v>
      </c>
      <c r="FW28" s="143">
        <f t="shared" si="19"/>
        <v>52</v>
      </c>
      <c r="FX28" s="143">
        <f t="shared" si="20"/>
        <v>60</v>
      </c>
      <c r="FY28" s="11" t="s">
        <v>399</v>
      </c>
      <c r="FZ28" s="167">
        <f t="shared" si="21"/>
        <v>1.6666666666666666E-2</v>
      </c>
      <c r="GA28" s="167">
        <f t="shared" si="22"/>
        <v>0.8666666666666667</v>
      </c>
      <c r="GB28" s="143" t="str">
        <f>VLOOKUP(Analysis_2020!B28,Matching_final!B28:G91,6,FALSE)</f>
        <v>C18027</v>
      </c>
      <c r="GC28" s="143" t="str">
        <f>VLOOKUP(GB28,Monitoring_MP_2018!B:D,3,FALSE)</f>
        <v>Is public informed about award notices (public procurement's results)?</v>
      </c>
      <c r="GD28" s="143" t="str">
        <f>VLOOKUP(GB28,Monitoring_MP_2018!B:E,4,FALSE)</f>
        <v>proc</v>
      </c>
      <c r="GE28" s="167">
        <f>VLOOKUP($GB28,Monitoring_MP_2018!$B:$FD,158,FALSE)</f>
        <v>8.3333333333333329E-2</v>
      </c>
      <c r="GF28" s="167">
        <f>VLOOKUP($GB28,Monitoring_MP_2018!$B:$FD,159,FALSE)</f>
        <v>0.6333333333333333</v>
      </c>
      <c r="GG28" s="230">
        <f t="shared" si="23"/>
        <v>-6.6666666666666666E-2</v>
      </c>
      <c r="GH28" s="230">
        <f t="shared" si="24"/>
        <v>0.23333333333333339</v>
      </c>
      <c r="GI28" s="143">
        <v>27</v>
      </c>
    </row>
    <row r="29" spans="1:191" ht="15" customHeight="1" x14ac:dyDescent="0.35">
      <c r="A29" s="19" t="str">
        <f>IF(ISBLANK(Monitoring_MP!A29),"",Monitoring_MP!A29)</f>
        <v>Q27</v>
      </c>
      <c r="B29" s="19" t="str">
        <f>IF(ISBLANK(Monitoring_MP!B29),"",Monitoring_MP!B29)</f>
        <v>C20027</v>
      </c>
      <c r="C29" s="19">
        <f>IF(ISBLANK(Monitoring_MP!C29),"",Monitoring_MP!C29)</f>
        <v>29</v>
      </c>
      <c r="D29" s="11" t="str">
        <f>IF(ISBLANK(Monitoring_MP!D29),"",Monitoring_MP!D29)</f>
        <v>Sînt publicate pe web contractele de achiziții publice ?</v>
      </c>
      <c r="E29" s="11" t="str">
        <f>IF(ISBLANK(Monitoring_MP!E29),"",Monitoring_MP!E29)</f>
        <v>Are public procurement contracts published on the web?</v>
      </c>
      <c r="F29" s="11" t="str">
        <f>IF(ISBLANK(Monitoring_MP!F29),"",Monitoring_MP!F29)</f>
        <v>proc</v>
      </c>
      <c r="G29" s="12" t="str">
        <f>IF(ISBLANK(Monitoring_MP!G29),"",Monitoring_MP!G29)</f>
        <v>proc4</v>
      </c>
      <c r="H29" s="12" t="str">
        <f>IF(ISBLANK(Monitoring_MP!H29),"",Monitoring_MP!H29)</f>
        <v>proc4k</v>
      </c>
      <c r="I29" s="12">
        <f>IF(ISBLANK(Monitoring_MP!I29),"",Monitoring_MP!I29)</f>
        <v>3</v>
      </c>
      <c r="J29" s="12" t="str">
        <f>IF(ISBLANK(Monitoring_MP!J29),"",Monitoring_MP!J29)</f>
        <v>da</v>
      </c>
      <c r="K29" s="12" t="str">
        <f>IF(ISBLANK(Monitoring_MP!K29),"",Monitoring_MP!K29)</f>
        <v>yes</v>
      </c>
      <c r="L29" s="12" t="str">
        <f>IF(ISBLANK(Monitoring_MP!L29),"",Monitoring_MP!L29)</f>
        <v>nu</v>
      </c>
      <c r="M29" s="86" t="str">
        <f>IF(ISBLANK(Monitoring_MP!M29),"",Monitoring_MP!M29)</f>
        <v>no</v>
      </c>
      <c r="N29" s="12" t="str">
        <f>IF(ISBLANK(Monitoring_MP!N29),"",Monitoring_MP!N29)</f>
        <v>partial/alte modalități</v>
      </c>
      <c r="O29" s="12" t="str">
        <f>IF(ISBLANK(Monitoring_MP!O29),"",Monitoring_MP!O29)</f>
        <v>partially/other ways</v>
      </c>
      <c r="P29" s="86" t="str">
        <f>IF(ISBLANK(Monitoring_MP!P29),"",Monitoring_MP!P29)</f>
        <v>0-10%</v>
      </c>
      <c r="Q29" s="86" t="str">
        <f>IF(ISBLANK(Monitoring_MP!Q29),"",Monitoring_MP!Q29)</f>
        <v>0-10%</v>
      </c>
      <c r="R29" s="86" t="str">
        <f>IF(ISBLANK(Monitoring_MP!R29),"",Monitoring_MP!R29)</f>
        <v>10-30%</v>
      </c>
      <c r="S29" s="86" t="str">
        <f>IF(ISBLANK(Monitoring_MP!S29),"",Monitoring_MP!S29)</f>
        <v>10-30%</v>
      </c>
      <c r="T29" s="86" t="str">
        <f>IF(ISBLANK(Monitoring_MP!T29),"",Monitoring_MP!T29)</f>
        <v>30-60%</v>
      </c>
      <c r="U29" s="86" t="str">
        <f>IF(ISBLANK(Monitoring_MP!U29),"",Monitoring_MP!U29)</f>
        <v>30-60%</v>
      </c>
      <c r="V29" s="86" t="str">
        <f>IF(ISBLANK(Monitoring_MP!V29),"",Monitoring_MP!V29)</f>
        <v>60-90%</v>
      </c>
      <c r="W29" s="86" t="str">
        <f>IF(ISBLANK(Monitoring_MP!W29),"",Monitoring_MP!W29)</f>
        <v>60-90%</v>
      </c>
      <c r="X29" s="12" t="str">
        <f>IF(ISBLANK(Monitoring_MP!X29),"",Monitoring_MP!X29)</f>
        <v>N/A</v>
      </c>
      <c r="Y29" s="12" t="str">
        <f>IF(ISBLANK(Monitoring_MP!Y29),"",Monitoring_MP!Y29)</f>
        <v>N/A</v>
      </c>
      <c r="Z29" s="12" t="str">
        <f>IF(ISBLANK(Monitoring_MP!Z29),"",Monitoring_MP!Z29)</f>
        <v>--------</v>
      </c>
      <c r="AA29" s="12" t="str">
        <f>IF(ISBLANK(Monitoring_MP!AA29),"",Monitoring_MP!AA29)</f>
        <v>--------</v>
      </c>
      <c r="AB29" s="12">
        <f>IF(ISBLANK(Monitoring_MP!AB29),"",Monitoring_MP!AB29)</f>
        <v>3</v>
      </c>
      <c r="AC29" s="12">
        <f>IF(ISBLANK(Monitoring_MP!AC29),"",Monitoring_MP!AC29)</f>
        <v>0</v>
      </c>
      <c r="AD29" s="12">
        <f>IF(ISBLANK(Monitoring_MP!AD29),"",Monitoring_MP!AD29)</f>
        <v>1.5</v>
      </c>
      <c r="AE29" s="12">
        <f>IF(ISBLANK(Monitoring_MP!AE29),"",Monitoring_MP!AE29)</f>
        <v>0.60000000000000009</v>
      </c>
      <c r="AF29" s="12">
        <f>IF(ISBLANK(Monitoring_MP!AF29),"",Monitoring_MP!AF29)</f>
        <v>1.2000000000000002</v>
      </c>
      <c r="AG29" s="12">
        <f>IF(ISBLANK(Monitoring_MP!AG29),"",Monitoring_MP!AG29)</f>
        <v>1.7999999999999998</v>
      </c>
      <c r="AH29" s="12">
        <f>IF(ISBLANK(Monitoring_MP!AH29),"",Monitoring_MP!AH29)</f>
        <v>2.4000000000000004</v>
      </c>
      <c r="AI29" s="12" t="str">
        <f>IF(ISBLANK(Monitoring_MP!AI29),"",Monitoring_MP!AI29)</f>
        <v>N/A</v>
      </c>
      <c r="AJ29" s="12" t="str">
        <f>IF(ISBLANK(Monitoring_MP!AJ29),"",Monitoring_MP!AJ29)</f>
        <v/>
      </c>
      <c r="AK29" s="189" t="str">
        <f>IF(ISBLANK(Monitoring_MP!AK29),"",Monitoring_MP!AK29)</f>
        <v>nu</v>
      </c>
      <c r="AL29" s="93" t="str">
        <f>IF(ISBLANK(Monitoring_MP!AL29),"",Monitoring_MP!AL29)</f>
        <v>nu sînt informații pe web</v>
      </c>
      <c r="AM29" s="189" t="str">
        <f>IF(ISBLANK(Monitoring_MP!AM29),"",Monitoring_MP!AM29)</f>
        <v>da</v>
      </c>
      <c r="AN29" s="95" t="str">
        <f>IF(ISBLANK(Monitoring_MP!AN29),"",Monitoring_MP!AN29)</f>
        <v>http://balti.md/transparenta/achizitii-publice/contracte/</v>
      </c>
      <c r="AO29" s="191" t="str">
        <f>IF(ISBLANK(Monitoring_MP!AO29),"",Monitoring_MP!AO29)</f>
        <v>0-10%</v>
      </c>
      <c r="AP29" s="104" t="str">
        <f>IF(ISBLANK(Monitoring_MP!AP29),"",Monitoring_MP!AP29)</f>
        <v>http://primariacahul.md/index.php/65-contracte-atribuite</v>
      </c>
      <c r="AQ29" s="189" t="str">
        <f>IF(ISBLANK(Monitoring_MP!AQ29),"",Monitoring_MP!AQ29)</f>
        <v>nu</v>
      </c>
      <c r="AR29" s="193" t="str">
        <f>IF(ISBLANK(Monitoring_MP!AR29),"",Monitoring_MP!AR29)</f>
        <v>nu sînt informații pe web</v>
      </c>
      <c r="AS29" s="189" t="str">
        <f>IF(ISBLANK(Monitoring_MP!AS29),"",Monitoring_MP!AS29)</f>
        <v>nu</v>
      </c>
      <c r="AT29" s="96" t="str">
        <f>IF(ISBLANK(Monitoring_MP!AT29),"",Monitoring_MP!AT29)</f>
        <v>nu sînt informații pe web</v>
      </c>
      <c r="AU29" s="189" t="str">
        <f>IF(ISBLANK(Monitoring_MP!AU29),"",Monitoring_MP!AU29)</f>
        <v>nu</v>
      </c>
      <c r="AV29" s="93" t="str">
        <f>IF(ISBLANK(Monitoring_MP!AV29),"",Monitoring_MP!AV29)</f>
        <v>nu sînt informații pe web</v>
      </c>
      <c r="AW29" s="189" t="str">
        <f>IF(ISBLANK(Monitoring_MP!AW29),"",Monitoring_MP!AW29)</f>
        <v>nu</v>
      </c>
      <c r="AX29" s="93" t="str">
        <f>IF(ISBLANK(Monitoring_MP!AX29),"",Monitoring_MP!AX29)</f>
        <v>nu sînt informații pe web</v>
      </c>
      <c r="AY29" s="189" t="str">
        <f>IF(ISBLANK(Monitoring_MP!AY29),"",Monitoring_MP!AY29)</f>
        <v>0-10%</v>
      </c>
      <c r="AZ29" s="93" t="str">
        <f>IF(ISBLANK(Monitoring_MP!AZ29),"",Monitoring_MP!AZ29)</f>
        <v>http://www.straseni.md/articole/achizitii-publice/page/2/</v>
      </c>
      <c r="BA29" s="189" t="str">
        <f>IF(ISBLANK(Monitoring_MP!BA29),"",Monitoring_MP!BA29)</f>
        <v>nu</v>
      </c>
      <c r="BB29" s="93" t="str">
        <f>IF(ISBLANK(Monitoring_MP!BB29),"",Monitoring_MP!BB29)</f>
        <v>nu sînt informații pe web</v>
      </c>
      <c r="BC29" s="189" t="str">
        <f>IF(ISBLANK(Monitoring_MP!BC29),"",Monitoring_MP!BC29)</f>
        <v>nu</v>
      </c>
      <c r="BD29" s="193" t="str">
        <f>IF(ISBLANK(Monitoring_MP!BD29),"",Monitoring_MP!BD29)</f>
        <v>nu sînt informații pe web</v>
      </c>
      <c r="BE29" s="189" t="str">
        <f>IF(ISBLANK(Monitoring_MP!BE29),"",Monitoring_MP!BE29)</f>
        <v>nu</v>
      </c>
      <c r="BF29" s="193" t="str">
        <f>IF(ISBLANK(Monitoring_MP!BF29),"",Monitoring_MP!BF29)</f>
        <v>nu sînt informații pe web</v>
      </c>
      <c r="BG29" s="189" t="str">
        <f>IF(ISBLANK(Monitoring_MP!BG29),"",Monitoring_MP!BG29)</f>
        <v>nu</v>
      </c>
      <c r="BH29" s="93" t="str">
        <f>IF(ISBLANK(Monitoring_MP!BH29),"",Monitoring_MP!BH29)</f>
        <v>nu sînt informații pe web</v>
      </c>
      <c r="BI29" s="189" t="str">
        <f>IF(ISBLANK(Monitoring_MP!BI29),"",Monitoring_MP!BI29)</f>
        <v>nu</v>
      </c>
      <c r="BJ29" s="193" t="str">
        <f>IF(ISBLANK(Monitoring_MP!BJ29),"",Monitoring_MP!BJ29)</f>
        <v>nu sînt informații pe web</v>
      </c>
      <c r="BK29" s="189" t="str">
        <f>IF(ISBLANK(Monitoring_MP!BK29),"",Monitoring_MP!BK29)</f>
        <v>nu</v>
      </c>
      <c r="BL29" s="193" t="str">
        <f>IF(ISBLANK(Monitoring_MP!BL29),"",Monitoring_MP!BL29)</f>
        <v>nu sînt informații pe web</v>
      </c>
      <c r="BM29" s="189" t="str">
        <f>IF(ISBLANK(Monitoring_MP!BM29),"",Monitoring_MP!BM29)</f>
        <v>nu</v>
      </c>
      <c r="BN29" s="95" t="str">
        <f>IF(ISBLANK(Monitoring_MP!BN29),"",Monitoring_MP!BN29)</f>
        <v>nu sînt informații pe web</v>
      </c>
      <c r="BO29" s="189" t="str">
        <f>IF(ISBLANK(Monitoring_MP!BO29),"",Monitoring_MP!BO29)</f>
        <v>nu</v>
      </c>
      <c r="BP29" s="93" t="str">
        <f>IF(ISBLANK(Monitoring_MP!BP29),"",Monitoring_MP!BP29)</f>
        <v>nu sînt informații pe web</v>
      </c>
      <c r="BQ29" s="189" t="str">
        <f>IF(ISBLANK(Monitoring_MP!BQ29),"",Monitoring_MP!BQ29)</f>
        <v>nu</v>
      </c>
      <c r="BR29" s="193" t="str">
        <f>IF(ISBLANK(Monitoring_MP!BR29),"",Monitoring_MP!BR29)</f>
        <v>nu sînt informații pe web</v>
      </c>
      <c r="BS29" s="189" t="str">
        <f>IF(ISBLANK(Monitoring_MP!BS29),"",Monitoring_MP!BS29)</f>
        <v>nu</v>
      </c>
      <c r="BT29" s="193" t="str">
        <f>IF(ISBLANK(Monitoring_MP!BT29),"",Monitoring_MP!BT29)</f>
        <v>nu sînt informații pe web</v>
      </c>
      <c r="BU29" s="189" t="str">
        <f>IF(ISBLANK(Monitoring_MP!BU29),"",Monitoring_MP!BU29)</f>
        <v>nu</v>
      </c>
      <c r="BV29" s="95" t="str">
        <f>IF(ISBLANK(Monitoring_MP!BV29),"",Monitoring_MP!BV29)</f>
        <v>nu sînt informații pe web</v>
      </c>
      <c r="BW29" s="189" t="str">
        <f>IF(ISBLANK(Monitoring_MP!BW29),"",Monitoring_MP!BW29)</f>
        <v>nu</v>
      </c>
      <c r="BX29" s="192" t="str">
        <f>IF(ISBLANK(Monitoring_MP!BX29),"",Monitoring_MP!BX29)</f>
        <v>nu sînt informații pe web</v>
      </c>
      <c r="BY29" s="189" t="str">
        <f>IF(ISBLANK(Monitoring_MP!BY29),"",Monitoring_MP!BY29)</f>
        <v>nu</v>
      </c>
      <c r="BZ29" s="193" t="str">
        <f>IF(ISBLANK(Monitoring_MP!BZ29),"",Monitoring_MP!BZ29)</f>
        <v>nu sînt informații pe web</v>
      </c>
      <c r="CA29" s="189" t="str">
        <f>IF(ISBLANK(Monitoring_MP!CA29),"",Monitoring_MP!CA29)</f>
        <v>nu</v>
      </c>
      <c r="CB29" s="192" t="str">
        <f>IF(ISBLANK(Monitoring_MP!CB29),"",Monitoring_MP!CB29)</f>
        <v>nu sînt informații pe web</v>
      </c>
      <c r="CC29" s="189" t="str">
        <f>IF(ISBLANK(Monitoring_MP!CC29),"",Monitoring_MP!CC29)</f>
        <v>nu</v>
      </c>
      <c r="CD29" s="193" t="str">
        <f>IF(ISBLANK(Monitoring_MP!CD29),"",Monitoring_MP!CD29)</f>
        <v>nu sînt informații pe web</v>
      </c>
      <c r="CE29" s="189" t="str">
        <f>IF(ISBLANK(Monitoring_MP!CE29),"",Monitoring_MP!CE29)</f>
        <v>nu</v>
      </c>
      <c r="CF29" s="93" t="str">
        <f>IF(ISBLANK(Monitoring_MP!CF29),"",Monitoring_MP!CF29)</f>
        <v>nu sînt informații pe web</v>
      </c>
      <c r="CG29" s="189" t="str">
        <f>IF(ISBLANK(Monitoring_MP!CG29),"",Monitoring_MP!CG29)</f>
        <v>nu</v>
      </c>
      <c r="CH29" s="200" t="str">
        <f>IF(ISBLANK(Monitoring_MP!CH29),"",Monitoring_MP!CH29)</f>
        <v>nu sînt informații pe web</v>
      </c>
      <c r="CI29" s="189" t="str">
        <f>IF(ISBLANK(Monitoring_MP!CI29),"",Monitoring_MP!CI29)</f>
        <v>nu</v>
      </c>
      <c r="CJ29" s="193" t="str">
        <f>IF(ISBLANK(Monitoring_MP!CJ29),"",Monitoring_MP!CJ29)</f>
        <v>nu sînt informații pe web</v>
      </c>
      <c r="CK29" s="189" t="str">
        <f>IF(ISBLANK(Monitoring_MP!CK29),"",Monitoring_MP!CK29)</f>
        <v>nu</v>
      </c>
      <c r="CL29" s="193" t="str">
        <f>IF(ISBLANK(Monitoring_MP!CL29),"",Monitoring_MP!CL29)</f>
        <v>nu sînt informații pe web</v>
      </c>
      <c r="CM29" s="189" t="str">
        <f>IF(ISBLANK(Monitoring_MP!CM29),"",Monitoring_MP!CM29)</f>
        <v>nu</v>
      </c>
      <c r="CN29" s="193" t="str">
        <f>IF(ISBLANK(Monitoring_MP!CN29),"",Monitoring_MP!CN29)</f>
        <v>nu sînt informații pe web</v>
      </c>
      <c r="CO29" s="189" t="str">
        <f>IF(ISBLANK(Monitoring_MP!CO29),"",Monitoring_MP!CO29)</f>
        <v>nu</v>
      </c>
      <c r="CP29" s="192" t="str">
        <f>IF(ISBLANK(Monitoring_MP!CP29),"",Monitoring_MP!CP29)</f>
        <v>nu sînt informații pe web</v>
      </c>
      <c r="CQ29" s="189" t="str">
        <f>IF(ISBLANK(Monitoring_MP!CQ29),"",Monitoring_MP!CQ29)</f>
        <v>nu</v>
      </c>
      <c r="CR29" s="93" t="str">
        <f>IF(ISBLANK(Monitoring_MP!CR29),"",Monitoring_MP!CR29)</f>
        <v>nu sînt informații pe web</v>
      </c>
      <c r="CS29" s="189" t="str">
        <f>IF(ISBLANK(Monitoring_MP!CS29),"",Monitoring_MP!CS29)</f>
        <v>nu</v>
      </c>
      <c r="CT29" s="192" t="str">
        <f>IF(ISBLANK(Monitoring_MP!CT29),"",Monitoring_MP!CT29)</f>
        <v>Pagina web nefuncțională (ultima verificare 31.05.2020)</v>
      </c>
      <c r="CU29" s="189" t="str">
        <f>IF(ISBLANK(Monitoring_MP!CU29),"",Monitoring_MP!CU29)</f>
        <v>nu</v>
      </c>
      <c r="CV29" s="201" t="str">
        <f>IF(ISBLANK(Monitoring_MP!CV29),"",Monitoring_MP!CV29)</f>
        <v>nu sînt informații pe web</v>
      </c>
      <c r="CW29" s="189" t="str">
        <f>IF(ISBLANK(Monitoring_MP!CW29),"",Monitoring_MP!CW29)</f>
        <v>nu</v>
      </c>
      <c r="CX29" s="193" t="str">
        <f>IF(ISBLANK(Monitoring_MP!CX29),"",Monitoring_MP!CX29)</f>
        <v>nu sînt informații pe web</v>
      </c>
      <c r="CY29" s="189" t="str">
        <f>IF(ISBLANK(Monitoring_MP!CY29),"",Monitoring_MP!CY29)</f>
        <v>nu</v>
      </c>
      <c r="CZ29" s="93" t="str">
        <f>IF(ISBLANK(Monitoring_MP!CZ29),"",Monitoring_MP!CZ29)</f>
        <v>nu sînt informații pe web</v>
      </c>
      <c r="DA29" s="189" t="str">
        <f>IF(ISBLANK(Monitoring_MP!DA29),"",Monitoring_MP!DA29)</f>
        <v>nu</v>
      </c>
      <c r="DB29" s="192" t="str">
        <f>IF(ISBLANK(Monitoring_MP!DB29),"",Monitoring_MP!DB29)</f>
        <v>nu sînt informații pe web</v>
      </c>
      <c r="DC29" s="189" t="str">
        <f>IF(ISBLANK(Monitoring_MP!DC29),"",Monitoring_MP!DC29)</f>
        <v>nu</v>
      </c>
      <c r="DD29" s="193" t="str">
        <f>IF(ISBLANK(Monitoring_MP!DD29),"",Monitoring_MP!DD29)</f>
        <v>nu sînt informații pe web</v>
      </c>
      <c r="DE29" s="189" t="str">
        <f>IF(ISBLANK(Monitoring_MP!DE29),"",Monitoring_MP!DE29)</f>
        <v>nu</v>
      </c>
      <c r="DF29" s="193" t="str">
        <f>IF(ISBLANK(Monitoring_MP!DF29),"",Monitoring_MP!DF29)</f>
        <v>nu este pagina web (ultima verificare 31.05.2020)</v>
      </c>
      <c r="DG29" s="189" t="str">
        <f>IF(ISBLANK(Monitoring_MP!DG29),"",Monitoring_MP!DG29)</f>
        <v>nu</v>
      </c>
      <c r="DH29" s="192" t="str">
        <f>IF(ISBLANK(Monitoring_MP!DH29),"",Monitoring_MP!DH29)</f>
        <v>nu sînt informații pe web</v>
      </c>
      <c r="DI29" s="189" t="str">
        <f>IF(ISBLANK(Monitoring_MP!DI29),"",Monitoring_MP!DI29)</f>
        <v>nu</v>
      </c>
      <c r="DJ29" s="93" t="str">
        <f>IF(ISBLANK(Monitoring_MP!DJ29),"",Monitoring_MP!DJ29)</f>
        <v>nu sînt informații pe web</v>
      </c>
      <c r="DK29" s="189" t="str">
        <f>IF(ISBLANK(Monitoring_MP!DK29),"",Monitoring_MP!DK29)</f>
        <v>nu</v>
      </c>
      <c r="DL29" s="193" t="str">
        <f>IF(ISBLANK(Monitoring_MP!DL29),"",Monitoring_MP!DL29)</f>
        <v>nu sînt informații pe web</v>
      </c>
      <c r="DM29" s="189" t="str">
        <f>IF(ISBLANK(Monitoring_MP!DM29),"",Monitoring_MP!DM29)</f>
        <v>nu</v>
      </c>
      <c r="DN29" s="193" t="str">
        <f>IF(ISBLANK(Monitoring_MP!DN29),"",Monitoring_MP!DN29)</f>
        <v>nu sînt informații pe web</v>
      </c>
      <c r="DO29" s="189" t="str">
        <f>IF(ISBLANK(Monitoring_MP!DO29),"",Monitoring_MP!DO29)</f>
        <v>nu</v>
      </c>
      <c r="DP29" s="193" t="str">
        <f>IF(ISBLANK(Monitoring_MP!DP29),"",Monitoring_MP!DP29)</f>
        <v>site nefuncțional (ultima verificare 31.05.2020)</v>
      </c>
      <c r="DQ29" s="189" t="str">
        <f>IF(ISBLANK(Monitoring_MP!DQ29),"",Monitoring_MP!DQ29)</f>
        <v>nu</v>
      </c>
      <c r="DR29" s="193" t="str">
        <f>IF(ISBLANK(Monitoring_MP!DR29),"",Monitoring_MP!DR29)</f>
        <v>Nu are pagină web (ultima verificare 31.05.2020)</v>
      </c>
      <c r="DS29" s="189" t="str">
        <f>IF(ISBLANK(Monitoring_MP!DS29),"",Monitoring_MP!DS29)</f>
        <v>nu</v>
      </c>
      <c r="DT29" s="193" t="str">
        <f>IF(ISBLANK(Monitoring_MP!DT29),"",Monitoring_MP!DT29)</f>
        <v>nu sînt informații pe web</v>
      </c>
      <c r="DU29" s="189" t="str">
        <f>IF(ISBLANK(Monitoring_MP!DU29),"",Monitoring_MP!DU29)</f>
        <v>nu</v>
      </c>
      <c r="DV29" s="193" t="str">
        <f>IF(ISBLANK(Monitoring_MP!DV29),"",Monitoring_MP!DV29)</f>
        <v>Nu are pagină web (ultima verificare 31.05.2020)</v>
      </c>
      <c r="DW29" s="189" t="str">
        <f>IF(ISBLANK(Monitoring_MP!DW29),"",Monitoring_MP!DW29)</f>
        <v>nu</v>
      </c>
      <c r="DX29" s="193" t="str">
        <f>IF(ISBLANK(Monitoring_MP!DX29),"",Monitoring_MP!DX29)</f>
        <v>nu sînt informații pe web</v>
      </c>
      <c r="DY29" s="189" t="str">
        <f>IF(ISBLANK(Monitoring_MP!DY29),"",Monitoring_MP!DY29)</f>
        <v>nu</v>
      </c>
      <c r="DZ29" s="193" t="str">
        <f>IF(ISBLANK(Monitoring_MP!DZ29),"",Monitoring_MP!DZ29)</f>
        <v>nu sînt informații pe web</v>
      </c>
      <c r="EA29" s="189" t="str">
        <f>IF(ISBLANK(Monitoring_MP!EA29),"",Monitoring_MP!EA29)</f>
        <v>nu</v>
      </c>
      <c r="EB29" s="193" t="str">
        <f>IF(ISBLANK(Monitoring_MP!EB29),"",Monitoring_MP!EB29)</f>
        <v>nu sînt informații pe web</v>
      </c>
      <c r="EC29" s="189" t="str">
        <f>IF(ISBLANK(Monitoring_MP!EC29),"",Monitoring_MP!EC29)</f>
        <v>nu</v>
      </c>
      <c r="ED29" s="193" t="str">
        <f>IF(ISBLANK(Monitoring_MP!ED29),"",Monitoring_MP!ED29)</f>
        <v>Nu are pagină web (ultima verificare 31.05.2020)</v>
      </c>
      <c r="EE29" s="189" t="str">
        <f>IF(ISBLANK(Monitoring_MP!EE29),"",Monitoring_MP!EE29)</f>
        <v>nu</v>
      </c>
      <c r="EF29" s="193" t="str">
        <f>IF(ISBLANK(Monitoring_MP!EF29),"",Monitoring_MP!EF29)</f>
        <v>nu sînt informații pe web</v>
      </c>
      <c r="EG29" s="189" t="str">
        <f>IF(ISBLANK(Monitoring_MP!EG29),"",Monitoring_MP!EG29)</f>
        <v>nu</v>
      </c>
      <c r="EH29" s="193" t="str">
        <f>IF(ISBLANK(Monitoring_MP!EH29),"",Monitoring_MP!EH29)</f>
        <v>nu sînt informații pe web</v>
      </c>
      <c r="EI29" s="189" t="str">
        <f>IF(ISBLANK(Monitoring_MP!EI29),"",Monitoring_MP!EI29)</f>
        <v>30-60%</v>
      </c>
      <c r="EJ29" s="192" t="str">
        <f>IF(ISBLANK(Monitoring_MP!EJ29),"",Monitoring_MP!EJ29)</f>
        <v>http://varnita.md/category/achizitii-publice/contracte</v>
      </c>
      <c r="EK29" s="189" t="str">
        <f>IF(ISBLANK(Monitoring_MP!EK29),"",Monitoring_MP!EK29)</f>
        <v>nu</v>
      </c>
      <c r="EL29" s="193" t="str">
        <f>IF(ISBLANK(Monitoring_MP!EL29),"",Monitoring_MP!EL29)</f>
        <v>nu sînt informații pe web</v>
      </c>
      <c r="EM29" s="189" t="str">
        <f>IF(ISBLANK(Monitoring_MP!EM29),"",Monitoring_MP!EM29)</f>
        <v>nu</v>
      </c>
      <c r="EN29" s="193" t="str">
        <f>IF(ISBLANK(Monitoring_MP!EN29),"",Monitoring_MP!EN29)</f>
        <v>nu sînt informații pe web</v>
      </c>
      <c r="EO29" s="189" t="str">
        <f>IF(ISBLANK(Monitoring_MP!EO29),"",Monitoring_MP!EO29)</f>
        <v>nu</v>
      </c>
      <c r="EP29" s="193" t="str">
        <f>IF(ISBLANK(Monitoring_MP!EP29),"",Monitoring_MP!EP29)</f>
        <v>nu sînt informații pe web</v>
      </c>
      <c r="EQ29" s="189" t="str">
        <f>IF(ISBLANK(Monitoring_MP!EQ29),"",Monitoring_MP!EQ29)</f>
        <v>nu</v>
      </c>
      <c r="ER29" s="193" t="str">
        <f>IF(ISBLANK(Monitoring_MP!ER29),"",Monitoring_MP!ER29)</f>
        <v>pagina web nefuncțională (ultima verificare la 2.06.2020)</v>
      </c>
      <c r="ES29" s="189" t="str">
        <f>IF(ISBLANK(Monitoring_MP!ES29),"",Monitoring_MP!ES29)</f>
        <v>nu</v>
      </c>
      <c r="ET29" s="193" t="str">
        <f>IF(ISBLANK(Monitoring_MP!ET29),"",Monitoring_MP!ET29)</f>
        <v>pagina web nefuncțională (ultima verificare la 2.06.2020)</v>
      </c>
      <c r="EU29" s="189" t="str">
        <f>IF(ISBLANK(Monitoring_MP!EU29),"",Monitoring_MP!EU29)</f>
        <v>nu</v>
      </c>
      <c r="EV29" s="194" t="str">
        <f>IF(ISBLANK(Monitoring_MP!EV29),"",Monitoring_MP!EV29)</f>
        <v>pagina web nefuncțională (ultima verificare la 2.06.2020)</v>
      </c>
      <c r="EW29" s="189" t="str">
        <f>IF(ISBLANK(Monitoring_MP!EW29),"",Monitoring_MP!EW29)</f>
        <v>nu</v>
      </c>
      <c r="EX29" s="193" t="str">
        <f>IF(ISBLANK(Monitoring_MP!EX29),"",Monitoring_MP!EX29)</f>
        <v>nu sînt informații pe web</v>
      </c>
      <c r="EY29" s="189" t="str">
        <f>IF(ISBLANK(Monitoring_MP!EY29),"",Monitoring_MP!EY29)</f>
        <v>nu</v>
      </c>
      <c r="EZ29" s="193" t="str">
        <f>IF(ISBLANK(Monitoring_MP!EZ29),"",Monitoring_MP!EZ29)</f>
        <v>nu sînt informații pe web</v>
      </c>
      <c r="FA29" s="143" t="str">
        <f t="shared" si="2"/>
        <v>da</v>
      </c>
      <c r="FB29" s="143">
        <f t="shared" si="3"/>
        <v>1</v>
      </c>
      <c r="FC29" s="143" t="str">
        <f t="shared" si="2"/>
        <v>nu</v>
      </c>
      <c r="FD29" s="143">
        <f t="shared" si="3"/>
        <v>56</v>
      </c>
      <c r="FE29" s="143" t="str">
        <f t="shared" si="2"/>
        <v>partial/alte modalități</v>
      </c>
      <c r="FF29" s="143">
        <f t="shared" ref="FF29" si="200">COUNTIF($AK29:$EZ29,FE29)</f>
        <v>0</v>
      </c>
      <c r="FG29" s="143" t="str">
        <f t="shared" si="2"/>
        <v>0-10%</v>
      </c>
      <c r="FH29" s="143">
        <f t="shared" ref="FH29" si="201">COUNTIF($AK29:$EZ29,FG29)</f>
        <v>2</v>
      </c>
      <c r="FI29" s="143" t="str">
        <f t="shared" si="2"/>
        <v>10-30%</v>
      </c>
      <c r="FJ29" s="143">
        <f t="shared" ref="FJ29" si="202">COUNTIF($AK29:$EZ29,FI29)</f>
        <v>0</v>
      </c>
      <c r="FK29" s="143" t="str">
        <f t="shared" si="7"/>
        <v>30-60%</v>
      </c>
      <c r="FL29" s="143">
        <f t="shared" ref="FL29" si="203">COUNTIF($AK29:$EZ29,FK29)</f>
        <v>1</v>
      </c>
      <c r="FM29" s="143" t="str">
        <f t="shared" si="9"/>
        <v>60-90%</v>
      </c>
      <c r="FN29" s="143">
        <f t="shared" ref="FN29" si="204">COUNTIF($AK29:$EZ29,FM29)</f>
        <v>0</v>
      </c>
      <c r="FO29" s="143" t="str">
        <f t="shared" si="11"/>
        <v>N/A</v>
      </c>
      <c r="FP29" s="143">
        <f t="shared" ref="FP29" si="205">COUNTIF($AK29:$EZ29,FO29)</f>
        <v>0</v>
      </c>
      <c r="FQ29" s="143" t="str">
        <f t="shared" si="13"/>
        <v>--------</v>
      </c>
      <c r="FR29" s="143">
        <f t="shared" ref="FR29" si="206">COUNTIF($AK29:$EZ29,FQ29)</f>
        <v>0</v>
      </c>
      <c r="FS29" s="143">
        <f t="shared" si="15"/>
        <v>60</v>
      </c>
      <c r="FT29" s="143" t="str">
        <f t="shared" si="16"/>
        <v>da</v>
      </c>
      <c r="FU29" s="143" t="str">
        <f t="shared" si="17"/>
        <v>nu</v>
      </c>
      <c r="FV29" s="143">
        <f t="shared" si="18"/>
        <v>1</v>
      </c>
      <c r="FW29" s="143">
        <f t="shared" si="19"/>
        <v>56</v>
      </c>
      <c r="FX29" s="143">
        <f t="shared" si="20"/>
        <v>60</v>
      </c>
      <c r="FY29" s="11" t="s">
        <v>433</v>
      </c>
      <c r="FZ29" s="167">
        <f t="shared" si="21"/>
        <v>1.6666666666666666E-2</v>
      </c>
      <c r="GA29" s="167">
        <f t="shared" si="22"/>
        <v>0.93333333333333335</v>
      </c>
      <c r="GB29" s="143" t="str">
        <f>VLOOKUP(Analysis_2020!B29,Matching_final!B29:G92,6,FALSE)</f>
        <v>N/A</v>
      </c>
      <c r="GC29" s="143" t="e">
        <f>VLOOKUP(GB29,Monitoring_MP_2018!B:D,3,FALSE)</f>
        <v>#N/A</v>
      </c>
      <c r="GD29" s="143" t="e">
        <f>VLOOKUP(GB29,Monitoring_MP_2018!B:E,4,FALSE)</f>
        <v>#N/A</v>
      </c>
      <c r="GE29" s="167" t="e">
        <f>VLOOKUP($GB29,Monitoring_MP_2018!$B:$FD,158,FALSE)</f>
        <v>#N/A</v>
      </c>
      <c r="GF29" s="167" t="e">
        <f>VLOOKUP($GB29,Monitoring_MP_2018!$B:$FD,159,FALSE)</f>
        <v>#N/A</v>
      </c>
      <c r="GG29" s="230" t="e">
        <f t="shared" si="23"/>
        <v>#N/A</v>
      </c>
      <c r="GH29" s="230" t="e">
        <f t="shared" si="24"/>
        <v>#N/A</v>
      </c>
      <c r="GI29" s="143">
        <v>28</v>
      </c>
    </row>
    <row r="30" spans="1:191" ht="15" customHeight="1" x14ac:dyDescent="0.35">
      <c r="A30" s="19" t="str">
        <f>IF(ISBLANK(Monitoring_MP!A30),"",Monitoring_MP!A30)</f>
        <v>Q28</v>
      </c>
      <c r="B30" s="19" t="str">
        <f>IF(ISBLANK(Monitoring_MP!B30),"",Monitoring_MP!B30)</f>
        <v>C20028</v>
      </c>
      <c r="C30" s="19">
        <f>IF(ISBLANK(Monitoring_MP!C30),"",Monitoring_MP!C30)</f>
        <v>30</v>
      </c>
      <c r="D30" s="11" t="str">
        <f>IF(ISBLANK(Monitoring_MP!D30),"",Monitoring_MP!D30)</f>
        <v>Sînt publicate pe pagina web oficială rapoartele de monitorizare a executării contractelor de achiziţie publică (trimestrial/semestrial şi anual) și Darea de seamă anuală privind achizițiile publice de valoare mică ?</v>
      </c>
      <c r="E30" s="11" t="str">
        <f>IF(ISBLANK(Monitoring_MP!E30),"",Monitoring_MP!E30)</f>
        <v>Are monitoring reports on the execution of public procurement contracts published on the official web page (quarterly/biannual and annual) and Annual report on low-value public procurement?</v>
      </c>
      <c r="F30" s="11" t="str">
        <f>IF(ISBLANK(Monitoring_MP!F30),"",Monitoring_MP!F30)</f>
        <v>proc</v>
      </c>
      <c r="G30" s="12" t="str">
        <f>IF(ISBLANK(Monitoring_MP!G30),"",Monitoring_MP!G30)</f>
        <v>proc5</v>
      </c>
      <c r="H30" s="12" t="str">
        <f>IF(ISBLANK(Monitoring_MP!H30),"",Monitoring_MP!H30)</f>
        <v>proc5k</v>
      </c>
      <c r="I30" s="12">
        <f>IF(ISBLANK(Monitoring_MP!I30),"",Monitoring_MP!I30)</f>
        <v>3</v>
      </c>
      <c r="J30" s="12" t="str">
        <f>IF(ISBLANK(Monitoring_MP!J30),"",Monitoring_MP!J30)</f>
        <v>da</v>
      </c>
      <c r="K30" s="12" t="str">
        <f>IF(ISBLANK(Monitoring_MP!K30),"",Monitoring_MP!K30)</f>
        <v>yes</v>
      </c>
      <c r="L30" s="12" t="str">
        <f>IF(ISBLANK(Monitoring_MP!L30),"",Monitoring_MP!L30)</f>
        <v>nu</v>
      </c>
      <c r="M30" s="86" t="str">
        <f>IF(ISBLANK(Monitoring_MP!M30),"",Monitoring_MP!M30)</f>
        <v>no</v>
      </c>
      <c r="N30" s="12" t="str">
        <f>IF(ISBLANK(Monitoring_MP!N30),"",Monitoring_MP!N30)</f>
        <v>partial/alte modalități</v>
      </c>
      <c r="O30" s="12" t="str">
        <f>IF(ISBLANK(Monitoring_MP!O30),"",Monitoring_MP!O30)</f>
        <v>partially/other ways</v>
      </c>
      <c r="P30" s="12" t="str">
        <f>IF(ISBLANK(Monitoring_MP!P30),"",Monitoring_MP!P30)</f>
        <v>--------</v>
      </c>
      <c r="Q30" s="12" t="str">
        <f>IF(ISBLANK(Monitoring_MP!Q30),"",Monitoring_MP!Q30)</f>
        <v>--------</v>
      </c>
      <c r="R30" s="12" t="str">
        <f>IF(ISBLANK(Monitoring_MP!R30),"",Monitoring_MP!R30)</f>
        <v>--------</v>
      </c>
      <c r="S30" s="12" t="str">
        <f>IF(ISBLANK(Monitoring_MP!S30),"",Monitoring_MP!S30)</f>
        <v>--------</v>
      </c>
      <c r="T30" s="12" t="str">
        <f>IF(ISBLANK(Monitoring_MP!T30),"",Monitoring_MP!T30)</f>
        <v>--------</v>
      </c>
      <c r="U30" s="12" t="str">
        <f>IF(ISBLANK(Monitoring_MP!U30),"",Monitoring_MP!U30)</f>
        <v>--------</v>
      </c>
      <c r="V30" s="12" t="str">
        <f>IF(ISBLANK(Monitoring_MP!V30),"",Monitoring_MP!V30)</f>
        <v>--------</v>
      </c>
      <c r="W30" s="12" t="str">
        <f>IF(ISBLANK(Monitoring_MP!W30),"",Monitoring_MP!W30)</f>
        <v>--------</v>
      </c>
      <c r="X30" s="12" t="str">
        <f>IF(ISBLANK(Monitoring_MP!X30),"",Monitoring_MP!X30)</f>
        <v>N/A</v>
      </c>
      <c r="Y30" s="12" t="str">
        <f>IF(ISBLANK(Monitoring_MP!Y30),"",Monitoring_MP!Y30)</f>
        <v>N/A</v>
      </c>
      <c r="Z30" s="12" t="str">
        <f>IF(ISBLANK(Monitoring_MP!Z30),"",Monitoring_MP!Z30)</f>
        <v>--------</v>
      </c>
      <c r="AA30" s="12" t="str">
        <f>IF(ISBLANK(Monitoring_MP!AA30),"",Monitoring_MP!AA30)</f>
        <v>--------</v>
      </c>
      <c r="AB30" s="12">
        <f>IF(ISBLANK(Monitoring_MP!AB30),"",Monitoring_MP!AB30)</f>
        <v>3</v>
      </c>
      <c r="AC30" s="12">
        <f>IF(ISBLANK(Monitoring_MP!AC30),"",Monitoring_MP!AC30)</f>
        <v>0</v>
      </c>
      <c r="AD30" s="12">
        <f>IF(ISBLANK(Monitoring_MP!AD30),"",Monitoring_MP!AD30)</f>
        <v>1.5</v>
      </c>
      <c r="AE30" s="12" t="str">
        <f>IF(ISBLANK(Monitoring_MP!AE30),"",Monitoring_MP!AE30)</f>
        <v/>
      </c>
      <c r="AF30" s="12" t="str">
        <f>IF(ISBLANK(Monitoring_MP!AF30),"",Monitoring_MP!AF30)</f>
        <v/>
      </c>
      <c r="AG30" s="12" t="str">
        <f>IF(ISBLANK(Monitoring_MP!AG30),"",Monitoring_MP!AG30)</f>
        <v/>
      </c>
      <c r="AH30" s="12" t="str">
        <f>IF(ISBLANK(Monitoring_MP!AH30),"",Monitoring_MP!AH30)</f>
        <v/>
      </c>
      <c r="AI30" s="12" t="str">
        <f>IF(ISBLANK(Monitoring_MP!AI30),"",Monitoring_MP!AI30)</f>
        <v>N/A</v>
      </c>
      <c r="AJ30" s="12" t="str">
        <f>IF(ISBLANK(Monitoring_MP!AJ30),"",Monitoring_MP!AJ30)</f>
        <v/>
      </c>
      <c r="AK30" s="189" t="str">
        <f>IF(ISBLANK(Monitoring_MP!AK30),"",Monitoring_MP!AK30)</f>
        <v>partial/alte modalități</v>
      </c>
      <c r="AL30" s="93" t="str">
        <f>IF(ISBLANK(Monitoring_MP!AL30),"",Monitoring_MP!AL30)</f>
        <v>https://www.chisinau.md/doct.php?l=ro&amp;idc=493&amp;id=26588&amp;t=/Informatii/Licitatii-si-achizitii/Licitatii-si-achizitii-curente/RAPORT-privind-atribuirea-contractelor-de-achizitii-publice-pentru-lunile-ianuarie-iunie-2019-Directia-generala-asistenta-sociala-i-sanatate
https://www.chisinau.md/doct.php?l=ro&amp;idc=493&amp;id=26012&amp;t=/Informatii/Licitatii-si-achizitii/Licitatii-si-achizitii-curente/RAPORT-cu-privire-la-modificareaexecutarea-planului-i-monitorizarea-contractelor-de-achizitii-pentru-necesitatile-Directiei-generale-economie-reforme-i-relatii-patrimoniale-pentru-trimestrul-I-anul-2019</v>
      </c>
      <c r="AM30" s="189" t="str">
        <f>IF(ISBLANK(Monitoring_MP!AM30),"",Monitoring_MP!AM30)</f>
        <v>da</v>
      </c>
      <c r="AN30" s="93" t="str">
        <f>IF(ISBLANK(Monitoring_MP!AN30),"",Monitoring_MP!AN30)</f>
        <v>http://balti.md/transparenta/achizitii-publice/rapoarte/
http://balti.md/wp-content/uploads/2020/01/Monitorizarea-contractelor-anual-2019-DEC.pdf
http://balti.md/wp-content/uploads/2020/05/DEC-Darea-de-seam-vm-2019.pdf
http://balti.md/wp-content/uploads/2020/05/DGFE-Darea-de-seam-vm-2019.pdf
http://balti.md/wp-content/uploads/2020/05/DITS-Darea-de-seam-vm-2019.pdf
http://balti.md/wp-content/uploads/2020/05/DASPF-Darea-de-seam-vm-2019.pdf</v>
      </c>
      <c r="AO30" s="191" t="str">
        <f>IF(ISBLANK(Monitoring_MP!AO30),"",Monitoring_MP!AO30)</f>
        <v>da</v>
      </c>
      <c r="AP30" s="104" t="str">
        <f>IF(ISBLANK(Monitoring_MP!AP30),"",Monitoring_MP!AP30)</f>
        <v>https://drive.google.com/file/d/1dxiV6dR7XaSi902guGJ_HNsttGT0FyFU/view
https://drive.google.com/file/d/1JDF-7LmE6KnhYqwSULpGzkzi2Kn-aNEt/view</v>
      </c>
      <c r="AQ30" s="189" t="str">
        <f>IF(ISBLANK(Monitoring_MP!AQ30),"",Monitoring_MP!AQ30)</f>
        <v>nu</v>
      </c>
      <c r="AR30" s="193" t="str">
        <f>IF(ISBLANK(Monitoring_MP!AR30),"",Monitoring_MP!AR30)</f>
        <v>nu sînt informații pe web</v>
      </c>
      <c r="AS30" s="189" t="str">
        <f>IF(ISBLANK(Monitoring_MP!AS30),"",Monitoring_MP!AS30)</f>
        <v>partial/alte modalități</v>
      </c>
      <c r="AT30" s="96" t="str">
        <f>IF(ISBLANK(Monitoring_MP!AT30),"",Monitoring_MP!AT30)</f>
        <v>http://www.primsoroca.md/uploads/article/Darea_de_seama_achizitii_yPJe.pdf
http://www.primsoroca.md/uploads/article/img02387_C1Q0.pdf</v>
      </c>
      <c r="AU30" s="189" t="str">
        <f>IF(ISBLANK(Monitoring_MP!AU30),"",Monitoring_MP!AU30)</f>
        <v>partial/alte modalități</v>
      </c>
      <c r="AV30" s="93" t="str">
        <f>IF(ISBLANK(Monitoring_MP!AV30),"",Monitoring_MP!AV30)</f>
        <v>https://www.orhei.md/index.php?pag=news&amp;id=764&amp;rid=2994&amp;l=ro</v>
      </c>
      <c r="AW30" s="189" t="str">
        <f>IF(ISBLANK(Monitoring_MP!AW30),"",Monitoring_MP!AW30)</f>
        <v>nu</v>
      </c>
      <c r="AX30" s="93" t="str">
        <f>IF(ISBLANK(Monitoring_MP!AX30),"",Monitoring_MP!AX30)</f>
        <v>nu sînt informații pe web</v>
      </c>
      <c r="AY30" s="189" t="str">
        <f>IF(ISBLANK(Monitoring_MP!AY30),"",Monitoring_MP!AY30)</f>
        <v>partial/alte modalități</v>
      </c>
      <c r="AZ30" s="93" t="str">
        <f>IF(ISBLANK(Monitoring_MP!AZ30),"",Monitoring_MP!AZ30)</f>
        <v>http://www.straseni.md/darea-de-seama-privind-realizarea-achizitiilor-publice-de-valoare-mica-3/
http://www.straseni.md/raportul-privind-executarea-contractelor-pentru-primul-semestru-al-anului-2019/</v>
      </c>
      <c r="BA30" s="189" t="str">
        <f>IF(ISBLANK(Monitoring_MP!BA30),"",Monitoring_MP!BA30)</f>
        <v>nu</v>
      </c>
      <c r="BB30" s="93" t="str">
        <f>IF(ISBLANK(Monitoring_MP!BB30),"",Monitoring_MP!BB30)</f>
        <v>nu sînt informații pe web</v>
      </c>
      <c r="BC30" s="189" t="str">
        <f>IF(ISBLANK(Monitoring_MP!BC30),"",Monitoring_MP!BC30)</f>
        <v>nu</v>
      </c>
      <c r="BD30" s="193" t="str">
        <f>IF(ISBLANK(Monitoring_MP!BD30),"",Monitoring_MP!BD30)</f>
        <v>nu sînt informații pe web</v>
      </c>
      <c r="BE30" s="189" t="str">
        <f>IF(ISBLANK(Monitoring_MP!BE30),"",Monitoring_MP!BE30)</f>
        <v>nu</v>
      </c>
      <c r="BF30" s="193" t="str">
        <f>IF(ISBLANK(Monitoring_MP!BF30),"",Monitoring_MP!BF30)</f>
        <v>nu sînt informații pe web</v>
      </c>
      <c r="BG30" s="189" t="str">
        <f>IF(ISBLANK(Monitoring_MP!BG30),"",Monitoring_MP!BG30)</f>
        <v>nu</v>
      </c>
      <c r="BH30" s="93" t="str">
        <f>IF(ISBLANK(Monitoring_MP!BH30),"",Monitoring_MP!BH30)</f>
        <v>nu sînt informații pe web</v>
      </c>
      <c r="BI30" s="189" t="str">
        <f>IF(ISBLANK(Monitoring_MP!BI30),"",Monitoring_MP!BI30)</f>
        <v>nu</v>
      </c>
      <c r="BJ30" s="193" t="str">
        <f>IF(ISBLANK(Monitoring_MP!BJ30),"",Monitoring_MP!BJ30)</f>
        <v>nu sînt informații pe web</v>
      </c>
      <c r="BK30" s="189" t="str">
        <f>IF(ISBLANK(Monitoring_MP!BK30),"",Monitoring_MP!BK30)</f>
        <v>nu</v>
      </c>
      <c r="BL30" s="193" t="str">
        <f>IF(ISBLANK(Monitoring_MP!BL30),"",Monitoring_MP!BL30)</f>
        <v>nu sînt informații pe web</v>
      </c>
      <c r="BM30" s="189" t="str">
        <f>IF(ISBLANK(Monitoring_MP!BM30),"",Monitoring_MP!BM30)</f>
        <v>partial/alte modalități</v>
      </c>
      <c r="BN30" s="95" t="str">
        <f>IF(ISBLANK(Monitoring_MP!BN30),"",Monitoring_MP!BN30)</f>
        <v>http://calarasi-primaria.md/raport-de-transparenta/</v>
      </c>
      <c r="BO30" s="189" t="str">
        <f>IF(ISBLANK(Monitoring_MP!BO30),"",Monitoring_MP!BO30)</f>
        <v>nu</v>
      </c>
      <c r="BP30" s="93" t="str">
        <f>IF(ISBLANK(Monitoring_MP!BP30),"",Monitoring_MP!BP30)</f>
        <v>nu sînt informații pe web</v>
      </c>
      <c r="BQ30" s="189" t="str">
        <f>IF(ISBLANK(Monitoring_MP!BQ30),"",Monitoring_MP!BQ30)</f>
        <v>nu</v>
      </c>
      <c r="BR30" s="193" t="str">
        <f>IF(ISBLANK(Monitoring_MP!BR30),"",Monitoring_MP!BR30)</f>
        <v>nu sînt informații pe web</v>
      </c>
      <c r="BS30" s="189" t="str">
        <f>IF(ISBLANK(Monitoring_MP!BS30),"",Monitoring_MP!BS30)</f>
        <v>nu</v>
      </c>
      <c r="BT30" s="193" t="str">
        <f>IF(ISBLANK(Monitoring_MP!BT30),"",Monitoring_MP!BT30)</f>
        <v>nu sînt informații pe web</v>
      </c>
      <c r="BU30" s="189" t="str">
        <f>IF(ISBLANK(Monitoring_MP!BU30),"",Monitoring_MP!BU30)</f>
        <v>da</v>
      </c>
      <c r="BV30" s="93" t="str">
        <f>IF(ISBLANK(Monitoring_MP!BV30),"",Monitoring_MP!BV30)</f>
        <v>https://falesti.md/index.php/achizitii-publice/513-rp-monitorizare.html
https://falesti.md/index.php/achizitii-publice/504-dare-de-seama.html</v>
      </c>
      <c r="BW30" s="189" t="str">
        <f>IF(ISBLANK(Monitoring_MP!BW30),"",Monitoring_MP!BW30)</f>
        <v>da</v>
      </c>
      <c r="BX30" s="192" t="str">
        <f>IF(ISBLANK(Monitoring_MP!BX30),"",Monitoring_MP!BX30)</f>
        <v>http://primariasingerei.md/ro/page/transparenta1/informatii-de-interes-public/achizitii-publice?item=raport-cu-privire-la-monitorizarea-contractelor-de-achizitii-publice
http://primariasingerei.md/upload/Darea%20%20de%20%20seam%C4%83%20%20contracte%20%20de%20%20mic%C4%83%20%20valoare%20%202019.pdf</v>
      </c>
      <c r="BY30" s="189" t="str">
        <f>IF(ISBLANK(Monitoring_MP!BY30),"",Monitoring_MP!BY30)</f>
        <v>nu</v>
      </c>
      <c r="BZ30" s="193" t="str">
        <f>IF(ISBLANK(Monitoring_MP!BZ30),"",Monitoring_MP!BZ30)</f>
        <v>nu sînt informații pe web</v>
      </c>
      <c r="CA30" s="189" t="str">
        <f>IF(ISBLANK(Monitoring_MP!CA30),"",Monitoring_MP!CA30)</f>
        <v>nu</v>
      </c>
      <c r="CB30" s="193" t="str">
        <f>IF(ISBLANK(Monitoring_MP!CB30),"",Monitoring_MP!CB30)</f>
        <v>nu sînt informații pe web</v>
      </c>
      <c r="CC30" s="189" t="str">
        <f>IF(ISBLANK(Monitoring_MP!CC30),"",Monitoring_MP!CC30)</f>
        <v>nu</v>
      </c>
      <c r="CD30" s="193" t="str">
        <f>IF(ISBLANK(Monitoring_MP!CD30),"",Monitoring_MP!CD30)</f>
        <v>nu sînt informații pe web</v>
      </c>
      <c r="CE30" s="189" t="str">
        <f>IF(ISBLANK(Monitoring_MP!CE30),"",Monitoring_MP!CE30)</f>
        <v>da</v>
      </c>
      <c r="CF30" s="93" t="str">
        <f>IF(ISBLANK(Monitoring_MP!CF30),"",Monitoring_MP!CF30)</f>
        <v>http://primaria-rezina.md/rapoarte/</v>
      </c>
      <c r="CG30" s="189" t="str">
        <f>IF(ISBLANK(Monitoring_MP!CG30),"",Monitoring_MP!CG30)</f>
        <v>nu</v>
      </c>
      <c r="CH30" s="200" t="str">
        <f>IF(ISBLANK(Monitoring_MP!CH30),"",Monitoring_MP!CH30)</f>
        <v>nu sînt informații pe web</v>
      </c>
      <c r="CI30" s="189" t="str">
        <f>IF(ISBLANK(Monitoring_MP!CI30),"",Monitoring_MP!CI30)</f>
        <v>nu</v>
      </c>
      <c r="CJ30" s="193" t="str">
        <f>IF(ISBLANK(Monitoring_MP!CJ30),"",Monitoring_MP!CJ30)</f>
        <v>nu sînt informații pe web</v>
      </c>
      <c r="CK30" s="189" t="str">
        <f>IF(ISBLANK(Monitoring_MP!CK30),"",Monitoring_MP!CK30)</f>
        <v>nu</v>
      </c>
      <c r="CL30" s="192" t="str">
        <f>IF(ISBLANK(Monitoring_MP!CL30),"",Monitoring_MP!CL30)</f>
        <v>https://primariacodru.md/2020/02/11/darea-de-seama-privind-contractele-de-valoare-mica-pentru-anul-2019/</v>
      </c>
      <c r="CM30" s="189" t="str">
        <f>IF(ISBLANK(Monitoring_MP!CM30),"",Monitoring_MP!CM30)</f>
        <v>nu</v>
      </c>
      <c r="CN30" s="193" t="str">
        <f>IF(ISBLANK(Monitoring_MP!CN30),"",Monitoring_MP!CN30)</f>
        <v>nu sînt informații pe web</v>
      </c>
      <c r="CO30" s="189" t="str">
        <f>IF(ISBLANK(Monitoring_MP!CO30),"",Monitoring_MP!CO30)</f>
        <v>nu</v>
      </c>
      <c r="CP30" s="193" t="str">
        <f>IF(ISBLANK(Monitoring_MP!CP30),"",Monitoring_MP!CP30)</f>
        <v>nu sînt informații pe web</v>
      </c>
      <c r="CQ30" s="189" t="str">
        <f>IF(ISBLANK(Monitoring_MP!CQ30),"",Monitoring_MP!CQ30)</f>
        <v>partial/alte modalități</v>
      </c>
      <c r="CR30" s="95" t="str">
        <f>IF(ISBLANK(Monitoring_MP!CR30),"",Monitoring_MP!CR30)</f>
        <v>Pe pagina web este publicată doar Darea de seamă pentru achizițiile de valoare mică, iar Raportul pentru monitorizarea executării contractelor de achiziții a fost anexat la chestionarul completat
http://primarialeova.md/wp-content/uploads/sites/10/2020/01/DS-2019-corect-1.pdf</v>
      </c>
      <c r="CS30" s="189" t="str">
        <f>IF(ISBLANK(Monitoring_MP!CS30),"",Monitoring_MP!CS30)</f>
        <v>nu</v>
      </c>
      <c r="CT30" s="193" t="str">
        <f>IF(ISBLANK(Monitoring_MP!CT30),"",Monitoring_MP!CT30)</f>
        <v>Pagina web nefuncțională (ultima verificare 31.05.2020)</v>
      </c>
      <c r="CU30" s="189" t="str">
        <f>IF(ISBLANK(Monitoring_MP!CU30),"",Monitoring_MP!CU30)</f>
        <v>partial/alte modalități</v>
      </c>
      <c r="CV30" s="196" t="str">
        <f>IF(ISBLANK(Monitoring_MP!CV30),"",Monitoring_MP!CV30)</f>
        <v>http://www.carpineni.md/wp-content/uploads/2019/11/Raport-narativ-privind-executarea-bugetului-Institu-iei-Publice-Prim-ria-C-rpineni-pentru-trimestrul-III-anul-2019.pdf</v>
      </c>
      <c r="CW30" s="189" t="str">
        <f>IF(ISBLANK(Monitoring_MP!CW30),"",Monitoring_MP!CW30)</f>
        <v>nu</v>
      </c>
      <c r="CX30" s="193" t="str">
        <f>IF(ISBLANK(Monitoring_MP!CX30),"",Monitoring_MP!CX30)</f>
        <v>nu sînt informații pe web</v>
      </c>
      <c r="CY30" s="189" t="str">
        <f>IF(ISBLANK(Monitoring_MP!CY30),"",Monitoring_MP!CY30)</f>
        <v>nu</v>
      </c>
      <c r="CZ30" s="193" t="str">
        <f>IF(ISBLANK(Monitoring_MP!CZ30),"",Monitoring_MP!CZ30)</f>
        <v>nu sînt informații pe web</v>
      </c>
      <c r="DA30" s="189" t="str">
        <f>IF(ISBLANK(Monitoring_MP!DA30),"",Monitoring_MP!DA30)</f>
        <v>partial/alte modalități</v>
      </c>
      <c r="DB30" s="192" t="str">
        <f>IF(ISBLANK(Monitoring_MP!DB30),"",Monitoring_MP!DB30)</f>
        <v>http://primariaocnita.md/realizarea-achizitiilor-publice-de-valoare-mica-2019/</v>
      </c>
      <c r="DC30" s="189" t="str">
        <f>IF(ISBLANK(Monitoring_MP!DC30),"",Monitoring_MP!DC30)</f>
        <v>nu</v>
      </c>
      <c r="DD30" s="193" t="str">
        <f>IF(ISBLANK(Monitoring_MP!DD30),"",Monitoring_MP!DD30)</f>
        <v>nu sînt informații pe web</v>
      </c>
      <c r="DE30" s="189" t="str">
        <f>IF(ISBLANK(Monitoring_MP!DE30),"",Monitoring_MP!DE30)</f>
        <v>nu</v>
      </c>
      <c r="DF30" s="193" t="str">
        <f>IF(ISBLANK(Monitoring_MP!DF30),"",Monitoring_MP!DF30)</f>
        <v>nu este pagina web (ultima verificare 31.05.2020)</v>
      </c>
      <c r="DG30" s="189" t="str">
        <f>IF(ISBLANK(Monitoring_MP!DG30),"",Monitoring_MP!DG30)</f>
        <v>partial/alte modalități</v>
      </c>
      <c r="DH30" s="192" t="str">
        <f>IF(ISBLANK(Monitoring_MP!DH30),"",Monitoring_MP!DH30)</f>
        <v>http://www.primariacricova.md/images/u/12/files/2019/06/Semestrul%20I%202019.PDF</v>
      </c>
      <c r="DI30" s="189" t="str">
        <f>IF(ISBLANK(Monitoring_MP!DI30),"",Monitoring_MP!DI30)</f>
        <v>nu</v>
      </c>
      <c r="DJ30" s="93" t="str">
        <f>IF(ISBLANK(Monitoring_MP!DJ30),"",Monitoring_MP!DJ30)</f>
        <v>nu sînt informații pe web</v>
      </c>
      <c r="DK30" s="189" t="str">
        <f>IF(ISBLANK(Monitoring_MP!DK30),"",Monitoring_MP!DK30)</f>
        <v>nu</v>
      </c>
      <c r="DL30" s="193" t="str">
        <f>IF(ISBLANK(Monitoring_MP!DL30),"",Monitoring_MP!DL30)</f>
        <v>nu sînt informații pe web</v>
      </c>
      <c r="DM30" s="189" t="str">
        <f>IF(ISBLANK(Monitoring_MP!DM30),"",Monitoring_MP!DM30)</f>
        <v>nu</v>
      </c>
      <c r="DN30" s="193" t="str">
        <f>IF(ISBLANK(Monitoring_MP!DN30),"",Monitoring_MP!DN30)</f>
        <v>nu sînt informații pe web</v>
      </c>
      <c r="DO30" s="189" t="str">
        <f>IF(ISBLANK(Monitoring_MP!DO30),"",Monitoring_MP!DO30)</f>
        <v>nu</v>
      </c>
      <c r="DP30" s="193" t="str">
        <f>IF(ISBLANK(Monitoring_MP!DP30),"",Monitoring_MP!DP30)</f>
        <v>site nefuncțional (ultima verificare 31.05.2020)</v>
      </c>
      <c r="DQ30" s="189" t="str">
        <f>IF(ISBLANK(Monitoring_MP!DQ30),"",Monitoring_MP!DQ30)</f>
        <v>nu</v>
      </c>
      <c r="DR30" s="193" t="str">
        <f>IF(ISBLANK(Monitoring_MP!DR30),"",Monitoring_MP!DR30)</f>
        <v>Nu are pagină web (ultima verificare 31.05.2020)</v>
      </c>
      <c r="DS30" s="189" t="str">
        <f>IF(ISBLANK(Monitoring_MP!DS30),"",Monitoring_MP!DS30)</f>
        <v>nu</v>
      </c>
      <c r="DT30" s="193" t="str">
        <f>IF(ISBLANK(Monitoring_MP!DT30),"",Monitoring_MP!DT30)</f>
        <v>nu sînt informații pe web</v>
      </c>
      <c r="DU30" s="189" t="str">
        <f>IF(ISBLANK(Monitoring_MP!DU30),"",Monitoring_MP!DU30)</f>
        <v>nu</v>
      </c>
      <c r="DV30" s="193" t="str">
        <f>IF(ISBLANK(Monitoring_MP!DV30),"",Monitoring_MP!DV30)</f>
        <v>Nu are pagină web (ultima verificare 31.05.2020)</v>
      </c>
      <c r="DW30" s="189" t="str">
        <f>IF(ISBLANK(Monitoring_MP!DW30),"",Monitoring_MP!DW30)</f>
        <v>nu</v>
      </c>
      <c r="DX30" s="193" t="str">
        <f>IF(ISBLANK(Monitoring_MP!DX30),"",Monitoring_MP!DX30)</f>
        <v>nu sînt informații pe web</v>
      </c>
      <c r="DY30" s="189" t="str">
        <f>IF(ISBLANK(Monitoring_MP!DY30),"",Monitoring_MP!DY30)</f>
        <v>nu</v>
      </c>
      <c r="DZ30" s="193" t="str">
        <f>IF(ISBLANK(Monitoring_MP!DZ30),"",Monitoring_MP!DZ30)</f>
        <v>nu sînt informații pe web</v>
      </c>
      <c r="EA30" s="189" t="str">
        <f>IF(ISBLANK(Monitoring_MP!EA30),"",Monitoring_MP!EA30)</f>
        <v>nu</v>
      </c>
      <c r="EB30" s="193" t="str">
        <f>IF(ISBLANK(Monitoring_MP!EB30),"",Monitoring_MP!EB30)</f>
        <v>nu sînt informații pe web</v>
      </c>
      <c r="EC30" s="189" t="str">
        <f>IF(ISBLANK(Monitoring_MP!EC30),"",Monitoring_MP!EC30)</f>
        <v>nu</v>
      </c>
      <c r="ED30" s="193" t="str">
        <f>IF(ISBLANK(Monitoring_MP!ED30),"",Monitoring_MP!ED30)</f>
        <v>Nu are pagină web (ultima verificare 31.05.2020)</v>
      </c>
      <c r="EE30" s="189" t="str">
        <f>IF(ISBLANK(Monitoring_MP!EE30),"",Monitoring_MP!EE30)</f>
        <v>nu</v>
      </c>
      <c r="EF30" s="193" t="str">
        <f>IF(ISBLANK(Monitoring_MP!EF30),"",Monitoring_MP!EF30)</f>
        <v>nu sînt informații pe web</v>
      </c>
      <c r="EG30" s="189" t="str">
        <f>IF(ISBLANK(Monitoring_MP!EG30),"",Monitoring_MP!EG30)</f>
        <v>nu</v>
      </c>
      <c r="EH30" s="192" t="str">
        <f>IF(ISBLANK(Monitoring_MP!EH30),"",Monitoring_MP!EH30)</f>
        <v>nu sînt informații pe web</v>
      </c>
      <c r="EI30" s="189" t="str">
        <f>IF(ISBLANK(Monitoring_MP!EI30),"",Monitoring_MP!EI30)</f>
        <v>nu</v>
      </c>
      <c r="EJ30" s="193" t="str">
        <f>IF(ISBLANK(Monitoring_MP!EJ30),"",Monitoring_MP!EJ30)</f>
        <v>nu sînt informații pe web</v>
      </c>
      <c r="EK30" s="189" t="str">
        <f>IF(ISBLANK(Monitoring_MP!EK30),"",Monitoring_MP!EK30)</f>
        <v>nu</v>
      </c>
      <c r="EL30" s="193" t="str">
        <f>IF(ISBLANK(Monitoring_MP!EL30),"",Monitoring_MP!EL30)</f>
        <v>nu sînt informații pe web</v>
      </c>
      <c r="EM30" s="189" t="str">
        <f>IF(ISBLANK(Monitoring_MP!EM30),"",Monitoring_MP!EM30)</f>
        <v>partial/alte modalități</v>
      </c>
      <c r="EN30" s="192" t="str">
        <f>IF(ISBLANK(Monitoring_MP!EN30),"",Monitoring_MP!EN30)</f>
        <v>http://www.primariatelenesti.md/darea-de-seama-privind-achizitionarea-achizitiilor-publice-de-valoare-mica-pe-anul-2019-primaria-telenesti/</v>
      </c>
      <c r="EO30" s="189" t="str">
        <f>IF(ISBLANK(Monitoring_MP!EO30),"",Monitoring_MP!EO30)</f>
        <v>nu</v>
      </c>
      <c r="EP30" s="193" t="str">
        <f>IF(ISBLANK(Monitoring_MP!EP30),"",Monitoring_MP!EP30)</f>
        <v>nu sînt informații pe web</v>
      </c>
      <c r="EQ30" s="189" t="str">
        <f>IF(ISBLANK(Monitoring_MP!EQ30),"",Monitoring_MP!EQ30)</f>
        <v>nu</v>
      </c>
      <c r="ER30" s="193" t="str">
        <f>IF(ISBLANK(Monitoring_MP!ER30),"",Monitoring_MP!ER30)</f>
        <v>pagina web nefuncțională (ultima verificare la 2.06.2020)</v>
      </c>
      <c r="ES30" s="189" t="str">
        <f>IF(ISBLANK(Monitoring_MP!ES30),"",Monitoring_MP!ES30)</f>
        <v>nu</v>
      </c>
      <c r="ET30" s="193" t="str">
        <f>IF(ISBLANK(Monitoring_MP!ET30),"",Monitoring_MP!ET30)</f>
        <v>pagina web nefuncțională (ultima verificare la 2.06.2020)</v>
      </c>
      <c r="EU30" s="189" t="str">
        <f>IF(ISBLANK(Monitoring_MP!EU30),"",Monitoring_MP!EU30)</f>
        <v>nu</v>
      </c>
      <c r="EV30" s="194" t="str">
        <f>IF(ISBLANK(Monitoring_MP!EV30),"",Monitoring_MP!EV30)</f>
        <v>pagina web nefuncțională (ultima verificare la 2.06.2020)</v>
      </c>
      <c r="EW30" s="189" t="str">
        <f>IF(ISBLANK(Monitoring_MP!EW30),"",Monitoring_MP!EW30)</f>
        <v>nu</v>
      </c>
      <c r="EX30" s="193" t="str">
        <f>IF(ISBLANK(Monitoring_MP!EX30),"",Monitoring_MP!EX30)</f>
        <v>nu sînt informații pe web</v>
      </c>
      <c r="EY30" s="189" t="str">
        <f>IF(ISBLANK(Monitoring_MP!EY30),"",Monitoring_MP!EY30)</f>
        <v>nu</v>
      </c>
      <c r="EZ30" s="193" t="str">
        <f>IF(ISBLANK(Monitoring_MP!EZ30),"",Monitoring_MP!EZ30)</f>
        <v>nu sînt informații pe web</v>
      </c>
      <c r="FA30" s="143" t="str">
        <f t="shared" si="2"/>
        <v>da</v>
      </c>
      <c r="FB30" s="143">
        <f t="shared" si="3"/>
        <v>5</v>
      </c>
      <c r="FC30" s="143" t="str">
        <f t="shared" si="2"/>
        <v>nu</v>
      </c>
      <c r="FD30" s="143">
        <f t="shared" si="3"/>
        <v>45</v>
      </c>
      <c r="FE30" s="143" t="str">
        <f t="shared" si="2"/>
        <v>partial/alte modalități</v>
      </c>
      <c r="FF30" s="143">
        <f t="shared" ref="FF30" si="207">COUNTIF($AK30:$EZ30,FE30)</f>
        <v>10</v>
      </c>
      <c r="FG30" s="143" t="str">
        <f t="shared" si="2"/>
        <v>--------</v>
      </c>
      <c r="FH30" s="143">
        <f t="shared" ref="FH30" si="208">COUNTIF($AK30:$EZ30,FG30)</f>
        <v>0</v>
      </c>
      <c r="FI30" s="143" t="str">
        <f t="shared" si="2"/>
        <v>--------</v>
      </c>
      <c r="FJ30" s="143">
        <f t="shared" ref="FJ30" si="209">COUNTIF($AK30:$EZ30,FI30)</f>
        <v>0</v>
      </c>
      <c r="FK30" s="143" t="str">
        <f t="shared" si="7"/>
        <v>--------</v>
      </c>
      <c r="FL30" s="143">
        <f t="shared" ref="FL30" si="210">COUNTIF($AK30:$EZ30,FK30)</f>
        <v>0</v>
      </c>
      <c r="FM30" s="143" t="str">
        <f t="shared" si="9"/>
        <v>--------</v>
      </c>
      <c r="FN30" s="143">
        <f t="shared" ref="FN30" si="211">COUNTIF($AK30:$EZ30,FM30)</f>
        <v>0</v>
      </c>
      <c r="FO30" s="143" t="str">
        <f t="shared" si="11"/>
        <v>N/A</v>
      </c>
      <c r="FP30" s="143">
        <f t="shared" ref="FP30" si="212">COUNTIF($AK30:$EZ30,FO30)</f>
        <v>0</v>
      </c>
      <c r="FQ30" s="143" t="str">
        <f t="shared" si="13"/>
        <v>--------</v>
      </c>
      <c r="FR30" s="143">
        <f t="shared" ref="FR30" si="213">COUNTIF($AK30:$EZ30,FQ30)</f>
        <v>0</v>
      </c>
      <c r="FS30" s="143">
        <f t="shared" si="15"/>
        <v>60</v>
      </c>
      <c r="FT30" s="143" t="str">
        <f t="shared" si="16"/>
        <v>da</v>
      </c>
      <c r="FU30" s="143" t="str">
        <f t="shared" si="17"/>
        <v>nu</v>
      </c>
      <c r="FV30" s="143">
        <f t="shared" si="18"/>
        <v>5</v>
      </c>
      <c r="FW30" s="143">
        <f t="shared" si="19"/>
        <v>45</v>
      </c>
      <c r="FX30" s="143">
        <f t="shared" si="20"/>
        <v>60</v>
      </c>
      <c r="FY30" s="11" t="s">
        <v>435</v>
      </c>
      <c r="FZ30" s="167">
        <f t="shared" si="21"/>
        <v>8.3333333333333329E-2</v>
      </c>
      <c r="GA30" s="167">
        <f t="shared" si="22"/>
        <v>0.75</v>
      </c>
      <c r="GB30" s="143" t="str">
        <f>VLOOKUP(Analysis_2020!B30,Matching_final!B30:G93,6,FALSE)</f>
        <v>C18028</v>
      </c>
      <c r="GC30" s="143" t="str">
        <f>VLOOKUP(GB30,Monitoring_MP_2018!B:D,3,FALSE)</f>
        <v>Are monitoring reports on the execution of public procurement contracts published on the official web page (quarterly/biannual and annual)?</v>
      </c>
      <c r="GD30" s="143" t="str">
        <f>VLOOKUP(GB30,Monitoring_MP_2018!B:E,4,FALSE)</f>
        <v>proc</v>
      </c>
      <c r="GE30" s="167">
        <f>VLOOKUP($GB30,Monitoring_MP_2018!$B:$FD,158,FALSE)</f>
        <v>8.3333333333333329E-2</v>
      </c>
      <c r="GF30" s="167">
        <f>VLOOKUP($GB30,Monitoring_MP_2018!$B:$FD,159,FALSE)</f>
        <v>0.8833333333333333</v>
      </c>
      <c r="GG30" s="230">
        <f t="shared" si="23"/>
        <v>0</v>
      </c>
      <c r="GH30" s="230">
        <f t="shared" si="24"/>
        <v>-0.1333333333333333</v>
      </c>
      <c r="GI30" s="143">
        <v>29</v>
      </c>
    </row>
    <row r="31" spans="1:191" ht="15" customHeight="1" x14ac:dyDescent="0.35">
      <c r="A31" s="30" t="str">
        <f>IF(ISBLANK(Monitoring_MP!A31),"",Monitoring_MP!A31)</f>
        <v>Q29</v>
      </c>
      <c r="B31" s="30" t="str">
        <f>IF(ISBLANK(Monitoring_MP!B31),"",Monitoring_MP!B31)</f>
        <v>C20029</v>
      </c>
      <c r="C31" s="30">
        <f>IF(ISBLANK(Monitoring_MP!C31),"",Monitoring_MP!C31)</f>
        <v>31</v>
      </c>
      <c r="D31" s="31" t="str">
        <f>IF(ISBLANK(Monitoring_MP!D31),"",Monitoring_MP!D31)</f>
        <v>Anunțurile privind desfășurarea licitațiilor de vînzare/locațiune/arendă a bunurilor proprietate a unităţii administrativ-teritoriale sînt publicate pe pagina web oficială?</v>
      </c>
      <c r="E31" s="31" t="str">
        <f>IF(ISBLANK(Monitoring_MP!E31),"",Monitoring_MP!E31)</f>
        <v>Is published the announcements regarding auctions / contests / direct negotiations selling / renting / leasing property belonging to territorial-administrative unit?</v>
      </c>
      <c r="F31" s="31" t="str">
        <f>IF(ISBLANK(Monitoring_MP!F31),"",Monitoring_MP!F31)</f>
        <v>prop</v>
      </c>
      <c r="G31" s="49" t="str">
        <f>IF(ISBLANK(Monitoring_MP!G31),"",Monitoring_MP!G31)</f>
        <v>prop1</v>
      </c>
      <c r="H31" s="49" t="str">
        <f>IF(ISBLANK(Monitoring_MP!H31),"",Monitoring_MP!H31)</f>
        <v>prop1k</v>
      </c>
      <c r="I31" s="49">
        <f>IF(ISBLANK(Monitoring_MP!I31),"",Monitoring_MP!I31)</f>
        <v>2</v>
      </c>
      <c r="J31" s="49" t="str">
        <f>IF(ISBLANK(Monitoring_MP!J31),"",Monitoring_MP!J31)</f>
        <v>da</v>
      </c>
      <c r="K31" s="49" t="str">
        <f>IF(ISBLANK(Monitoring_MP!K31),"",Monitoring_MP!K31)</f>
        <v>yes</v>
      </c>
      <c r="L31" s="49" t="str">
        <f>IF(ISBLANK(Monitoring_MP!L31),"",Monitoring_MP!L31)</f>
        <v>nu</v>
      </c>
      <c r="M31" s="88" t="str">
        <f>IF(ISBLANK(Monitoring_MP!M31),"",Monitoring_MP!M31)</f>
        <v>no</v>
      </c>
      <c r="N31" s="49" t="str">
        <f>IF(ISBLANK(Monitoring_MP!N31),"",Monitoring_MP!N31)</f>
        <v>partial/panou informativ</v>
      </c>
      <c r="O31" s="49" t="str">
        <f>IF(ISBLANK(Monitoring_MP!O31),"",Monitoring_MP!O31)</f>
        <v>partially/bilboard</v>
      </c>
      <c r="P31" s="88" t="str">
        <f>IF(ISBLANK(Monitoring_MP!P31),"",Monitoring_MP!P31)</f>
        <v>0-10%</v>
      </c>
      <c r="Q31" s="88" t="str">
        <f>IF(ISBLANK(Monitoring_MP!Q31),"",Monitoring_MP!Q31)</f>
        <v>0-10%</v>
      </c>
      <c r="R31" s="88" t="str">
        <f>IF(ISBLANK(Monitoring_MP!R31),"",Monitoring_MP!R31)</f>
        <v>10-30%</v>
      </c>
      <c r="S31" s="88" t="str">
        <f>IF(ISBLANK(Monitoring_MP!S31),"",Monitoring_MP!S31)</f>
        <v>10-30%</v>
      </c>
      <c r="T31" s="88" t="str">
        <f>IF(ISBLANK(Monitoring_MP!T31),"",Monitoring_MP!T31)</f>
        <v>30-60%</v>
      </c>
      <c r="U31" s="88" t="str">
        <f>IF(ISBLANK(Monitoring_MP!U31),"",Monitoring_MP!U31)</f>
        <v>30-60%</v>
      </c>
      <c r="V31" s="88" t="str">
        <f>IF(ISBLANK(Monitoring_MP!V31),"",Monitoring_MP!V31)</f>
        <v>60-90%</v>
      </c>
      <c r="W31" s="88" t="str">
        <f>IF(ISBLANK(Monitoring_MP!W31),"",Monitoring_MP!W31)</f>
        <v>60-90%</v>
      </c>
      <c r="X31" s="88" t="str">
        <f>IF(ISBLANK(Monitoring_MP!X31),"",Monitoring_MP!X31)</f>
        <v>N/A</v>
      </c>
      <c r="Y31" s="88" t="str">
        <f>IF(ISBLANK(Monitoring_MP!Y31),"",Monitoring_MP!Y31)</f>
        <v>N/A</v>
      </c>
      <c r="Z31" s="88" t="str">
        <f>IF(ISBLANK(Monitoring_MP!Z31),"",Monitoring_MP!Z31)</f>
        <v>--------</v>
      </c>
      <c r="AA31" s="88" t="str">
        <f>IF(ISBLANK(Monitoring_MP!AA31),"",Monitoring_MP!AA31)</f>
        <v>--------</v>
      </c>
      <c r="AB31" s="49">
        <f>IF(ISBLANK(Monitoring_MP!AB31),"",Monitoring_MP!AB31)</f>
        <v>2</v>
      </c>
      <c r="AC31" s="49">
        <f>IF(ISBLANK(Monitoring_MP!AC31),"",Monitoring_MP!AC31)</f>
        <v>0</v>
      </c>
      <c r="AD31" s="49">
        <f>IF(ISBLANK(Monitoring_MP!AD31),"",Monitoring_MP!AD31)</f>
        <v>1</v>
      </c>
      <c r="AE31" s="49">
        <f>IF(ISBLANK(Monitoring_MP!AE31),"",Monitoring_MP!AE31)</f>
        <v>0.4</v>
      </c>
      <c r="AF31" s="49">
        <f>IF(ISBLANK(Monitoring_MP!AF31),"",Monitoring_MP!AF31)</f>
        <v>0.8</v>
      </c>
      <c r="AG31" s="49">
        <f>IF(ISBLANK(Monitoring_MP!AG31),"",Monitoring_MP!AG31)</f>
        <v>1.2</v>
      </c>
      <c r="AH31" s="49">
        <f>IF(ISBLANK(Monitoring_MP!AH31),"",Monitoring_MP!AH31)</f>
        <v>1.6</v>
      </c>
      <c r="AI31" s="88" t="str">
        <f>IF(ISBLANK(Monitoring_MP!AI31),"",Monitoring_MP!AI31)</f>
        <v>N/A</v>
      </c>
      <c r="AJ31" s="49" t="str">
        <f>IF(ISBLANK(Monitoring_MP!AJ31),"",Monitoring_MP!AJ31)</f>
        <v/>
      </c>
      <c r="AK31" s="189" t="str">
        <f>IF(ISBLANK(Monitoring_MP!AK31),"",Monitoring_MP!AK31)</f>
        <v>da</v>
      </c>
      <c r="AL31" s="93" t="str">
        <f>IF(ISBLANK(Monitoring_MP!AL31),"",Monitoring_MP!AL31)</f>
        <v>http://capital-imobil.md/ro/auctions/
https://www.chisinau.md/libview.php?l=ro&amp;idc=403&amp;id=27418&amp;t=/Presa/Comunicate-de-presa/Licitatie-privind-acordarea-dreptului-de-locatiune-a-incaperilor-cu-alta-destinatie-decat-cea-locativa-proprietatea-municipiului-Chiinau
https://www.chisinau.md/libview.php?l=ro&amp;idc=403&amp;id=27291&amp;t=/Presa/Comunicate-de-presa/Licitatie-privind-acordarea-dreptului-de-locatiune-a-incaperilor-cu-alta-destinatie-decat-cea-locativa-proprietatea-municipiului-Chiinau
https://www.chisinau.md/libview.php?l=ro&amp;idc=403&amp;id=27269&amp;t=/Presa/Comunicate-de-presa/Desfaurarea-licitatiei-funciare-privind-vanzarea-cumpararea-i-acordarea-dreptului-de-superficie-a-terenurilor-din-intravilanul-municipiului-Chiinau
https://www.chisinau.md/libview.php?l=ro&amp;idc=403&amp;id=27253&amp;t=/Presa/Comunicate-de-presa/Licitatie-funciara-privind-vanzarea-cumpararea-i-acordarea-dreptului-de-superficie-a-terenurilor-din-intravilanul-municipiului-Chiinau
https://www.chisinau.md/libview.php?l=ro&amp;idc=403&amp;id=27197&amp;t=/Presa/Comunicate-de-presa/Licitatie-privind-acordarea-dreptului-de-locatiune-a-incaperilor-cu-alta-destinatie-decat-cea-locativa-proprietatea-municipiului-Chiinau
https://www.chisinau.md/libview.php?l=ro&amp;idc=403&amp;id=27088&amp;t=/Presa/Comunicate-de-presa/Licitatie-funciara-privind-vanzarea-cumpararea-i-acordarea-dreptului-de-superficie-a-terenurilor-din-intravilanul-municipiului-Chiinau
https://www.chisinau.md/libview.php?l=ro&amp;idc=403&amp;id=25504&amp;t=/Presa/Comunicate-de-presa/Licitatie-privind-acordarea-dreptului-de-locatiune-a-incaperilor-cu-alta-destinatie-decat-cea-locativa-proprietatea-municipiului-Chiinau</v>
      </c>
      <c r="AM31" s="189" t="str">
        <f>IF(ISBLANK(Monitoring_MP!AM31),"",Monitoring_MP!AM31)</f>
        <v>da</v>
      </c>
      <c r="AN31" s="95" t="str">
        <f>IF(ISBLANK(Monitoring_MP!AN31),"",Monitoring_MP!AN31)</f>
        <v>http://balti.md/transparenta/licitatii-funciare-imobiliare/</v>
      </c>
      <c r="AO31" s="191" t="str">
        <f>IF(ISBLANK(Monitoring_MP!AO31),"",Monitoring_MP!AO31)</f>
        <v>nu</v>
      </c>
      <c r="AP31" s="104" t="str">
        <f>IF(ISBLANK(Monitoring_MP!AP31),"",Monitoring_MP!AP31)</f>
        <v>nu sînt informații pe web</v>
      </c>
      <c r="AQ31" s="189" t="str">
        <f>IF(ISBLANK(Monitoring_MP!AQ31),"",Monitoring_MP!AQ31)</f>
        <v>nu</v>
      </c>
      <c r="AR31" s="93" t="str">
        <f>IF(ISBLANK(Monitoring_MP!AR31),"",Monitoring_MP!AR31)</f>
        <v>nu sînt informații pe web</v>
      </c>
      <c r="AS31" s="189" t="str">
        <f>IF(ISBLANK(Monitoring_MP!AS31),"",Monitoring_MP!AS31)</f>
        <v>nu</v>
      </c>
      <c r="AT31" s="93" t="str">
        <f>IF(ISBLANK(Monitoring_MP!AT31),"",Monitoring_MP!AT31)</f>
        <v>nu sînt informații pe web</v>
      </c>
      <c r="AU31" s="189" t="str">
        <f>IF(ISBLANK(Monitoring_MP!AU31),"",Monitoring_MP!AU31)</f>
        <v>nu</v>
      </c>
      <c r="AV31" s="93" t="str">
        <f>IF(ISBLANK(Monitoring_MP!AV31),"",Monitoring_MP!AV31)</f>
        <v>nu sînt informații pe web</v>
      </c>
      <c r="AW31" s="189" t="str">
        <f>IF(ISBLANK(Monitoring_MP!AW31),"",Monitoring_MP!AW31)</f>
        <v>partial/panou informativ</v>
      </c>
      <c r="AX31" s="93" t="str">
        <f>IF(ISBLANK(Monitoring_MP!AX31),"",Monitoring_MP!AX31)</f>
        <v>https://ceadir-lunga.md/ob-yavleniya/item/2726-primeriya-munitsipiya-chadyr-lunga-ob-yavlyaet-o-provedenii-auktsiona</v>
      </c>
      <c r="AY31" s="189" t="str">
        <f>IF(ISBLANK(Monitoring_MP!AY31),"",Monitoring_MP!AY31)</f>
        <v>nu</v>
      </c>
      <c r="AZ31" s="93" t="str">
        <f>IF(ISBLANK(Monitoring_MP!AZ31),"",Monitoring_MP!AZ31)</f>
        <v>nu sînt informații pe web</v>
      </c>
      <c r="BA31" s="189" t="str">
        <f>IF(ISBLANK(Monitoring_MP!BA31),"",Monitoring_MP!BA31)</f>
        <v>nu</v>
      </c>
      <c r="BB31" s="93" t="str">
        <f>IF(ISBLANK(Monitoring_MP!BB31),"",Monitoring_MP!BB31)</f>
        <v>nu sînt informații pe web</v>
      </c>
      <c r="BC31" s="189" t="str">
        <f>IF(ISBLANK(Monitoring_MP!BC31),"",Monitoring_MP!BC31)</f>
        <v>N/A</v>
      </c>
      <c r="BD31" s="193" t="str">
        <f>IF(ISBLANK(Monitoring_MP!BD31),"",Monitoring_MP!BD31)</f>
        <v>nu sînt informații pe web</v>
      </c>
      <c r="BE31" s="189" t="str">
        <f>IF(ISBLANK(Monitoring_MP!BE31),"",Monitoring_MP!BE31)</f>
        <v>nu</v>
      </c>
      <c r="BF31" s="193" t="str">
        <f>IF(ISBLANK(Monitoring_MP!BF31),"",Monitoring_MP!BF31)</f>
        <v>nu sînt informații pe web</v>
      </c>
      <c r="BG31" s="189" t="str">
        <f>IF(ISBLANK(Monitoring_MP!BG31),"",Monitoring_MP!BG31)</f>
        <v>nu</v>
      </c>
      <c r="BH31" s="93" t="str">
        <f>IF(ISBLANK(Monitoring_MP!BH31),"",Monitoring_MP!BH31)</f>
        <v>nu sînt informații pe web</v>
      </c>
      <c r="BI31" s="189" t="str">
        <f>IF(ISBLANK(Monitoring_MP!BI31),"",Monitoring_MP!BI31)</f>
        <v>nu</v>
      </c>
      <c r="BJ31" s="193" t="str">
        <f>IF(ISBLANK(Monitoring_MP!BJ31),"",Monitoring_MP!BJ31)</f>
        <v>nu sînt informații pe web</v>
      </c>
      <c r="BK31" s="189" t="str">
        <f>IF(ISBLANK(Monitoring_MP!BK31),"",Monitoring_MP!BK31)</f>
        <v>nu</v>
      </c>
      <c r="BL31" s="193" t="str">
        <f>IF(ISBLANK(Monitoring_MP!BL31),"",Monitoring_MP!BL31)</f>
        <v>nu sînt informații pe web</v>
      </c>
      <c r="BM31" s="189" t="str">
        <f>IF(ISBLANK(Monitoring_MP!BM31),"",Monitoring_MP!BM31)</f>
        <v>N/A</v>
      </c>
      <c r="BN31" s="204" t="str">
        <f>IF(ISBLANK(Monitoring_MP!BN31),"",Monitoring_MP!BN31)</f>
        <v>nu sînt informații pe web</v>
      </c>
      <c r="BO31" s="189" t="str">
        <f>IF(ISBLANK(Monitoring_MP!BO31),"",Monitoring_MP!BO31)</f>
        <v>nu</v>
      </c>
      <c r="BP31" s="192" t="str">
        <f>IF(ISBLANK(Monitoring_MP!BP31),"",Monitoring_MP!BP31)</f>
        <v>nu sînt informații pe web</v>
      </c>
      <c r="BQ31" s="189" t="str">
        <f>IF(ISBLANK(Monitoring_MP!BQ31),"",Monitoring_MP!BQ31)</f>
        <v>nu</v>
      </c>
      <c r="BR31" s="193" t="str">
        <f>IF(ISBLANK(Monitoring_MP!BR31),"",Monitoring_MP!BR31)</f>
        <v>nu sînt informații pe web</v>
      </c>
      <c r="BS31" s="189" t="str">
        <f>IF(ISBLANK(Monitoring_MP!BS31),"",Monitoring_MP!BS31)</f>
        <v>nu</v>
      </c>
      <c r="BT31" s="95" t="str">
        <f>IF(ISBLANK(Monitoring_MP!BT31),"",Monitoring_MP!BT31)</f>
        <v>nu sînt informații pe web</v>
      </c>
      <c r="BU31" s="189" t="str">
        <f>IF(ISBLANK(Monitoring_MP!BU31),"",Monitoring_MP!BU31)</f>
        <v>N/A</v>
      </c>
      <c r="BV31" s="93" t="str">
        <f>IF(ISBLANK(Monitoring_MP!BV31),"",Monitoring_MP!BV31)</f>
        <v>nu sînt informații pe web</v>
      </c>
      <c r="BW31" s="189" t="str">
        <f>IF(ISBLANK(Monitoring_MP!BW31),"",Monitoring_MP!BW31)</f>
        <v>nu</v>
      </c>
      <c r="BX31" s="192" t="str">
        <f>IF(ISBLANK(Monitoring_MP!BX31),"",Monitoring_MP!BX31)</f>
        <v>nu sînt informații pe web</v>
      </c>
      <c r="BY31" s="189" t="str">
        <f>IF(ISBLANK(Monitoring_MP!BY31),"",Monitoring_MP!BY31)</f>
        <v>nu</v>
      </c>
      <c r="BZ31" s="193" t="str">
        <f>IF(ISBLANK(Monitoring_MP!BZ31),"",Monitoring_MP!BZ31)</f>
        <v>nu sînt informații pe web</v>
      </c>
      <c r="CA31" s="189" t="str">
        <f>IF(ISBLANK(Monitoring_MP!CA31),"",Monitoring_MP!CA31)</f>
        <v>nu</v>
      </c>
      <c r="CB31" s="93" t="str">
        <f>IF(ISBLANK(Monitoring_MP!CB31),"",Monitoring_MP!CB31)</f>
        <v>nu sînt informații pe web</v>
      </c>
      <c r="CC31" s="189" t="str">
        <f>IF(ISBLANK(Monitoring_MP!CC31),"",Monitoring_MP!CC31)</f>
        <v>nu</v>
      </c>
      <c r="CD31" s="193" t="str">
        <f>IF(ISBLANK(Monitoring_MP!CD31),"",Monitoring_MP!CD31)</f>
        <v>nu sînt informații pe web</v>
      </c>
      <c r="CE31" s="189" t="str">
        <f>IF(ISBLANK(Monitoring_MP!CE31),"",Monitoring_MP!CE31)</f>
        <v>nu</v>
      </c>
      <c r="CF31" s="93" t="str">
        <f>IF(ISBLANK(Monitoring_MP!CF31),"",Monitoring_MP!CF31)</f>
        <v>nu sînt informații pe web</v>
      </c>
      <c r="CG31" s="189" t="str">
        <f>IF(ISBLANK(Monitoring_MP!CG31),"",Monitoring_MP!CG31)</f>
        <v>nu</v>
      </c>
      <c r="CH31" s="200" t="str">
        <f>IF(ISBLANK(Monitoring_MP!CH31),"",Monitoring_MP!CH31)</f>
        <v>nu sînt informații pe web</v>
      </c>
      <c r="CI31" s="189" t="str">
        <f>IF(ISBLANK(Monitoring_MP!CI31),"",Monitoring_MP!CI31)</f>
        <v>nu</v>
      </c>
      <c r="CJ31" s="193" t="str">
        <f>IF(ISBLANK(Monitoring_MP!CJ31),"",Monitoring_MP!CJ31)</f>
        <v>nu sînt informații pe web</v>
      </c>
      <c r="CK31" s="189" t="str">
        <f>IF(ISBLANK(Monitoring_MP!CK31),"",Monitoring_MP!CK31)</f>
        <v>nu</v>
      </c>
      <c r="CL31" s="193" t="str">
        <f>IF(ISBLANK(Monitoring_MP!CL31),"",Monitoring_MP!CL31)</f>
        <v>nu sînt informații pe web</v>
      </c>
      <c r="CM31" s="189" t="str">
        <f>IF(ISBLANK(Monitoring_MP!CM31),"",Monitoring_MP!CM31)</f>
        <v>nu</v>
      </c>
      <c r="CN31" s="193" t="str">
        <f>IF(ISBLANK(Monitoring_MP!CN31),"",Monitoring_MP!CN31)</f>
        <v>nu sînt informații pe web</v>
      </c>
      <c r="CO31" s="189" t="str">
        <f>IF(ISBLANK(Monitoring_MP!CO31),"",Monitoring_MP!CO31)</f>
        <v>da</v>
      </c>
      <c r="CP31" s="93" t="str">
        <f>IF(ISBLANK(Monitoring_MP!CP31),"",Monitoring_MP!CP31)</f>
        <v>http://costesti.md/2019/07/27/primaria-costesti-anunta-licitatie-de-vinzare-cumparare-cu-strigare-a-mai-multe-loturi-de-teren-3/
http://costesti.md/2019/02/15/primaria-costesti-anunta-licitatie-de-vinzare-cumparare-cu-strigare-a-mai-multe-loturi-de-teren-2/</v>
      </c>
      <c r="CQ31" s="189" t="str">
        <f>IF(ISBLANK(Monitoring_MP!CQ31),"",Monitoring_MP!CQ31)</f>
        <v>N/A</v>
      </c>
      <c r="CR31" s="93" t="str">
        <f>IF(ISBLANK(Monitoring_MP!CR31),"",Monitoring_MP!CR31)</f>
        <v>nu sînt informații pe web</v>
      </c>
      <c r="CS31" s="189" t="str">
        <f>IF(ISBLANK(Monitoring_MP!CS31),"",Monitoring_MP!CS31)</f>
        <v>nu</v>
      </c>
      <c r="CT31" s="193" t="str">
        <f>IF(ISBLANK(Monitoring_MP!CT31),"",Monitoring_MP!CT31)</f>
        <v>Pagina web nefuncțională (ultima verificare 31.05.2020)</v>
      </c>
      <c r="CU31" s="189" t="str">
        <f>IF(ISBLANK(Monitoring_MP!CU31),"",Monitoring_MP!CU31)</f>
        <v>0-10%</v>
      </c>
      <c r="CV31" s="196" t="str">
        <f>IF(ISBLANK(Monitoring_MP!CV31),"",Monitoring_MP!CV31)</f>
        <v>http://www.carpineni.md/licitatie-cu-strigare-privind-vanzarea-si-darea-in-arenda-a-terenurilor-din-domeniul-public-si-privat-al-comunei-carpineni/</v>
      </c>
      <c r="CW31" s="189" t="str">
        <f>IF(ISBLANK(Monitoring_MP!CW31),"",Monitoring_MP!CW31)</f>
        <v>nu</v>
      </c>
      <c r="CX31" s="193" t="str">
        <f>IF(ISBLANK(Monitoring_MP!CX31),"",Monitoring_MP!CX31)</f>
        <v>nu sînt informații pe web</v>
      </c>
      <c r="CY31" s="189" t="str">
        <f>IF(ISBLANK(Monitoring_MP!CY31),"",Monitoring_MP!CY31)</f>
        <v>nu</v>
      </c>
      <c r="CZ31" s="95" t="str">
        <f>IF(ISBLANK(Monitoring_MP!CZ31),"",Monitoring_MP!CZ31)</f>
        <v>nu sînt informații pe web</v>
      </c>
      <c r="DA31" s="189" t="str">
        <f>IF(ISBLANK(Monitoring_MP!DA31),"",Monitoring_MP!DA31)</f>
        <v>nu</v>
      </c>
      <c r="DB31" s="95" t="str">
        <f>IF(ISBLANK(Monitoring_MP!DB31),"",Monitoring_MP!DB31)</f>
        <v>nu sînt informații pe web</v>
      </c>
      <c r="DC31" s="189" t="str">
        <f>IF(ISBLANK(Monitoring_MP!DC31),"",Monitoring_MP!DC31)</f>
        <v>nu</v>
      </c>
      <c r="DD31" s="193" t="str">
        <f>IF(ISBLANK(Monitoring_MP!DD31),"",Monitoring_MP!DD31)</f>
        <v>nu sînt informații pe web</v>
      </c>
      <c r="DE31" s="189" t="str">
        <f>IF(ISBLANK(Monitoring_MP!DE31),"",Monitoring_MP!DE31)</f>
        <v>nu</v>
      </c>
      <c r="DF31" s="193" t="str">
        <f>IF(ISBLANK(Monitoring_MP!DF31),"",Monitoring_MP!DF31)</f>
        <v>nu este pagina web (ultima verificare 31.05.2020)</v>
      </c>
      <c r="DG31" s="189" t="str">
        <f>IF(ISBLANK(Monitoring_MP!DG31),"",Monitoring_MP!DG31)</f>
        <v>nu</v>
      </c>
      <c r="DH31" s="93" t="str">
        <f>IF(ISBLANK(Monitoring_MP!DH31),"",Monitoring_MP!DH31)</f>
        <v>nu sînt informații pe web</v>
      </c>
      <c r="DI31" s="189" t="str">
        <f>IF(ISBLANK(Monitoring_MP!DI31),"",Monitoring_MP!DI31)</f>
        <v>nu</v>
      </c>
      <c r="DJ31" s="93" t="str">
        <f>IF(ISBLANK(Monitoring_MP!DJ31),"",Monitoring_MP!DJ31)</f>
        <v>nu sînt informații pe web</v>
      </c>
      <c r="DK31" s="189" t="str">
        <f>IF(ISBLANK(Monitoring_MP!DK31),"",Monitoring_MP!DK31)</f>
        <v>partial/panou informativ</v>
      </c>
      <c r="DL31" s="192" t="str">
        <f>IF(ISBLANK(Monitoring_MP!DL31),"",Monitoring_MP!DL31)</f>
        <v>http://www.primariastefanvoda.md/?pag=news&amp;opa=view&amp;id=232&amp;tip=anunt&amp;start=&amp;l=</v>
      </c>
      <c r="DM31" s="189" t="str">
        <f>IF(ISBLANK(Monitoring_MP!DM31),"",Monitoring_MP!DM31)</f>
        <v>nu</v>
      </c>
      <c r="DN31" s="193" t="str">
        <f>IF(ISBLANK(Monitoring_MP!DN31),"",Monitoring_MP!DN31)</f>
        <v>nu sînt informații pe web</v>
      </c>
      <c r="DO31" s="189" t="str">
        <f>IF(ISBLANK(Monitoring_MP!DO31),"",Monitoring_MP!DO31)</f>
        <v>nu</v>
      </c>
      <c r="DP31" s="193" t="str">
        <f>IF(ISBLANK(Monitoring_MP!DP31),"",Monitoring_MP!DP31)</f>
        <v>site nefuncțional (ultima verificare 31.05.2020)</v>
      </c>
      <c r="DQ31" s="189" t="str">
        <f>IF(ISBLANK(Monitoring_MP!DQ31),"",Monitoring_MP!DQ31)</f>
        <v>nu</v>
      </c>
      <c r="DR31" s="193" t="str">
        <f>IF(ISBLANK(Monitoring_MP!DR31),"",Monitoring_MP!DR31)</f>
        <v>Nu are pagină web (ultima verificare 31.05.2020)</v>
      </c>
      <c r="DS31" s="189" t="str">
        <f>IF(ISBLANK(Monitoring_MP!DS31),"",Monitoring_MP!DS31)</f>
        <v>nu</v>
      </c>
      <c r="DT31" s="193" t="str">
        <f>IF(ISBLANK(Monitoring_MP!DT31),"",Monitoring_MP!DT31)</f>
        <v>nu sînt informații pe web</v>
      </c>
      <c r="DU31" s="189" t="str">
        <f>IF(ISBLANK(Monitoring_MP!DU31),"",Monitoring_MP!DU31)</f>
        <v>nu</v>
      </c>
      <c r="DV31" s="193" t="str">
        <f>IF(ISBLANK(Monitoring_MP!DV31),"",Monitoring_MP!DV31)</f>
        <v>Nu are pagină web (ultima verificare 31.05.2020)</v>
      </c>
      <c r="DW31" s="189" t="str">
        <f>IF(ISBLANK(Monitoring_MP!DW31),"",Monitoring_MP!DW31)</f>
        <v>nu</v>
      </c>
      <c r="DX31" s="193" t="str">
        <f>IF(ISBLANK(Monitoring_MP!DX31),"",Monitoring_MP!DX31)</f>
        <v>nu sînt informații pe web</v>
      </c>
      <c r="DY31" s="189" t="str">
        <f>IF(ISBLANK(Monitoring_MP!DY31),"",Monitoring_MP!DY31)</f>
        <v>nu</v>
      </c>
      <c r="DZ31" s="95" t="str">
        <f>IF(ISBLANK(Monitoring_MP!DZ31),"",Monitoring_MP!DZ31)</f>
        <v>nu sînt informații pe web</v>
      </c>
      <c r="EA31" s="189" t="str">
        <f>IF(ISBLANK(Monitoring_MP!EA31),"",Monitoring_MP!EA31)</f>
        <v>nu</v>
      </c>
      <c r="EB31" s="193" t="str">
        <f>IF(ISBLANK(Monitoring_MP!EB31),"",Monitoring_MP!EB31)</f>
        <v>nu sînt informații pe web</v>
      </c>
      <c r="EC31" s="189" t="str">
        <f>IF(ISBLANK(Monitoring_MP!EC31),"",Monitoring_MP!EC31)</f>
        <v>nu</v>
      </c>
      <c r="ED31" s="193" t="str">
        <f>IF(ISBLANK(Monitoring_MP!ED31),"",Monitoring_MP!ED31)</f>
        <v>Nu are pagină web (ultima verificare 31.05.2020)</v>
      </c>
      <c r="EE31" s="189" t="str">
        <f>IF(ISBLANK(Monitoring_MP!EE31),"",Monitoring_MP!EE31)</f>
        <v>N/A</v>
      </c>
      <c r="EF31" s="193" t="str">
        <f>IF(ISBLANK(Monitoring_MP!EF31),"",Monitoring_MP!EF31)</f>
        <v>nu sînt informații pe web</v>
      </c>
      <c r="EG31" s="189" t="str">
        <f>IF(ISBLANK(Monitoring_MP!EG31),"",Monitoring_MP!EG31)</f>
        <v>da</v>
      </c>
      <c r="EH31" s="192" t="str">
        <f>IF(ISBLANK(Monitoring_MP!EH31),"",Monitoring_MP!EH31)</f>
        <v>https://budesti.md/anunturi/1538-primria-satului-budeti-anun.html</v>
      </c>
      <c r="EI31" s="189" t="str">
        <f>IF(ISBLANK(Monitoring_MP!EI31),"",Monitoring_MP!EI31)</f>
        <v>nu</v>
      </c>
      <c r="EJ31" s="95" t="str">
        <f>IF(ISBLANK(Monitoring_MP!EJ31),"",Monitoring_MP!EJ31)</f>
        <v>nu sînt informații pe web</v>
      </c>
      <c r="EK31" s="189" t="str">
        <f>IF(ISBLANK(Monitoring_MP!EK31),"",Monitoring_MP!EK31)</f>
        <v>nu</v>
      </c>
      <c r="EL31" s="193" t="str">
        <f>IF(ISBLANK(Monitoring_MP!EL31),"",Monitoring_MP!EL31)</f>
        <v>nu sînt informații pe web</v>
      </c>
      <c r="EM31" s="189" t="str">
        <f>IF(ISBLANK(Monitoring_MP!EM31),"",Monitoring_MP!EM31)</f>
        <v>N/A</v>
      </c>
      <c r="EN31" s="192" t="str">
        <f>IF(ISBLANK(Monitoring_MP!EN31),"",Monitoring_MP!EN31)</f>
        <v>Nu au fost licitații în 2019 (conform răspunsului din chestionar)</v>
      </c>
      <c r="EO31" s="189" t="str">
        <f>IF(ISBLANK(Monitoring_MP!EO31),"",Monitoring_MP!EO31)</f>
        <v>nu</v>
      </c>
      <c r="EP31" s="193" t="str">
        <f>IF(ISBLANK(Monitoring_MP!EP31),"",Monitoring_MP!EP31)</f>
        <v>nu sînt informații pe web</v>
      </c>
      <c r="EQ31" s="189" t="str">
        <f>IF(ISBLANK(Monitoring_MP!EQ31),"",Monitoring_MP!EQ31)</f>
        <v>nu</v>
      </c>
      <c r="ER31" s="193" t="str">
        <f>IF(ISBLANK(Monitoring_MP!ER31),"",Monitoring_MP!ER31)</f>
        <v>pagina web nefuncțională (ultima verificare la 2.06.2020)</v>
      </c>
      <c r="ES31" s="189" t="str">
        <f>IF(ISBLANK(Monitoring_MP!ES31),"",Monitoring_MP!ES31)</f>
        <v>nu</v>
      </c>
      <c r="ET31" s="193" t="str">
        <f>IF(ISBLANK(Monitoring_MP!ET31),"",Monitoring_MP!ET31)</f>
        <v>pagina web nefuncțională (ultima verificare la 2.06.2020)</v>
      </c>
      <c r="EU31" s="189" t="str">
        <f>IF(ISBLANK(Monitoring_MP!EU31),"",Monitoring_MP!EU31)</f>
        <v>nu</v>
      </c>
      <c r="EV31" s="194" t="str">
        <f>IF(ISBLANK(Monitoring_MP!EV31),"",Monitoring_MP!EV31)</f>
        <v>pagina web nefuncțională (ultima verificare la 2.06.2020)</v>
      </c>
      <c r="EW31" s="189" t="str">
        <f>IF(ISBLANK(Monitoring_MP!EW31),"",Monitoring_MP!EW31)</f>
        <v>nu</v>
      </c>
      <c r="EX31" s="193" t="str">
        <f>IF(ISBLANK(Monitoring_MP!EX31),"",Monitoring_MP!EX31)</f>
        <v>nu sînt informații pe web</v>
      </c>
      <c r="EY31" s="189" t="str">
        <f>IF(ISBLANK(Monitoring_MP!EY31),"",Monitoring_MP!EY31)</f>
        <v>nu</v>
      </c>
      <c r="EZ31" s="193" t="str">
        <f>IF(ISBLANK(Monitoring_MP!EZ31),"",Monitoring_MP!EZ31)</f>
        <v>nu sînt informații pe web</v>
      </c>
      <c r="FA31" s="143" t="str">
        <f t="shared" si="2"/>
        <v>da</v>
      </c>
      <c r="FB31" s="143">
        <f t="shared" si="3"/>
        <v>4</v>
      </c>
      <c r="FC31" s="143" t="str">
        <f t="shared" si="2"/>
        <v>nu</v>
      </c>
      <c r="FD31" s="143">
        <f t="shared" si="3"/>
        <v>47</v>
      </c>
      <c r="FE31" s="143" t="str">
        <f t="shared" si="2"/>
        <v>partial/panou informativ</v>
      </c>
      <c r="FF31" s="143">
        <f t="shared" ref="FF31" si="214">COUNTIF($AK31:$EZ31,FE31)</f>
        <v>2</v>
      </c>
      <c r="FG31" s="143" t="str">
        <f t="shared" si="2"/>
        <v>0-10%</v>
      </c>
      <c r="FH31" s="143">
        <f t="shared" ref="FH31" si="215">COUNTIF($AK31:$EZ31,FG31)</f>
        <v>1</v>
      </c>
      <c r="FI31" s="143" t="str">
        <f t="shared" si="2"/>
        <v>10-30%</v>
      </c>
      <c r="FJ31" s="143">
        <f t="shared" ref="FJ31" si="216">COUNTIF($AK31:$EZ31,FI31)</f>
        <v>0</v>
      </c>
      <c r="FK31" s="143" t="str">
        <f t="shared" si="7"/>
        <v>30-60%</v>
      </c>
      <c r="FL31" s="143">
        <f t="shared" ref="FL31" si="217">COUNTIF($AK31:$EZ31,FK31)</f>
        <v>0</v>
      </c>
      <c r="FM31" s="143" t="str">
        <f t="shared" si="9"/>
        <v>60-90%</v>
      </c>
      <c r="FN31" s="143">
        <f t="shared" ref="FN31" si="218">COUNTIF($AK31:$EZ31,FM31)</f>
        <v>0</v>
      </c>
      <c r="FO31" s="143" t="str">
        <f t="shared" si="11"/>
        <v>N/A</v>
      </c>
      <c r="FP31" s="143">
        <f t="shared" ref="FP31" si="219">COUNTIF($AK31:$EZ31,FO31)</f>
        <v>6</v>
      </c>
      <c r="FQ31" s="143" t="str">
        <f t="shared" si="13"/>
        <v>--------</v>
      </c>
      <c r="FR31" s="143">
        <f t="shared" ref="FR31" si="220">COUNTIF($AK31:$EZ31,FQ31)</f>
        <v>0</v>
      </c>
      <c r="FS31" s="143">
        <f t="shared" si="15"/>
        <v>60</v>
      </c>
      <c r="FT31" s="143" t="str">
        <f t="shared" si="16"/>
        <v>da</v>
      </c>
      <c r="FU31" s="143" t="str">
        <f t="shared" si="17"/>
        <v>nu</v>
      </c>
      <c r="FV31" s="143">
        <f t="shared" si="18"/>
        <v>4</v>
      </c>
      <c r="FW31" s="143">
        <f t="shared" si="19"/>
        <v>47</v>
      </c>
      <c r="FX31" s="143">
        <f t="shared" si="20"/>
        <v>54</v>
      </c>
      <c r="FY31" s="31" t="s">
        <v>1155</v>
      </c>
      <c r="FZ31" s="167">
        <f t="shared" si="21"/>
        <v>7.407407407407407E-2</v>
      </c>
      <c r="GA31" s="167">
        <f t="shared" si="22"/>
        <v>0.87037037037037035</v>
      </c>
      <c r="GB31" s="143" t="str">
        <f>VLOOKUP(Analysis_2020!B31,Matching_final!B31:G94,6,FALSE)</f>
        <v>C18029</v>
      </c>
      <c r="GC31" s="143" t="str">
        <f>VLOOKUP(GB31,Monitoring_MP_2018!B:D,3,FALSE)</f>
        <v>Is published the information on the results of auctions / contests / direct negotiations selling / renting / leasing property belonging to territorial-administrative unit?</v>
      </c>
      <c r="GD31" s="143" t="str">
        <f>VLOOKUP(GB31,Monitoring_MP_2018!B:E,4,FALSE)</f>
        <v>prop</v>
      </c>
      <c r="GE31" s="167">
        <f>VLOOKUP($GB31,Monitoring_MP_2018!$B:$FD,158,FALSE)</f>
        <v>0.11864406779661017</v>
      </c>
      <c r="GF31" s="167">
        <f>VLOOKUP($GB31,Monitoring_MP_2018!$B:$FD,159,FALSE)</f>
        <v>0.74576271186440679</v>
      </c>
      <c r="GG31" s="230">
        <f t="shared" si="23"/>
        <v>-4.4569993722536103E-2</v>
      </c>
      <c r="GH31" s="230">
        <f t="shared" si="24"/>
        <v>0.12460765850596356</v>
      </c>
      <c r="GI31" s="143">
        <v>30</v>
      </c>
    </row>
    <row r="32" spans="1:191" ht="15" customHeight="1" x14ac:dyDescent="0.35">
      <c r="A32" s="30" t="str">
        <f>IF(ISBLANK(Monitoring_MP!A32),"",Monitoring_MP!A32)</f>
        <v>Q30</v>
      </c>
      <c r="B32" s="30" t="str">
        <f>IF(ISBLANK(Monitoring_MP!B32),"",Monitoring_MP!B32)</f>
        <v>C20030</v>
      </c>
      <c r="C32" s="30">
        <f>IF(ISBLANK(Monitoring_MP!C32),"",Monitoring_MP!C32)</f>
        <v>32</v>
      </c>
      <c r="D32" s="31" t="str">
        <f>IF(ISBLANK(Monitoring_MP!D32),"",Monitoring_MP!D32)</f>
        <v>Informația cu privire la rezultatele licitațiilor/concursurilor/negocierilor directe de vînzare/locațiune/arendă a bunurilor proprietate a unităţii administrativ-teritoriale este adusă la cunoștință publică ?</v>
      </c>
      <c r="E32" s="31" t="str">
        <f>IF(ISBLANK(Monitoring_MP!E32),"",Monitoring_MP!E32)</f>
        <v>Is published the information on the results of auctions / contests / direct negotiations selling / renting / leasing property belonging to territorial-administrative unit?</v>
      </c>
      <c r="F32" s="31" t="str">
        <f>IF(ISBLANK(Monitoring_MP!F32),"",Monitoring_MP!F32)</f>
        <v>prop</v>
      </c>
      <c r="G32" s="49" t="str">
        <f>IF(ISBLANK(Monitoring_MP!G32),"",Monitoring_MP!G32)</f>
        <v>prop2</v>
      </c>
      <c r="H32" s="49" t="str">
        <f>IF(ISBLANK(Monitoring_MP!H32),"",Monitoring_MP!H32)</f>
        <v>prop2k</v>
      </c>
      <c r="I32" s="49">
        <f>IF(ISBLANK(Monitoring_MP!I32),"",Monitoring_MP!I32)</f>
        <v>3</v>
      </c>
      <c r="J32" s="49" t="str">
        <f>IF(ISBLANK(Monitoring_MP!J32),"",Monitoring_MP!J32)</f>
        <v>da</v>
      </c>
      <c r="K32" s="49" t="str">
        <f>IF(ISBLANK(Monitoring_MP!K32),"",Monitoring_MP!K32)</f>
        <v>yes</v>
      </c>
      <c r="L32" s="49" t="str">
        <f>IF(ISBLANK(Monitoring_MP!L32),"",Monitoring_MP!L32)</f>
        <v>nu</v>
      </c>
      <c r="M32" s="88" t="str">
        <f>IF(ISBLANK(Monitoring_MP!M32),"",Monitoring_MP!M32)</f>
        <v>no</v>
      </c>
      <c r="N32" s="49" t="str">
        <f>IF(ISBLANK(Monitoring_MP!N32),"",Monitoring_MP!N32)</f>
        <v>partial/panou informativ</v>
      </c>
      <c r="O32" s="49" t="str">
        <f>IF(ISBLANK(Monitoring_MP!O32),"",Monitoring_MP!O32)</f>
        <v>partially/bilboard</v>
      </c>
      <c r="P32" s="88" t="str">
        <f>IF(ISBLANK(Monitoring_MP!P32),"",Monitoring_MP!P32)</f>
        <v>0-10%</v>
      </c>
      <c r="Q32" s="88" t="str">
        <f>IF(ISBLANK(Monitoring_MP!Q32),"",Monitoring_MP!Q32)</f>
        <v>0-10%</v>
      </c>
      <c r="R32" s="88" t="str">
        <f>IF(ISBLANK(Monitoring_MP!R32),"",Monitoring_MP!R32)</f>
        <v>10-30%</v>
      </c>
      <c r="S32" s="88" t="str">
        <f>IF(ISBLANK(Monitoring_MP!S32),"",Monitoring_MP!S32)</f>
        <v>10-30%</v>
      </c>
      <c r="T32" s="88" t="str">
        <f>IF(ISBLANK(Monitoring_MP!T32),"",Monitoring_MP!T32)</f>
        <v>30-60%</v>
      </c>
      <c r="U32" s="88" t="str">
        <f>IF(ISBLANK(Monitoring_MP!U32),"",Monitoring_MP!U32)</f>
        <v>30-60%</v>
      </c>
      <c r="V32" s="88" t="str">
        <f>IF(ISBLANK(Monitoring_MP!V32),"",Monitoring_MP!V32)</f>
        <v>60-90%</v>
      </c>
      <c r="W32" s="88" t="str">
        <f>IF(ISBLANK(Monitoring_MP!W32),"",Monitoring_MP!W32)</f>
        <v>60-90%</v>
      </c>
      <c r="X32" s="49" t="str">
        <f>IF(ISBLANK(Monitoring_MP!X32),"",Monitoring_MP!X32)</f>
        <v>N/A</v>
      </c>
      <c r="Y32" s="49" t="str">
        <f>IF(ISBLANK(Monitoring_MP!Y32),"",Monitoring_MP!Y32)</f>
        <v>N/A</v>
      </c>
      <c r="Z32" s="49" t="str">
        <f>IF(ISBLANK(Monitoring_MP!Z32),"",Monitoring_MP!Z32)</f>
        <v>--------</v>
      </c>
      <c r="AA32" s="49" t="str">
        <f>IF(ISBLANK(Monitoring_MP!AA32),"",Monitoring_MP!AA32)</f>
        <v>--------</v>
      </c>
      <c r="AB32" s="49">
        <f>IF(ISBLANK(Monitoring_MP!AB32),"",Monitoring_MP!AB32)</f>
        <v>3</v>
      </c>
      <c r="AC32" s="49">
        <f>IF(ISBLANK(Monitoring_MP!AC32),"",Monitoring_MP!AC32)</f>
        <v>0</v>
      </c>
      <c r="AD32" s="49">
        <f>IF(ISBLANK(Monitoring_MP!AD32),"",Monitoring_MP!AD32)</f>
        <v>1.5</v>
      </c>
      <c r="AE32" s="49">
        <f>IF(ISBLANK(Monitoring_MP!AE32),"",Monitoring_MP!AE32)</f>
        <v>0.60000000000000009</v>
      </c>
      <c r="AF32" s="49">
        <f>IF(ISBLANK(Monitoring_MP!AF32),"",Monitoring_MP!AF32)</f>
        <v>1.2000000000000002</v>
      </c>
      <c r="AG32" s="49">
        <f>IF(ISBLANK(Monitoring_MP!AG32),"",Monitoring_MP!AG32)</f>
        <v>1.7999999999999998</v>
      </c>
      <c r="AH32" s="49">
        <f>IF(ISBLANK(Monitoring_MP!AH32),"",Monitoring_MP!AH32)</f>
        <v>2.4000000000000004</v>
      </c>
      <c r="AI32" s="49" t="str">
        <f>IF(ISBLANK(Monitoring_MP!AI32),"",Monitoring_MP!AI32)</f>
        <v>N/A</v>
      </c>
      <c r="AJ32" s="49" t="str">
        <f>IF(ISBLANK(Monitoring_MP!AJ32),"",Monitoring_MP!AJ32)</f>
        <v/>
      </c>
      <c r="AK32" s="189" t="str">
        <f>IF(ISBLANK(Monitoring_MP!AK32),"",Monitoring_MP!AK32)</f>
        <v>partial/panou informativ</v>
      </c>
      <c r="AL32" s="93" t="str">
        <f>IF(ISBLANK(Monitoring_MP!AL32),"",Monitoring_MP!AL32)</f>
        <v>https://www.chisinau.md/libview.php?l=ro&amp;idc=403&amp;id=27317&amp;t=/Presa/Comunicate-de-presa/Desfaurarea-licitatiei-privind-acordarea-dreptului-de-locatiune-a-incaperilor-cu-alta-destinatie-decat-cea-locativa-proprietate-municipala
http://capital-imobil.md/ro/auctions/</v>
      </c>
      <c r="AM32" s="189" t="str">
        <f>IF(ISBLANK(Monitoring_MP!AM32),"",Monitoring_MP!AM32)</f>
        <v>da</v>
      </c>
      <c r="AN32" s="95" t="str">
        <f>IF(ISBLANK(Monitoring_MP!AN32),"",Monitoring_MP!AN32)</f>
        <v>http://balti.md/transparenta/licitatii-funciare-imobiliare/</v>
      </c>
      <c r="AO32" s="191" t="str">
        <f>IF(ISBLANK(Monitoring_MP!AO32),"",Monitoring_MP!AO32)</f>
        <v>nu</v>
      </c>
      <c r="AP32" s="163" t="str">
        <f>IF(ISBLANK(Monitoring_MP!AP32),"",Monitoring_MP!AP32)</f>
        <v>nu sînt informații pe web</v>
      </c>
      <c r="AQ32" s="189" t="str">
        <f>IF(ISBLANK(Monitoring_MP!AQ32),"",Monitoring_MP!AQ32)</f>
        <v>nu</v>
      </c>
      <c r="AR32" s="93" t="str">
        <f>IF(ISBLANK(Monitoring_MP!AR32),"",Monitoring_MP!AR32)</f>
        <v>nu sînt informații pe web</v>
      </c>
      <c r="AS32" s="189" t="str">
        <f>IF(ISBLANK(Monitoring_MP!AS32),"",Monitoring_MP!AS32)</f>
        <v>nu</v>
      </c>
      <c r="AT32" s="95" t="str">
        <f>IF(ISBLANK(Monitoring_MP!AT32),"",Monitoring_MP!AT32)</f>
        <v>nu sînt informații pe web</v>
      </c>
      <c r="AU32" s="189" t="str">
        <f>IF(ISBLANK(Monitoring_MP!AU32),"",Monitoring_MP!AU32)</f>
        <v>partial/panou informativ</v>
      </c>
      <c r="AV32" s="93" t="str">
        <f>IF(ISBLANK(Monitoring_MP!AV32),"",Monitoring_MP!AV32)</f>
        <v>Conform răspunsului din chestionar</v>
      </c>
      <c r="AW32" s="189" t="str">
        <f>IF(ISBLANK(Monitoring_MP!AW32),"",Monitoring_MP!AW32)</f>
        <v>nu</v>
      </c>
      <c r="AX32" s="93" t="str">
        <f>IF(ISBLANK(Monitoring_MP!AX32),"",Monitoring_MP!AX32)</f>
        <v>nu sînt informații pe web</v>
      </c>
      <c r="AY32" s="189" t="str">
        <f>IF(ISBLANK(Monitoring_MP!AY32),"",Monitoring_MP!AY32)</f>
        <v>nu</v>
      </c>
      <c r="AZ32" s="93" t="str">
        <f>IF(ISBLANK(Monitoring_MP!AZ32),"",Monitoring_MP!AZ32)</f>
        <v>nu sînt informații pe web</v>
      </c>
      <c r="BA32" s="189" t="str">
        <f>IF(ISBLANK(Monitoring_MP!BA32),"",Monitoring_MP!BA32)</f>
        <v>nu</v>
      </c>
      <c r="BB32" s="93" t="str">
        <f>IF(ISBLANK(Monitoring_MP!BB32),"",Monitoring_MP!BB32)</f>
        <v>nu sînt informații pe web</v>
      </c>
      <c r="BC32" s="189" t="str">
        <f>IF(ISBLANK(Monitoring_MP!BC32),"",Monitoring_MP!BC32)</f>
        <v>N/A</v>
      </c>
      <c r="BD32" s="193" t="str">
        <f>IF(ISBLANK(Monitoring_MP!BD32),"",Monitoring_MP!BD32)</f>
        <v>nu sînt informații pe web</v>
      </c>
      <c r="BE32" s="189" t="str">
        <f>IF(ISBLANK(Monitoring_MP!BE32),"",Monitoring_MP!BE32)</f>
        <v>nu</v>
      </c>
      <c r="BF32" s="193" t="str">
        <f>IF(ISBLANK(Monitoring_MP!BF32),"",Monitoring_MP!BF32)</f>
        <v>nu sînt informații pe web</v>
      </c>
      <c r="BG32" s="189" t="str">
        <f>IF(ISBLANK(Monitoring_MP!BG32),"",Monitoring_MP!BG32)</f>
        <v>nu</v>
      </c>
      <c r="BH32" s="93" t="str">
        <f>IF(ISBLANK(Monitoring_MP!BH32),"",Monitoring_MP!BH32)</f>
        <v>nu sînt informații pe web</v>
      </c>
      <c r="BI32" s="189" t="str">
        <f>IF(ISBLANK(Monitoring_MP!BI32),"",Monitoring_MP!BI32)</f>
        <v>nu</v>
      </c>
      <c r="BJ32" s="193" t="str">
        <f>IF(ISBLANK(Monitoring_MP!BJ32),"",Monitoring_MP!BJ32)</f>
        <v>nu sînt informații pe web</v>
      </c>
      <c r="BK32" s="189" t="str">
        <f>IF(ISBLANK(Monitoring_MP!BK32),"",Monitoring_MP!BK32)</f>
        <v>nu</v>
      </c>
      <c r="BL32" s="193" t="str">
        <f>IF(ISBLANK(Monitoring_MP!BL32),"",Monitoring_MP!BL32)</f>
        <v>nu sînt informații pe web</v>
      </c>
      <c r="BM32" s="189" t="str">
        <f>IF(ISBLANK(Monitoring_MP!BM32),"",Monitoring_MP!BM32)</f>
        <v>N/A</v>
      </c>
      <c r="BN32" s="193" t="str">
        <f>IF(ISBLANK(Monitoring_MP!BN32),"",Monitoring_MP!BN32)</f>
        <v>nu sînt informații pe web</v>
      </c>
      <c r="BO32" s="189" t="str">
        <f>IF(ISBLANK(Monitoring_MP!BO32),"",Monitoring_MP!BO32)</f>
        <v>nu</v>
      </c>
      <c r="BP32" s="93" t="str">
        <f>IF(ISBLANK(Monitoring_MP!BP32),"",Monitoring_MP!BP32)</f>
        <v>nu sînt informații pe web</v>
      </c>
      <c r="BQ32" s="189" t="str">
        <f>IF(ISBLANK(Monitoring_MP!BQ32),"",Monitoring_MP!BQ32)</f>
        <v>nu</v>
      </c>
      <c r="BR32" s="193" t="str">
        <f>IF(ISBLANK(Monitoring_MP!BR32),"",Monitoring_MP!BR32)</f>
        <v>nu sînt informații pe web</v>
      </c>
      <c r="BS32" s="189" t="str">
        <f>IF(ISBLANK(Monitoring_MP!BS32),"",Monitoring_MP!BS32)</f>
        <v>nu</v>
      </c>
      <c r="BT32" s="193" t="str">
        <f>IF(ISBLANK(Monitoring_MP!BT32),"",Monitoring_MP!BT32)</f>
        <v>nu sînt informații pe web</v>
      </c>
      <c r="BU32" s="189" t="str">
        <f>IF(ISBLANK(Monitoring_MP!BU32),"",Monitoring_MP!BU32)</f>
        <v>N/A</v>
      </c>
      <c r="BV32" s="93" t="str">
        <f>IF(ISBLANK(Monitoring_MP!BV32),"",Monitoring_MP!BV32)</f>
        <v>nu sînt informații pe web</v>
      </c>
      <c r="BW32" s="189" t="str">
        <f>IF(ISBLANK(Monitoring_MP!BW32),"",Monitoring_MP!BW32)</f>
        <v>nu</v>
      </c>
      <c r="BX32" s="193" t="str">
        <f>IF(ISBLANK(Monitoring_MP!BX32),"",Monitoring_MP!BX32)</f>
        <v>nu sînt informații pe web</v>
      </c>
      <c r="BY32" s="189" t="str">
        <f>IF(ISBLANK(Monitoring_MP!BY32),"",Monitoring_MP!BY32)</f>
        <v>nu</v>
      </c>
      <c r="BZ32" s="193" t="str">
        <f>IF(ISBLANK(Monitoring_MP!BZ32),"",Monitoring_MP!BZ32)</f>
        <v>nu sînt informații pe web</v>
      </c>
      <c r="CA32" s="189" t="str">
        <f>IF(ISBLANK(Monitoring_MP!CA32),"",Monitoring_MP!CA32)</f>
        <v>nu</v>
      </c>
      <c r="CB32" s="192" t="str">
        <f>IF(ISBLANK(Monitoring_MP!CB32),"",Monitoring_MP!CB32)</f>
        <v>nu sînt informații pe web</v>
      </c>
      <c r="CC32" s="189" t="str">
        <f>IF(ISBLANK(Monitoring_MP!CC32),"",Monitoring_MP!CC32)</f>
        <v>nu</v>
      </c>
      <c r="CD32" s="193" t="str">
        <f>IF(ISBLANK(Monitoring_MP!CD32),"",Monitoring_MP!CD32)</f>
        <v>nu sînt informații pe web</v>
      </c>
      <c r="CE32" s="189" t="str">
        <f>IF(ISBLANK(Monitoring_MP!CE32),"",Monitoring_MP!CE32)</f>
        <v>nu</v>
      </c>
      <c r="CF32" s="93" t="str">
        <f>IF(ISBLANK(Monitoring_MP!CF32),"",Monitoring_MP!CF32)</f>
        <v>nu sînt informații pe web</v>
      </c>
      <c r="CG32" s="189" t="str">
        <f>IF(ISBLANK(Monitoring_MP!CG32),"",Monitoring_MP!CG32)</f>
        <v>nu</v>
      </c>
      <c r="CH32" s="200" t="str">
        <f>IF(ISBLANK(Monitoring_MP!CH32),"",Monitoring_MP!CH32)</f>
        <v>nu sînt informații pe web</v>
      </c>
      <c r="CI32" s="189" t="str">
        <f>IF(ISBLANK(Monitoring_MP!CI32),"",Monitoring_MP!CI32)</f>
        <v>nu</v>
      </c>
      <c r="CJ32" s="193" t="str">
        <f>IF(ISBLANK(Monitoring_MP!CJ32),"",Monitoring_MP!CJ32)</f>
        <v>nu sînt informații pe web</v>
      </c>
      <c r="CK32" s="189" t="str">
        <f>IF(ISBLANK(Monitoring_MP!CK32),"",Monitoring_MP!CK32)</f>
        <v>nu</v>
      </c>
      <c r="CL32" s="193" t="str">
        <f>IF(ISBLANK(Monitoring_MP!CL32),"",Monitoring_MP!CL32)</f>
        <v>nu sînt informații pe web</v>
      </c>
      <c r="CM32" s="189" t="str">
        <f>IF(ISBLANK(Monitoring_MP!CM32),"",Monitoring_MP!CM32)</f>
        <v>nu</v>
      </c>
      <c r="CN32" s="193" t="str">
        <f>IF(ISBLANK(Monitoring_MP!CN32),"",Monitoring_MP!CN32)</f>
        <v>nu sînt informații pe web</v>
      </c>
      <c r="CO32" s="189" t="str">
        <f>IF(ISBLANK(Monitoring_MP!CO32),"",Monitoring_MP!CO32)</f>
        <v>nu</v>
      </c>
      <c r="CP32" s="193" t="str">
        <f>IF(ISBLANK(Monitoring_MP!CP32),"",Monitoring_MP!CP32)</f>
        <v>nu sînt informații pe web</v>
      </c>
      <c r="CQ32" s="189" t="str">
        <f>IF(ISBLANK(Monitoring_MP!CQ32),"",Monitoring_MP!CQ32)</f>
        <v>N/A</v>
      </c>
      <c r="CR32" s="93" t="str">
        <f>IF(ISBLANK(Monitoring_MP!CR32),"",Monitoring_MP!CR32)</f>
        <v>nu sînt informații pe web</v>
      </c>
      <c r="CS32" s="189" t="str">
        <f>IF(ISBLANK(Monitoring_MP!CS32),"",Monitoring_MP!CS32)</f>
        <v>partial/panou informativ</v>
      </c>
      <c r="CT32" s="192" t="str">
        <f>IF(ISBLANK(Monitoring_MP!CT32),"",Monitoring_MP!CT32)</f>
        <v>Conform răspunsului din chestionar</v>
      </c>
      <c r="CU32" s="189" t="str">
        <f>IF(ISBLANK(Monitoring_MP!CU32),"",Monitoring_MP!CU32)</f>
        <v>nu</v>
      </c>
      <c r="CV32" s="201" t="str">
        <f>IF(ISBLANK(Monitoring_MP!CV32),"",Monitoring_MP!CV32)</f>
        <v>nu sînt informații pe web</v>
      </c>
      <c r="CW32" s="189" t="str">
        <f>IF(ISBLANK(Monitoring_MP!CW32),"",Monitoring_MP!CW32)</f>
        <v>nu</v>
      </c>
      <c r="CX32" s="193" t="str">
        <f>IF(ISBLANK(Monitoring_MP!CX32),"",Monitoring_MP!CX32)</f>
        <v>nu sînt informații pe web</v>
      </c>
      <c r="CY32" s="189" t="str">
        <f>IF(ISBLANK(Monitoring_MP!CY32),"",Monitoring_MP!CY32)</f>
        <v>nu</v>
      </c>
      <c r="CZ32" s="192" t="str">
        <f>IF(ISBLANK(Monitoring_MP!CZ32),"",Monitoring_MP!CZ32)</f>
        <v>nu sînt informații pe web</v>
      </c>
      <c r="DA32" s="189" t="str">
        <f>IF(ISBLANK(Monitoring_MP!DA32),"",Monitoring_MP!DA32)</f>
        <v>partial/panou informativ</v>
      </c>
      <c r="DB32" s="192" t="str">
        <f>IF(ISBLANK(Monitoring_MP!DB32),"",Monitoring_MP!DB32)</f>
        <v>Conform răspunsului din chestionar</v>
      </c>
      <c r="DC32" s="189" t="str">
        <f>IF(ISBLANK(Monitoring_MP!DC32),"",Monitoring_MP!DC32)</f>
        <v>partial/panou informativ</v>
      </c>
      <c r="DD32" s="193" t="str">
        <f>IF(ISBLANK(Monitoring_MP!DD32),"",Monitoring_MP!DD32)</f>
        <v>Conform răspunsului din chestionar</v>
      </c>
      <c r="DE32" s="189" t="str">
        <f>IF(ISBLANK(Monitoring_MP!DE32),"",Monitoring_MP!DE32)</f>
        <v>nu</v>
      </c>
      <c r="DF32" s="193" t="str">
        <f>IF(ISBLANK(Monitoring_MP!DF32),"",Monitoring_MP!DF32)</f>
        <v>nu este pagina web (ultima verificare 31.05.2020)</v>
      </c>
      <c r="DG32" s="189" t="str">
        <f>IF(ISBLANK(Monitoring_MP!DG32),"",Monitoring_MP!DG32)</f>
        <v>nu</v>
      </c>
      <c r="DH32" s="192" t="str">
        <f>IF(ISBLANK(Monitoring_MP!DH32),"",Monitoring_MP!DH32)</f>
        <v>nu sînt informații pe web</v>
      </c>
      <c r="DI32" s="189" t="str">
        <f>IF(ISBLANK(Monitoring_MP!DI32),"",Monitoring_MP!DI32)</f>
        <v>nu</v>
      </c>
      <c r="DJ32" s="93" t="str">
        <f>IF(ISBLANK(Monitoring_MP!DJ32),"",Monitoring_MP!DJ32)</f>
        <v>nu sînt informații pe web</v>
      </c>
      <c r="DK32" s="189" t="str">
        <f>IF(ISBLANK(Monitoring_MP!DK32),"",Monitoring_MP!DK32)</f>
        <v>nu</v>
      </c>
      <c r="DL32" s="193" t="str">
        <f>IF(ISBLANK(Monitoring_MP!DL32),"",Monitoring_MP!DL32)</f>
        <v>nu sînt informații pe web</v>
      </c>
      <c r="DM32" s="189" t="str">
        <f>IF(ISBLANK(Monitoring_MP!DM32),"",Monitoring_MP!DM32)</f>
        <v>nu</v>
      </c>
      <c r="DN32" s="193" t="str">
        <f>IF(ISBLANK(Monitoring_MP!DN32),"",Monitoring_MP!DN32)</f>
        <v>nu sînt informații pe web</v>
      </c>
      <c r="DO32" s="189" t="str">
        <f>IF(ISBLANK(Monitoring_MP!DO32),"",Monitoring_MP!DO32)</f>
        <v>nu</v>
      </c>
      <c r="DP32" s="193" t="str">
        <f>IF(ISBLANK(Monitoring_MP!DP32),"",Monitoring_MP!DP32)</f>
        <v>site nefuncțional (ultima verificare 31.05.2020)</v>
      </c>
      <c r="DQ32" s="189" t="str">
        <f>IF(ISBLANK(Monitoring_MP!DQ32),"",Monitoring_MP!DQ32)</f>
        <v>nu</v>
      </c>
      <c r="DR32" s="193" t="str">
        <f>IF(ISBLANK(Monitoring_MP!DR32),"",Monitoring_MP!DR32)</f>
        <v>Nu are pagină web (ultima verificare 31.05.2020)</v>
      </c>
      <c r="DS32" s="189" t="str">
        <f>IF(ISBLANK(Monitoring_MP!DS32),"",Monitoring_MP!DS32)</f>
        <v>nu</v>
      </c>
      <c r="DT32" s="193" t="str">
        <f>IF(ISBLANK(Monitoring_MP!DT32),"",Monitoring_MP!DT32)</f>
        <v>nu sînt informații pe web</v>
      </c>
      <c r="DU32" s="189" t="str">
        <f>IF(ISBLANK(Monitoring_MP!DU32),"",Monitoring_MP!DU32)</f>
        <v>nu</v>
      </c>
      <c r="DV32" s="193" t="str">
        <f>IF(ISBLANK(Monitoring_MP!DV32),"",Monitoring_MP!DV32)</f>
        <v>Nu are pagină web (ultima verificare 31.05.2020)</v>
      </c>
      <c r="DW32" s="189" t="str">
        <f>IF(ISBLANK(Monitoring_MP!DW32),"",Monitoring_MP!DW32)</f>
        <v>nu</v>
      </c>
      <c r="DX32" s="193" t="str">
        <f>IF(ISBLANK(Monitoring_MP!DX32),"",Monitoring_MP!DX32)</f>
        <v>nu sînt informații pe web</v>
      </c>
      <c r="DY32" s="189" t="str">
        <f>IF(ISBLANK(Monitoring_MP!DY32),"",Monitoring_MP!DY32)</f>
        <v>nu</v>
      </c>
      <c r="DZ32" s="193" t="str">
        <f>IF(ISBLANK(Monitoring_MP!DZ32),"",Monitoring_MP!DZ32)</f>
        <v>nu sînt informații pe web</v>
      </c>
      <c r="EA32" s="189" t="str">
        <f>IF(ISBLANK(Monitoring_MP!EA32),"",Monitoring_MP!EA32)</f>
        <v>nu</v>
      </c>
      <c r="EB32" s="193" t="str">
        <f>IF(ISBLANK(Monitoring_MP!EB32),"",Monitoring_MP!EB32)</f>
        <v>nu sînt informații pe web</v>
      </c>
      <c r="EC32" s="189" t="str">
        <f>IF(ISBLANK(Monitoring_MP!EC32),"",Monitoring_MP!EC32)</f>
        <v>nu</v>
      </c>
      <c r="ED32" s="193" t="str">
        <f>IF(ISBLANK(Monitoring_MP!ED32),"",Monitoring_MP!ED32)</f>
        <v>Nu are pagină web (ultima verificare 31.05.2020)</v>
      </c>
      <c r="EE32" s="189" t="str">
        <f>IF(ISBLANK(Monitoring_MP!EE32),"",Monitoring_MP!EE32)</f>
        <v>N/A</v>
      </c>
      <c r="EF32" s="193" t="str">
        <f>IF(ISBLANK(Monitoring_MP!EF32),"",Monitoring_MP!EF32)</f>
        <v>nu sînt informații pe web</v>
      </c>
      <c r="EG32" s="189" t="str">
        <f>IF(ISBLANK(Monitoring_MP!EG32),"",Monitoring_MP!EG32)</f>
        <v>nu</v>
      </c>
      <c r="EH32" s="193" t="str">
        <f>IF(ISBLANK(Monitoring_MP!EH32),"",Monitoring_MP!EH32)</f>
        <v>nu sînt informații pe web</v>
      </c>
      <c r="EI32" s="189" t="str">
        <f>IF(ISBLANK(Monitoring_MP!EI32),"",Monitoring_MP!EI32)</f>
        <v>partial/panou informativ</v>
      </c>
      <c r="EJ32" s="192" t="str">
        <f>IF(ISBLANK(Monitoring_MP!EJ32),"",Monitoring_MP!EJ32)</f>
        <v>Conform răspunsului din chestionar</v>
      </c>
      <c r="EK32" s="189" t="str">
        <f>IF(ISBLANK(Monitoring_MP!EK32),"",Monitoring_MP!EK32)</f>
        <v>nu</v>
      </c>
      <c r="EL32" s="193" t="str">
        <f>IF(ISBLANK(Monitoring_MP!EL32),"",Monitoring_MP!EL32)</f>
        <v>nu sînt informații pe web</v>
      </c>
      <c r="EM32" s="189" t="str">
        <f>IF(ISBLANK(Monitoring_MP!EM32),"",Monitoring_MP!EM32)</f>
        <v>N/A</v>
      </c>
      <c r="EN32" s="192" t="str">
        <f>IF(ISBLANK(Monitoring_MP!EN32),"",Monitoring_MP!EN32)</f>
        <v>Nu au fost licitații în 2019 (conform răspunsului din chestionar)</v>
      </c>
      <c r="EO32" s="189" t="str">
        <f>IF(ISBLANK(Monitoring_MP!EO32),"",Monitoring_MP!EO32)</f>
        <v>nu</v>
      </c>
      <c r="EP32" s="193" t="str">
        <f>IF(ISBLANK(Monitoring_MP!EP32),"",Monitoring_MP!EP32)</f>
        <v>nu sînt informații pe web</v>
      </c>
      <c r="EQ32" s="189" t="str">
        <f>IF(ISBLANK(Monitoring_MP!EQ32),"",Monitoring_MP!EQ32)</f>
        <v>nu</v>
      </c>
      <c r="ER32" s="193" t="str">
        <f>IF(ISBLANK(Monitoring_MP!ER32),"",Monitoring_MP!ER32)</f>
        <v>pagina web nefuncțională (ultima verificare la 2.06.2020)</v>
      </c>
      <c r="ES32" s="189" t="str">
        <f>IF(ISBLANK(Monitoring_MP!ES32),"",Monitoring_MP!ES32)</f>
        <v>nu</v>
      </c>
      <c r="ET32" s="193" t="str">
        <f>IF(ISBLANK(Monitoring_MP!ET32),"",Monitoring_MP!ET32)</f>
        <v>pagina web nefuncțională (ultima verificare la 2.06.2020)</v>
      </c>
      <c r="EU32" s="189" t="str">
        <f>IF(ISBLANK(Monitoring_MP!EU32),"",Monitoring_MP!EU32)</f>
        <v>nu</v>
      </c>
      <c r="EV32" s="194" t="str">
        <f>IF(ISBLANK(Monitoring_MP!EV32),"",Monitoring_MP!EV32)</f>
        <v>pagina web nefuncțională (ultima verificare la 2.06.2020)</v>
      </c>
      <c r="EW32" s="189" t="str">
        <f>IF(ISBLANK(Monitoring_MP!EW32),"",Monitoring_MP!EW32)</f>
        <v>nu</v>
      </c>
      <c r="EX32" s="193" t="str">
        <f>IF(ISBLANK(Monitoring_MP!EX32),"",Monitoring_MP!EX32)</f>
        <v>nu sînt informații pe web</v>
      </c>
      <c r="EY32" s="189" t="str">
        <f>IF(ISBLANK(Monitoring_MP!EY32),"",Monitoring_MP!EY32)</f>
        <v>nu</v>
      </c>
      <c r="EZ32" s="193" t="str">
        <f>IF(ISBLANK(Monitoring_MP!EZ32),"",Monitoring_MP!EZ32)</f>
        <v>nu sînt informații pe web</v>
      </c>
      <c r="FA32" s="143" t="str">
        <f t="shared" si="2"/>
        <v>da</v>
      </c>
      <c r="FB32" s="143">
        <f t="shared" si="3"/>
        <v>1</v>
      </c>
      <c r="FC32" s="143" t="str">
        <f t="shared" si="2"/>
        <v>nu</v>
      </c>
      <c r="FD32" s="143">
        <f t="shared" si="3"/>
        <v>47</v>
      </c>
      <c r="FE32" s="143" t="str">
        <f t="shared" si="2"/>
        <v>partial/panou informativ</v>
      </c>
      <c r="FF32" s="143">
        <f t="shared" ref="FF32" si="221">COUNTIF($AK32:$EZ32,FE32)</f>
        <v>6</v>
      </c>
      <c r="FG32" s="143" t="str">
        <f t="shared" si="2"/>
        <v>0-10%</v>
      </c>
      <c r="FH32" s="143">
        <f t="shared" ref="FH32" si="222">COUNTIF($AK32:$EZ32,FG32)</f>
        <v>0</v>
      </c>
      <c r="FI32" s="143" t="str">
        <f t="shared" si="2"/>
        <v>10-30%</v>
      </c>
      <c r="FJ32" s="143">
        <f t="shared" ref="FJ32" si="223">COUNTIF($AK32:$EZ32,FI32)</f>
        <v>0</v>
      </c>
      <c r="FK32" s="143" t="str">
        <f t="shared" si="7"/>
        <v>30-60%</v>
      </c>
      <c r="FL32" s="143">
        <f t="shared" ref="FL32" si="224">COUNTIF($AK32:$EZ32,FK32)</f>
        <v>0</v>
      </c>
      <c r="FM32" s="143" t="str">
        <f t="shared" si="9"/>
        <v>60-90%</v>
      </c>
      <c r="FN32" s="143">
        <f t="shared" ref="FN32" si="225">COUNTIF($AK32:$EZ32,FM32)</f>
        <v>0</v>
      </c>
      <c r="FO32" s="143" t="str">
        <f t="shared" si="11"/>
        <v>N/A</v>
      </c>
      <c r="FP32" s="143">
        <f t="shared" ref="FP32" si="226">COUNTIF($AK32:$EZ32,FO32)</f>
        <v>6</v>
      </c>
      <c r="FQ32" s="143" t="str">
        <f t="shared" si="13"/>
        <v>--------</v>
      </c>
      <c r="FR32" s="143">
        <f t="shared" ref="FR32" si="227">COUNTIF($AK32:$EZ32,FQ32)</f>
        <v>0</v>
      </c>
      <c r="FS32" s="143">
        <f t="shared" si="15"/>
        <v>60</v>
      </c>
      <c r="FT32" s="143" t="str">
        <f t="shared" si="16"/>
        <v>da</v>
      </c>
      <c r="FU32" s="143" t="str">
        <f t="shared" si="17"/>
        <v>nu</v>
      </c>
      <c r="FV32" s="143">
        <f t="shared" si="18"/>
        <v>1</v>
      </c>
      <c r="FW32" s="143">
        <f t="shared" si="19"/>
        <v>47</v>
      </c>
      <c r="FX32" s="143">
        <f t="shared" si="20"/>
        <v>54</v>
      </c>
      <c r="FY32" s="31" t="s">
        <v>350</v>
      </c>
      <c r="FZ32" s="167">
        <f t="shared" si="21"/>
        <v>1.8518518518518517E-2</v>
      </c>
      <c r="GA32" s="167">
        <f t="shared" si="22"/>
        <v>0.87037037037037035</v>
      </c>
      <c r="GB32" s="143" t="str">
        <f>VLOOKUP(Analysis_2020!B32,Matching_final!B32:G95,6,FALSE)</f>
        <v>C18030</v>
      </c>
      <c r="GC32" s="143" t="str">
        <f>VLOOKUP(GB32,Monitoring_MP_2018!B:D,3,FALSE)</f>
        <v>Is available on the web the  auction's results archive / contests / direct negotiations of sale / rental / lease property assets of the administrative-territorial (at least) the last two years?</v>
      </c>
      <c r="GD32" s="143" t="str">
        <f>VLOOKUP(GB32,Monitoring_MP_2018!B:E,4,FALSE)</f>
        <v>prop</v>
      </c>
      <c r="GE32" s="167">
        <f>VLOOKUP($GB32,Monitoring_MP_2018!$B:$FD,158,FALSE)</f>
        <v>6.7796610169491525E-2</v>
      </c>
      <c r="GF32" s="167">
        <f>VLOOKUP($GB32,Monitoring_MP_2018!$B:$FD,159,FALSE)</f>
        <v>0.72881355932203384</v>
      </c>
      <c r="GG32" s="230">
        <f t="shared" si="23"/>
        <v>-4.9278091650973008E-2</v>
      </c>
      <c r="GH32" s="230">
        <f t="shared" si="24"/>
        <v>0.14155681104833651</v>
      </c>
      <c r="GI32" s="143">
        <v>31</v>
      </c>
    </row>
    <row r="33" spans="1:191" ht="15" customHeight="1" x14ac:dyDescent="0.35">
      <c r="A33" s="30" t="str">
        <f>IF(ISBLANK(Monitoring_MP!A33),"",Monitoring_MP!A33)</f>
        <v>Q31</v>
      </c>
      <c r="B33" s="30" t="str">
        <f>IF(ISBLANK(Monitoring_MP!B33),"",Monitoring_MP!B33)</f>
        <v>C20031</v>
      </c>
      <c r="C33" s="30">
        <f>IF(ISBLANK(Monitoring_MP!C33),"",Monitoring_MP!C33)</f>
        <v>33</v>
      </c>
      <c r="D33" s="31" t="str">
        <f>IF(ISBLANK(Monitoring_MP!D33),"",Monitoring_MP!D33)</f>
        <v>Este adoptat și publicat Regulamentul cu privire  la atribuirea terenurilor de pămînt pentru construcţia caselor individuale de locuit ?</v>
      </c>
      <c r="E33" s="31" t="str">
        <f>IF(ISBLANK(Monitoring_MP!E33),"",Monitoring_MP!E33)</f>
        <v>Is approved and published the rule on the award of land plots for construction of individual residential houses?</v>
      </c>
      <c r="F33" s="31" t="str">
        <f>IF(ISBLANK(Monitoring_MP!F33),"",Monitoring_MP!F33)</f>
        <v>prop</v>
      </c>
      <c r="G33" s="49" t="str">
        <f>IF(ISBLANK(Monitoring_MP!G33),"",Monitoring_MP!G33)</f>
        <v>prop3</v>
      </c>
      <c r="H33" s="49" t="str">
        <f>IF(ISBLANK(Monitoring_MP!H33),"",Monitoring_MP!H33)</f>
        <v>prop3k</v>
      </c>
      <c r="I33" s="49">
        <f>IF(ISBLANK(Monitoring_MP!I33),"",Monitoring_MP!I33)</f>
        <v>1</v>
      </c>
      <c r="J33" s="49" t="str">
        <f>IF(ISBLANK(Monitoring_MP!J33),"",Monitoring_MP!J33)</f>
        <v>da</v>
      </c>
      <c r="K33" s="49" t="str">
        <f>IF(ISBLANK(Monitoring_MP!K33),"",Monitoring_MP!K33)</f>
        <v>yes</v>
      </c>
      <c r="L33" s="49" t="str">
        <f>IF(ISBLANK(Monitoring_MP!L33),"",Monitoring_MP!L33)</f>
        <v>nu</v>
      </c>
      <c r="M33" s="49" t="str">
        <f>IF(ISBLANK(Monitoring_MP!M33),"",Monitoring_MP!M33)</f>
        <v>no</v>
      </c>
      <c r="N33" s="49" t="str">
        <f>IF(ISBLANK(Monitoring_MP!N33),"",Monitoring_MP!N33)</f>
        <v>partial/panou informativ</v>
      </c>
      <c r="O33" s="49" t="str">
        <f>IF(ISBLANK(Monitoring_MP!O33),"",Monitoring_MP!O33)</f>
        <v>partially/bilboard</v>
      </c>
      <c r="P33" s="49" t="str">
        <f>IF(ISBLANK(Monitoring_MP!P33),"",Monitoring_MP!P33)</f>
        <v>--------</v>
      </c>
      <c r="Q33" s="49" t="str">
        <f>IF(ISBLANK(Monitoring_MP!Q33),"",Monitoring_MP!Q33)</f>
        <v>--------</v>
      </c>
      <c r="R33" s="49" t="str">
        <f>IF(ISBLANK(Monitoring_MP!R33),"",Monitoring_MP!R33)</f>
        <v>--------</v>
      </c>
      <c r="S33" s="49" t="str">
        <f>IF(ISBLANK(Monitoring_MP!S33),"",Monitoring_MP!S33)</f>
        <v>--------</v>
      </c>
      <c r="T33" s="49" t="str">
        <f>IF(ISBLANK(Monitoring_MP!T33),"",Monitoring_MP!T33)</f>
        <v>--------</v>
      </c>
      <c r="U33" s="49" t="str">
        <f>IF(ISBLANK(Monitoring_MP!U33),"",Monitoring_MP!U33)</f>
        <v>--------</v>
      </c>
      <c r="V33" s="49" t="str">
        <f>IF(ISBLANK(Monitoring_MP!V33),"",Monitoring_MP!V33)</f>
        <v>--------</v>
      </c>
      <c r="W33" s="49" t="str">
        <f>IF(ISBLANK(Monitoring_MP!W33),"",Monitoring_MP!W33)</f>
        <v>--------</v>
      </c>
      <c r="X33" s="49" t="str">
        <f>IF(ISBLANK(Monitoring_MP!X33),"",Monitoring_MP!X33)</f>
        <v>N/A</v>
      </c>
      <c r="Y33" s="49" t="str">
        <f>IF(ISBLANK(Monitoring_MP!Y33),"",Monitoring_MP!Y33)</f>
        <v>N/A</v>
      </c>
      <c r="Z33" s="49" t="str">
        <f>IF(ISBLANK(Monitoring_MP!Z33),"",Monitoring_MP!Z33)</f>
        <v>--------</v>
      </c>
      <c r="AA33" s="49" t="str">
        <f>IF(ISBLANK(Monitoring_MP!AA33),"",Monitoring_MP!AA33)</f>
        <v>--------</v>
      </c>
      <c r="AB33" s="49">
        <f>IF(ISBLANK(Monitoring_MP!AB33),"",Monitoring_MP!AB33)</f>
        <v>1</v>
      </c>
      <c r="AC33" s="49">
        <f>IF(ISBLANK(Monitoring_MP!AC33),"",Monitoring_MP!AC33)</f>
        <v>0</v>
      </c>
      <c r="AD33" s="49">
        <f>IF(ISBLANK(Monitoring_MP!AD33),"",Monitoring_MP!AD33)</f>
        <v>0.5</v>
      </c>
      <c r="AE33" s="49" t="str">
        <f>IF(ISBLANK(Monitoring_MP!AE33),"",Monitoring_MP!AE33)</f>
        <v/>
      </c>
      <c r="AF33" s="49" t="str">
        <f>IF(ISBLANK(Monitoring_MP!AF33),"",Monitoring_MP!AF33)</f>
        <v/>
      </c>
      <c r="AG33" s="49" t="str">
        <f>IF(ISBLANK(Monitoring_MP!AG33),"",Monitoring_MP!AG33)</f>
        <v/>
      </c>
      <c r="AH33" s="49" t="str">
        <f>IF(ISBLANK(Monitoring_MP!AH33),"",Monitoring_MP!AH33)</f>
        <v/>
      </c>
      <c r="AI33" s="49" t="str">
        <f>IF(ISBLANK(Monitoring_MP!AI33),"",Monitoring_MP!AI33)</f>
        <v>N/A</v>
      </c>
      <c r="AJ33" s="49" t="str">
        <f>IF(ISBLANK(Monitoring_MP!AJ33),"",Monitoring_MP!AJ33)</f>
        <v/>
      </c>
      <c r="AK33" s="189" t="str">
        <f>IF(ISBLANK(Monitoring_MP!AK33),"",Monitoring_MP!AK33)</f>
        <v>N/A</v>
      </c>
      <c r="AL33" s="95" t="str">
        <f>IF(ISBLANK(Monitoring_MP!AL33),"",Monitoring_MP!AL33)</f>
        <v>Conform răspunsului din chestionar</v>
      </c>
      <c r="AM33" s="189" t="str">
        <f>IF(ISBLANK(Monitoring_MP!AM33),"",Monitoring_MP!AM33)</f>
        <v>da</v>
      </c>
      <c r="AN33" s="94" t="str">
        <f>IF(ISBLANK(Monitoring_MP!AN33),"",Monitoring_MP!AN33)</f>
        <v>http://balti.md/informatia-utila/ordinea-alocarii-loturilor-de-teren/</v>
      </c>
      <c r="AO33" s="191" t="str">
        <f>IF(ISBLANK(Monitoring_MP!AO33),"",Monitoring_MP!AO33)</f>
        <v>nu</v>
      </c>
      <c r="AP33" s="104" t="str">
        <f>IF(ISBLANK(Monitoring_MP!AP33),"",Monitoring_MP!AP33)</f>
        <v>nu sînt informații pe web</v>
      </c>
      <c r="AQ33" s="189" t="str">
        <f>IF(ISBLANK(Monitoring_MP!AQ33),"",Monitoring_MP!AQ33)</f>
        <v>nu</v>
      </c>
      <c r="AR33" s="93" t="str">
        <f>IF(ISBLANK(Monitoring_MP!AR33),"",Monitoring_MP!AR33)</f>
        <v>nu sînt informații pe web</v>
      </c>
      <c r="AS33" s="189" t="str">
        <f>IF(ISBLANK(Monitoring_MP!AS33),"",Monitoring_MP!AS33)</f>
        <v>nu</v>
      </c>
      <c r="AT33" s="95" t="str">
        <f>IF(ISBLANK(Monitoring_MP!AT33),"",Monitoring_MP!AT33)</f>
        <v>nu sînt informații pe web</v>
      </c>
      <c r="AU33" s="189" t="str">
        <f>IF(ISBLANK(Monitoring_MP!AU33),"",Monitoring_MP!AU33)</f>
        <v>da</v>
      </c>
      <c r="AV33" s="93" t="str">
        <f>IF(ISBLANK(Monitoring_MP!AV33),"",Monitoring_MP!AV33)</f>
        <v>https://www.orhei.md/media/files/files/cu_privire_la_modul_de_atribuire_a_terenurilor___i_condi__iilor_pentru_construirea_caselor_individuale_pe_teritoriul_ora__ului_orhei_3090630.pdf</v>
      </c>
      <c r="AW33" s="189" t="str">
        <f>IF(ISBLANK(Monitoring_MP!AW33),"",Monitoring_MP!AW33)</f>
        <v>da</v>
      </c>
      <c r="AX33" s="93" t="str">
        <f>IF(ISBLANK(Monitoring_MP!AX33),"",Monitoring_MP!AX33)</f>
        <v>https://ceadir-lunga.md/webportal/?q=node/350</v>
      </c>
      <c r="AY33" s="189" t="str">
        <f>IF(ISBLANK(Monitoring_MP!AY33),"",Monitoring_MP!AY33)</f>
        <v>da</v>
      </c>
      <c r="AZ33" s="95" t="str">
        <f>IF(ISBLANK(Monitoring_MP!AZ33),"",Monitoring_MP!AZ33)</f>
        <v>http://www.straseni.md/regulamentul-atribuirii-loturilor-de-teren/
http://www.straseni.md/regulamentul-privind-atribuirea-sectoarelor-de-teren/</v>
      </c>
      <c r="BA33" s="189" t="str">
        <f>IF(ISBLANK(Monitoring_MP!BA33),"",Monitoring_MP!BA33)</f>
        <v>nu</v>
      </c>
      <c r="BB33" s="93" t="str">
        <f>IF(ISBLANK(Monitoring_MP!BB33),"",Monitoring_MP!BB33)</f>
        <v>nu sînt informații pe web</v>
      </c>
      <c r="BC33" s="189" t="str">
        <f>IF(ISBLANK(Monitoring_MP!BC33),"",Monitoring_MP!BC33)</f>
        <v>nu</v>
      </c>
      <c r="BD33" s="193" t="str">
        <f>IF(ISBLANK(Monitoring_MP!BD33),"",Monitoring_MP!BD33)</f>
        <v>nu sînt informații pe web</v>
      </c>
      <c r="BE33" s="189" t="str">
        <f>IF(ISBLANK(Monitoring_MP!BE33),"",Monitoring_MP!BE33)</f>
        <v>nu</v>
      </c>
      <c r="BF33" s="193" t="str">
        <f>IF(ISBLANK(Monitoring_MP!BF33),"",Monitoring_MP!BF33)</f>
        <v>nu sînt informații pe web</v>
      </c>
      <c r="BG33" s="189" t="str">
        <f>IF(ISBLANK(Monitoring_MP!BG33),"",Monitoring_MP!BG33)</f>
        <v>nu</v>
      </c>
      <c r="BH33" s="93" t="str">
        <f>IF(ISBLANK(Monitoring_MP!BH33),"",Monitoring_MP!BH33)</f>
        <v>nu sînt informații pe web</v>
      </c>
      <c r="BI33" s="189" t="str">
        <f>IF(ISBLANK(Monitoring_MP!BI33),"",Monitoring_MP!BI33)</f>
        <v>nu</v>
      </c>
      <c r="BJ33" s="193" t="str">
        <f>IF(ISBLANK(Monitoring_MP!BJ33),"",Monitoring_MP!BJ33)</f>
        <v>nu sînt informații pe web</v>
      </c>
      <c r="BK33" s="189" t="str">
        <f>IF(ISBLANK(Monitoring_MP!BK33),"",Monitoring_MP!BK33)</f>
        <v>nu</v>
      </c>
      <c r="BL33" s="193" t="str">
        <f>IF(ISBLANK(Monitoring_MP!BL33),"",Monitoring_MP!BL33)</f>
        <v>nu sînt informații pe web</v>
      </c>
      <c r="BM33" s="189" t="str">
        <f>IF(ISBLANK(Monitoring_MP!BM33),"",Monitoring_MP!BM33)</f>
        <v>nu</v>
      </c>
      <c r="BN33" s="193" t="str">
        <f>IF(ISBLANK(Monitoring_MP!BN33),"",Monitoring_MP!BN33)</f>
        <v>nu sînt informații pe web</v>
      </c>
      <c r="BO33" s="189" t="str">
        <f>IF(ISBLANK(Monitoring_MP!BO33),"",Monitoring_MP!BO33)</f>
        <v>nu</v>
      </c>
      <c r="BP33" s="93" t="str">
        <f>IF(ISBLANK(Monitoring_MP!BP33),"",Monitoring_MP!BP33)</f>
        <v>nu sînt informații pe web</v>
      </c>
      <c r="BQ33" s="189" t="str">
        <f>IF(ISBLANK(Monitoring_MP!BQ33),"",Monitoring_MP!BQ33)</f>
        <v>nu</v>
      </c>
      <c r="BR33" s="193" t="str">
        <f>IF(ISBLANK(Monitoring_MP!BR33),"",Monitoring_MP!BR33)</f>
        <v>nu sînt informații pe web</v>
      </c>
      <c r="BS33" s="189" t="str">
        <f>IF(ISBLANK(Monitoring_MP!BS33),"",Monitoring_MP!BS33)</f>
        <v>nu</v>
      </c>
      <c r="BT33" s="193" t="str">
        <f>IF(ISBLANK(Monitoring_MP!BT33),"",Monitoring_MP!BT33)</f>
        <v>nu sînt informații pe web</v>
      </c>
      <c r="BU33" s="189" t="str">
        <f>IF(ISBLANK(Monitoring_MP!BU33),"",Monitoring_MP!BU33)</f>
        <v>da</v>
      </c>
      <c r="BV33" s="95" t="str">
        <f>IF(ISBLANK(Monitoring_MP!BV33),"",Monitoring_MP!BV33)</f>
        <v>https://drive.google.com/file/d/0B8tcouSfQ_3VMUwwekNhSkkxY3c/view</v>
      </c>
      <c r="BW33" s="189" t="str">
        <f>IF(ISBLANK(Monitoring_MP!BW33),"",Monitoring_MP!BW33)</f>
        <v>nu</v>
      </c>
      <c r="BX33" s="193" t="str">
        <f>IF(ISBLANK(Monitoring_MP!BX33),"",Monitoring_MP!BX33)</f>
        <v>nu sînt informații pe web</v>
      </c>
      <c r="BY33" s="189" t="str">
        <f>IF(ISBLANK(Monitoring_MP!BY33),"",Monitoring_MP!BY33)</f>
        <v>nu</v>
      </c>
      <c r="BZ33" s="193" t="str">
        <f>IF(ISBLANK(Monitoring_MP!BZ33),"",Monitoring_MP!BZ33)</f>
        <v>nu sînt informații pe web</v>
      </c>
      <c r="CA33" s="189" t="str">
        <f>IF(ISBLANK(Monitoring_MP!CA33),"",Monitoring_MP!CA33)</f>
        <v>da</v>
      </c>
      <c r="CB33" s="192" t="str">
        <f>IF(ISBLANK(Monitoring_MP!CB33),"",Monitoring_MP!CB33)</f>
        <v>http://cimislia.md/upload/regulament-inter-privind-conditiile-de-atribuire-a-sectoarelor-de-teren-pentru-constructiipdf-5ce7ed493e751.pdf</v>
      </c>
      <c r="CC33" s="189" t="str">
        <f>IF(ISBLANK(Monitoring_MP!CC33),"",Monitoring_MP!CC33)</f>
        <v>da</v>
      </c>
      <c r="CD33" s="95" t="str">
        <f>IF(ISBLANK(Monitoring_MP!CD33),"",Monitoring_MP!CD33)</f>
        <v>http://riscani.com/ro/page/primaria-208-115-104-104/primaria-208/regulamente-interne</v>
      </c>
      <c r="CE33" s="189" t="str">
        <f>IF(ISBLANK(Monitoring_MP!CE33),"",Monitoring_MP!CE33)</f>
        <v>nu</v>
      </c>
      <c r="CF33" s="93" t="str">
        <f>IF(ISBLANK(Monitoring_MP!CF33),"",Monitoring_MP!CF33)</f>
        <v>nu sînt informații pe web</v>
      </c>
      <c r="CG33" s="189" t="str">
        <f>IF(ISBLANK(Monitoring_MP!CG33),"",Monitoring_MP!CG33)</f>
        <v>nu</v>
      </c>
      <c r="CH33" s="200" t="str">
        <f>IF(ISBLANK(Monitoring_MP!CH33),"",Monitoring_MP!CH33)</f>
        <v>nu sînt informații pe web</v>
      </c>
      <c r="CI33" s="189" t="str">
        <f>IF(ISBLANK(Monitoring_MP!CI33),"",Monitoring_MP!CI33)</f>
        <v>nu</v>
      </c>
      <c r="CJ33" s="193" t="str">
        <f>IF(ISBLANK(Monitoring_MP!CJ33),"",Monitoring_MP!CJ33)</f>
        <v>nu sînt informații pe web</v>
      </c>
      <c r="CK33" s="189" t="str">
        <f>IF(ISBLANK(Monitoring_MP!CK33),"",Monitoring_MP!CK33)</f>
        <v>nu</v>
      </c>
      <c r="CL33" s="193" t="str">
        <f>IF(ISBLANK(Monitoring_MP!CL33),"",Monitoring_MP!CL33)</f>
        <v>nu sînt informații pe web</v>
      </c>
      <c r="CM33" s="189" t="str">
        <f>IF(ISBLANK(Monitoring_MP!CM33),"",Monitoring_MP!CM33)</f>
        <v>partial/panou informativ</v>
      </c>
      <c r="CN33" s="93" t="str">
        <f>IF(ISBLANK(Monitoring_MP!CN33),"",Monitoring_MP!CN33)</f>
        <v>regulament anexat la chestionarul completat</v>
      </c>
      <c r="CO33" s="189" t="str">
        <f>IF(ISBLANK(Monitoring_MP!CO33),"",Monitoring_MP!CO33)</f>
        <v>nu</v>
      </c>
      <c r="CP33" s="193" t="str">
        <f>IF(ISBLANK(Monitoring_MP!CP33),"",Monitoring_MP!CP33)</f>
        <v>nu sînt informații pe web</v>
      </c>
      <c r="CQ33" s="189" t="str">
        <f>IF(ISBLANK(Monitoring_MP!CQ33),"",Monitoring_MP!CQ33)</f>
        <v>partial/panou informativ</v>
      </c>
      <c r="CR33" s="95" t="str">
        <f>IF(ISBLANK(Monitoring_MP!CR33),"",Monitoring_MP!CR33)</f>
        <v>Regulamentul anexat la chestionarul completat</v>
      </c>
      <c r="CS33" s="189" t="str">
        <f>IF(ISBLANK(Monitoring_MP!CS33),"",Monitoring_MP!CS33)</f>
        <v>nu</v>
      </c>
      <c r="CT33" s="193" t="str">
        <f>IF(ISBLANK(Monitoring_MP!CT33),"",Monitoring_MP!CT33)</f>
        <v>Pagina web nefuncțională (ultima verificare 31.05.2020)</v>
      </c>
      <c r="CU33" s="189" t="str">
        <f>IF(ISBLANK(Monitoring_MP!CU33),"",Monitoring_MP!CU33)</f>
        <v>nu</v>
      </c>
      <c r="CV33" s="201" t="str">
        <f>IF(ISBLANK(Monitoring_MP!CV33),"",Monitoring_MP!CV33)</f>
        <v>nu sînt informații pe web</v>
      </c>
      <c r="CW33" s="189" t="str">
        <f>IF(ISBLANK(Monitoring_MP!CW33),"",Monitoring_MP!CW33)</f>
        <v>nu</v>
      </c>
      <c r="CX33" s="193" t="str">
        <f>IF(ISBLANK(Monitoring_MP!CX33),"",Monitoring_MP!CX33)</f>
        <v>nu sînt informații pe web</v>
      </c>
      <c r="CY33" s="189" t="str">
        <f>IF(ISBLANK(Monitoring_MP!CY33),"",Monitoring_MP!CY33)</f>
        <v>nu</v>
      </c>
      <c r="CZ33" s="193" t="str">
        <f>IF(ISBLANK(Monitoring_MP!CZ33),"",Monitoring_MP!CZ33)</f>
        <v>nu sînt informații pe web</v>
      </c>
      <c r="DA33" s="189" t="str">
        <f>IF(ISBLANK(Monitoring_MP!DA33),"",Monitoring_MP!DA33)</f>
        <v>partial/panou informativ</v>
      </c>
      <c r="DB33" s="95" t="str">
        <f>IF(ISBLANK(Monitoring_MP!DB33),"",Monitoring_MP!DB33)</f>
        <v>Regulamentul anxat la chestionarul completat</v>
      </c>
      <c r="DC33" s="189" t="str">
        <f>IF(ISBLANK(Monitoring_MP!DC33),"",Monitoring_MP!DC33)</f>
        <v>nu</v>
      </c>
      <c r="DD33" s="193" t="str">
        <f>IF(ISBLANK(Monitoring_MP!DD33),"",Monitoring_MP!DD33)</f>
        <v>nu sînt informații pe web</v>
      </c>
      <c r="DE33" s="189" t="str">
        <f>IF(ISBLANK(Monitoring_MP!DE33),"",Monitoring_MP!DE33)</f>
        <v>nu</v>
      </c>
      <c r="DF33" s="193" t="str">
        <f>IF(ISBLANK(Monitoring_MP!DF33),"",Monitoring_MP!DF33)</f>
        <v>nu este pagina web (ultima verificare 31.05.2020)</v>
      </c>
      <c r="DG33" s="189" t="str">
        <f>IF(ISBLANK(Monitoring_MP!DG33),"",Monitoring_MP!DG33)</f>
        <v>da</v>
      </c>
      <c r="DH33" s="95" t="str">
        <f>IF(ISBLANK(Monitoring_MP!DH33),"",Monitoring_MP!DH33)</f>
        <v>http://www.primariacricova.md/images/u/12/files/Regulament%20cu%20privire%20la%20modul%20de%20atribuire%20a%20terenurilor.PDF</v>
      </c>
      <c r="DI33" s="189" t="str">
        <f>IF(ISBLANK(Monitoring_MP!DI33),"",Monitoring_MP!DI33)</f>
        <v>nu</v>
      </c>
      <c r="DJ33" s="93" t="str">
        <f>IF(ISBLANK(Monitoring_MP!DJ33),"",Monitoring_MP!DJ33)</f>
        <v>nu sînt informații pe web</v>
      </c>
      <c r="DK33" s="189" t="str">
        <f>IF(ISBLANK(Monitoring_MP!DK33),"",Monitoring_MP!DK33)</f>
        <v>nu</v>
      </c>
      <c r="DL33" s="193" t="str">
        <f>IF(ISBLANK(Monitoring_MP!DL33),"",Monitoring_MP!DL33)</f>
        <v>nu sînt informații pe web</v>
      </c>
      <c r="DM33" s="189" t="str">
        <f>IF(ISBLANK(Monitoring_MP!DM33),"",Monitoring_MP!DM33)</f>
        <v>da</v>
      </c>
      <c r="DN33" s="95" t="str">
        <f>IF(ISBLANK(Monitoring_MP!DN33),"",Monitoring_MP!DN33)</f>
        <v>https://singera.md/regulament.html</v>
      </c>
      <c r="DO33" s="189" t="str">
        <f>IF(ISBLANK(Monitoring_MP!DO33),"",Monitoring_MP!DO33)</f>
        <v>nu</v>
      </c>
      <c r="DP33" s="193" t="str">
        <f>IF(ISBLANK(Monitoring_MP!DP33),"",Monitoring_MP!DP33)</f>
        <v>site nefuncțional (ultima verificare 31.05.2020)</v>
      </c>
      <c r="DQ33" s="189" t="str">
        <f>IF(ISBLANK(Monitoring_MP!DQ33),"",Monitoring_MP!DQ33)</f>
        <v>nu</v>
      </c>
      <c r="DR33" s="193" t="str">
        <f>IF(ISBLANK(Monitoring_MP!DR33),"",Monitoring_MP!DR33)</f>
        <v>Nu are pagină web (ultima verificare 31.05.2020)</v>
      </c>
      <c r="DS33" s="189" t="str">
        <f>IF(ISBLANK(Monitoring_MP!DS33),"",Monitoring_MP!DS33)</f>
        <v>nu</v>
      </c>
      <c r="DT33" s="193" t="str">
        <f>IF(ISBLANK(Monitoring_MP!DT33),"",Monitoring_MP!DT33)</f>
        <v>nu sînt informații pe web</v>
      </c>
      <c r="DU33" s="189" t="str">
        <f>IF(ISBLANK(Monitoring_MP!DU33),"",Monitoring_MP!DU33)</f>
        <v>nu</v>
      </c>
      <c r="DV33" s="193" t="str">
        <f>IF(ISBLANK(Monitoring_MP!DV33),"",Monitoring_MP!DV33)</f>
        <v>Nu are pagină web (ultima verificare 31.05.2020)</v>
      </c>
      <c r="DW33" s="189" t="str">
        <f>IF(ISBLANK(Monitoring_MP!DW33),"",Monitoring_MP!DW33)</f>
        <v>nu</v>
      </c>
      <c r="DX33" s="193" t="str">
        <f>IF(ISBLANK(Monitoring_MP!DX33),"",Monitoring_MP!DX33)</f>
        <v>nu sînt informații pe web</v>
      </c>
      <c r="DY33" s="189" t="str">
        <f>IF(ISBLANK(Monitoring_MP!DY33),"",Monitoring_MP!DY33)</f>
        <v>nu</v>
      </c>
      <c r="DZ33" s="193" t="str">
        <f>IF(ISBLANK(Monitoring_MP!DZ33),"",Monitoring_MP!DZ33)</f>
        <v>nu sînt informații pe web</v>
      </c>
      <c r="EA33" s="189" t="str">
        <f>IF(ISBLANK(Monitoring_MP!EA33),"",Monitoring_MP!EA33)</f>
        <v>partial/panou informativ</v>
      </c>
      <c r="EB33" s="192" t="str">
        <f>IF(ISBLANK(Monitoring_MP!EB33),"",Monitoring_MP!EB33)</f>
        <v>Regulamentul a fost anexat la chestionarul completat</v>
      </c>
      <c r="EC33" s="189" t="str">
        <f>IF(ISBLANK(Monitoring_MP!EC33),"",Monitoring_MP!EC33)</f>
        <v>nu</v>
      </c>
      <c r="ED33" s="193" t="str">
        <f>IF(ISBLANK(Monitoring_MP!ED33),"",Monitoring_MP!ED33)</f>
        <v>Nu are pagină web (ultima verificare 31.05.2020)</v>
      </c>
      <c r="EE33" s="189" t="str">
        <f>IF(ISBLANK(Monitoring_MP!EE33),"",Monitoring_MP!EE33)</f>
        <v>nu</v>
      </c>
      <c r="EF33" s="193" t="str">
        <f>IF(ISBLANK(Monitoring_MP!EF33),"",Monitoring_MP!EF33)</f>
        <v>nu sînt informații pe web</v>
      </c>
      <c r="EG33" s="189" t="str">
        <f>IF(ISBLANK(Monitoring_MP!EG33),"",Monitoring_MP!EG33)</f>
        <v>nu</v>
      </c>
      <c r="EH33" s="193" t="str">
        <f>IF(ISBLANK(Monitoring_MP!EH33),"",Monitoring_MP!EH33)</f>
        <v>nu sînt informații pe web</v>
      </c>
      <c r="EI33" s="189" t="str">
        <f>IF(ISBLANK(Monitoring_MP!EI33),"",Monitoring_MP!EI33)</f>
        <v>nu</v>
      </c>
      <c r="EJ33" s="193" t="str">
        <f>IF(ISBLANK(Monitoring_MP!EJ33),"",Monitoring_MP!EJ33)</f>
        <v>nu sînt informații pe web</v>
      </c>
      <c r="EK33" s="189" t="str">
        <f>IF(ISBLANK(Monitoring_MP!EK33),"",Monitoring_MP!EK33)</f>
        <v>nu</v>
      </c>
      <c r="EL33" s="193" t="str">
        <f>IF(ISBLANK(Monitoring_MP!EL33),"",Monitoring_MP!EL33)</f>
        <v>nu sînt informații pe web</v>
      </c>
      <c r="EM33" s="189" t="str">
        <f>IF(ISBLANK(Monitoring_MP!EM33),"",Monitoring_MP!EM33)</f>
        <v>nu</v>
      </c>
      <c r="EN33" s="93" t="str">
        <f>IF(ISBLANK(Monitoring_MP!EN33),"",Monitoring_MP!EN33)</f>
        <v>nu sînt informații pe web</v>
      </c>
      <c r="EO33" s="189" t="str">
        <f>IF(ISBLANK(Monitoring_MP!EO33),"",Monitoring_MP!EO33)</f>
        <v>nu</v>
      </c>
      <c r="EP33" s="193" t="str">
        <f>IF(ISBLANK(Monitoring_MP!EP33),"",Monitoring_MP!EP33)</f>
        <v>nu sînt informații pe web</v>
      </c>
      <c r="EQ33" s="189" t="str">
        <f>IF(ISBLANK(Monitoring_MP!EQ33),"",Monitoring_MP!EQ33)</f>
        <v>nu</v>
      </c>
      <c r="ER33" s="93" t="str">
        <f>IF(ISBLANK(Monitoring_MP!ER33),"",Monitoring_MP!ER33)</f>
        <v>pagina web nefuncțională (ultima verificare la 2.06.2020)</v>
      </c>
      <c r="ES33" s="189" t="str">
        <f>IF(ISBLANK(Monitoring_MP!ES33),"",Monitoring_MP!ES33)</f>
        <v>nu</v>
      </c>
      <c r="ET33" s="193" t="str">
        <f>IF(ISBLANK(Monitoring_MP!ET33),"",Monitoring_MP!ET33)</f>
        <v>pagina web nefuncțională (ultima verificare la 2.06.2020)</v>
      </c>
      <c r="EU33" s="189" t="str">
        <f>IF(ISBLANK(Monitoring_MP!EU33),"",Monitoring_MP!EU33)</f>
        <v>nu</v>
      </c>
      <c r="EV33" s="93" t="str">
        <f>IF(ISBLANK(Monitoring_MP!EV33),"",Monitoring_MP!EV33)</f>
        <v>pagina web nefuncțională (ultima verificare la 2.06.2020)</v>
      </c>
      <c r="EW33" s="189" t="str">
        <f>IF(ISBLANK(Monitoring_MP!EW33),"",Monitoring_MP!EW33)</f>
        <v>nu</v>
      </c>
      <c r="EX33" s="93" t="str">
        <f>IF(ISBLANK(Monitoring_MP!EX33),"",Monitoring_MP!EX33)</f>
        <v>nu sînt informații pe web</v>
      </c>
      <c r="EY33" s="189" t="str">
        <f>IF(ISBLANK(Monitoring_MP!EY33),"",Monitoring_MP!EY33)</f>
        <v>nu</v>
      </c>
      <c r="EZ33" s="193" t="str">
        <f>IF(ISBLANK(Monitoring_MP!EZ33),"",Monitoring_MP!EZ33)</f>
        <v>nu sînt informații pe web</v>
      </c>
      <c r="FA33" s="143" t="str">
        <f t="shared" si="2"/>
        <v>da</v>
      </c>
      <c r="FB33" s="143">
        <f t="shared" si="3"/>
        <v>9</v>
      </c>
      <c r="FC33" s="143" t="str">
        <f t="shared" si="2"/>
        <v>nu</v>
      </c>
      <c r="FD33" s="143">
        <f t="shared" si="3"/>
        <v>46</v>
      </c>
      <c r="FE33" s="143" t="str">
        <f t="shared" si="2"/>
        <v>partial/panou informativ</v>
      </c>
      <c r="FF33" s="143">
        <f t="shared" ref="FF33" si="228">COUNTIF($AK33:$EZ33,FE33)</f>
        <v>4</v>
      </c>
      <c r="FG33" s="143" t="str">
        <f t="shared" si="2"/>
        <v>--------</v>
      </c>
      <c r="FH33" s="143">
        <f t="shared" ref="FH33" si="229">COUNTIF($AK33:$EZ33,FG33)</f>
        <v>0</v>
      </c>
      <c r="FI33" s="143" t="str">
        <f t="shared" si="2"/>
        <v>--------</v>
      </c>
      <c r="FJ33" s="143">
        <f t="shared" ref="FJ33" si="230">COUNTIF($AK33:$EZ33,FI33)</f>
        <v>0</v>
      </c>
      <c r="FK33" s="143" t="str">
        <f t="shared" si="7"/>
        <v>--------</v>
      </c>
      <c r="FL33" s="143">
        <f t="shared" ref="FL33" si="231">COUNTIF($AK33:$EZ33,FK33)</f>
        <v>0</v>
      </c>
      <c r="FM33" s="143" t="str">
        <f t="shared" si="9"/>
        <v>--------</v>
      </c>
      <c r="FN33" s="143">
        <f t="shared" ref="FN33" si="232">COUNTIF($AK33:$EZ33,FM33)</f>
        <v>0</v>
      </c>
      <c r="FO33" s="143" t="str">
        <f t="shared" si="11"/>
        <v>N/A</v>
      </c>
      <c r="FP33" s="143">
        <f t="shared" ref="FP33" si="233">COUNTIF($AK33:$EZ33,FO33)</f>
        <v>1</v>
      </c>
      <c r="FQ33" s="143" t="str">
        <f t="shared" si="13"/>
        <v>--------</v>
      </c>
      <c r="FR33" s="143">
        <f t="shared" ref="FR33" si="234">COUNTIF($AK33:$EZ33,FQ33)</f>
        <v>0</v>
      </c>
      <c r="FS33" s="143">
        <f t="shared" si="15"/>
        <v>60</v>
      </c>
      <c r="FT33" s="143" t="str">
        <f t="shared" si="16"/>
        <v>da</v>
      </c>
      <c r="FU33" s="143" t="str">
        <f t="shared" si="17"/>
        <v>nu</v>
      </c>
      <c r="FV33" s="143">
        <f t="shared" si="18"/>
        <v>9</v>
      </c>
      <c r="FW33" s="143">
        <f t="shared" si="19"/>
        <v>46</v>
      </c>
      <c r="FX33" s="143">
        <f t="shared" si="20"/>
        <v>59</v>
      </c>
      <c r="FY33" s="31" t="s">
        <v>351</v>
      </c>
      <c r="FZ33" s="167">
        <f t="shared" si="21"/>
        <v>0.15254237288135594</v>
      </c>
      <c r="GA33" s="167">
        <f t="shared" si="22"/>
        <v>0.77966101694915257</v>
      </c>
      <c r="GB33" s="143" t="str">
        <f>VLOOKUP(Analysis_2020!B33,Matching_final!B33:G96,6,FALSE)</f>
        <v>C18031</v>
      </c>
      <c r="GC33" s="143" t="str">
        <f>VLOOKUP(GB33,Monitoring_MP_2018!B:D,3,FALSE)</f>
        <v>Is approved and published the rule on the award of land plots for construction of individual residential houses?</v>
      </c>
      <c r="GD33" s="143" t="str">
        <f>VLOOKUP(GB33,Monitoring_MP_2018!B:E,4,FALSE)</f>
        <v>prop</v>
      </c>
      <c r="GE33" s="167">
        <f>VLOOKUP($GB33,Monitoring_MP_2018!$B:$FD,158,FALSE)</f>
        <v>0.17241379310344829</v>
      </c>
      <c r="GF33" s="167">
        <f>VLOOKUP($GB33,Monitoring_MP_2018!$B:$FD,159,FALSE)</f>
        <v>0.74137931034482762</v>
      </c>
      <c r="GG33" s="230">
        <f t="shared" si="23"/>
        <v>-1.9871420222092345E-2</v>
      </c>
      <c r="GH33" s="230">
        <f t="shared" si="24"/>
        <v>3.828170660432495E-2</v>
      </c>
      <c r="GI33" s="143">
        <v>32</v>
      </c>
    </row>
    <row r="34" spans="1:191" ht="15" customHeight="1" x14ac:dyDescent="0.35">
      <c r="A34" s="30" t="str">
        <f>IF(ISBLANK(Monitoring_MP!A34),"",Monitoring_MP!A34)</f>
        <v>Q32</v>
      </c>
      <c r="B34" s="30" t="str">
        <f>IF(ISBLANK(Monitoring_MP!B34),"",Monitoring_MP!B34)</f>
        <v>C20032</v>
      </c>
      <c r="C34" s="30">
        <f>IF(ISBLANK(Monitoring_MP!C34),"",Monitoring_MP!C34)</f>
        <v>34</v>
      </c>
      <c r="D34" s="31" t="str">
        <f>IF(ISBLANK(Monitoring_MP!D34),"",Monitoring_MP!D34)</f>
        <v>Este publicată lista persoanelor ce stau în rînd pentru îmbunătățirea condițiilor de trai/ atribuirea terenurilor de pămînt pentru construcţia caselor individuale de locuit ?</v>
      </c>
      <c r="E34" s="31" t="str">
        <f>IF(ISBLANK(Monitoring_MP!E34),"",Monitoring_MP!E34)</f>
        <v>Is published the list of people standing in line for improvement of living conditions / assignment of land plots for construction of individual residential houses?</v>
      </c>
      <c r="F34" s="31" t="str">
        <f>IF(ISBLANK(Monitoring_MP!F34),"",Monitoring_MP!F34)</f>
        <v>prop</v>
      </c>
      <c r="G34" s="49" t="str">
        <f>IF(ISBLANK(Monitoring_MP!G34),"",Monitoring_MP!G34)</f>
        <v>prop4</v>
      </c>
      <c r="H34" s="49" t="str">
        <f>IF(ISBLANK(Monitoring_MP!H34),"",Monitoring_MP!H34)</f>
        <v>prop4k</v>
      </c>
      <c r="I34" s="49">
        <f>IF(ISBLANK(Monitoring_MP!I34),"",Monitoring_MP!I34)</f>
        <v>1</v>
      </c>
      <c r="J34" s="49" t="str">
        <f>IF(ISBLANK(Monitoring_MP!J34),"",Monitoring_MP!J34)</f>
        <v>da</v>
      </c>
      <c r="K34" s="49" t="str">
        <f>IF(ISBLANK(Monitoring_MP!K34),"",Monitoring_MP!K34)</f>
        <v>yes</v>
      </c>
      <c r="L34" s="49" t="str">
        <f>IF(ISBLANK(Monitoring_MP!L34),"",Monitoring_MP!L34)</f>
        <v>nu</v>
      </c>
      <c r="M34" s="49" t="str">
        <f>IF(ISBLANK(Monitoring_MP!M34),"",Monitoring_MP!M34)</f>
        <v>no</v>
      </c>
      <c r="N34" s="49" t="str">
        <f>IF(ISBLANK(Monitoring_MP!N34),"",Monitoring_MP!N34)</f>
        <v>partial/panou informativ</v>
      </c>
      <c r="O34" s="49" t="str">
        <f>IF(ISBLANK(Monitoring_MP!O34),"",Monitoring_MP!O34)</f>
        <v>partially/bilboard</v>
      </c>
      <c r="P34" s="88" t="str">
        <f>IF(ISBLANK(Monitoring_MP!P34),"",Monitoring_MP!P34)</f>
        <v>--------</v>
      </c>
      <c r="Q34" s="88" t="str">
        <f>IF(ISBLANK(Monitoring_MP!Q34),"",Monitoring_MP!Q34)</f>
        <v>--------</v>
      </c>
      <c r="R34" s="88" t="str">
        <f>IF(ISBLANK(Monitoring_MP!R34),"",Monitoring_MP!R34)</f>
        <v>--------</v>
      </c>
      <c r="S34" s="88" t="str">
        <f>IF(ISBLANK(Monitoring_MP!S34),"",Monitoring_MP!S34)</f>
        <v>--------</v>
      </c>
      <c r="T34" s="88" t="str">
        <f>IF(ISBLANK(Monitoring_MP!T34),"",Monitoring_MP!T34)</f>
        <v>--------</v>
      </c>
      <c r="U34" s="88" t="str">
        <f>IF(ISBLANK(Monitoring_MP!U34),"",Monitoring_MP!U34)</f>
        <v>--------</v>
      </c>
      <c r="V34" s="88" t="str">
        <f>IF(ISBLANK(Monitoring_MP!V34),"",Monitoring_MP!V34)</f>
        <v>--------</v>
      </c>
      <c r="W34" s="88" t="str">
        <f>IF(ISBLANK(Monitoring_MP!W34),"",Monitoring_MP!W34)</f>
        <v>--------</v>
      </c>
      <c r="X34" s="49" t="str">
        <f>IF(ISBLANK(Monitoring_MP!X34),"",Monitoring_MP!X34)</f>
        <v>N/A</v>
      </c>
      <c r="Y34" s="49" t="str">
        <f>IF(ISBLANK(Monitoring_MP!Y34),"",Monitoring_MP!Y34)</f>
        <v>N/A</v>
      </c>
      <c r="Z34" s="49" t="str">
        <f>IF(ISBLANK(Monitoring_MP!Z34),"",Monitoring_MP!Z34)</f>
        <v>--------</v>
      </c>
      <c r="AA34" s="49" t="str">
        <f>IF(ISBLANK(Monitoring_MP!AA34),"",Monitoring_MP!AA34)</f>
        <v>--------</v>
      </c>
      <c r="AB34" s="49">
        <f>IF(ISBLANK(Monitoring_MP!AB34),"",Monitoring_MP!AB34)</f>
        <v>1</v>
      </c>
      <c r="AC34" s="49">
        <f>IF(ISBLANK(Monitoring_MP!AC34),"",Monitoring_MP!AC34)</f>
        <v>0</v>
      </c>
      <c r="AD34" s="49">
        <f>IF(ISBLANK(Monitoring_MP!AD34),"",Monitoring_MP!AD34)</f>
        <v>0.5</v>
      </c>
      <c r="AE34" s="49" t="str">
        <f>IF(ISBLANK(Monitoring_MP!AE34),"",Monitoring_MP!AE34)</f>
        <v/>
      </c>
      <c r="AF34" s="49" t="str">
        <f>IF(ISBLANK(Monitoring_MP!AF34),"",Monitoring_MP!AF34)</f>
        <v/>
      </c>
      <c r="AG34" s="49" t="str">
        <f>IF(ISBLANK(Monitoring_MP!AG34),"",Monitoring_MP!AG34)</f>
        <v/>
      </c>
      <c r="AH34" s="49" t="str">
        <f>IF(ISBLANK(Monitoring_MP!AH34),"",Monitoring_MP!AH34)</f>
        <v/>
      </c>
      <c r="AI34" s="49" t="str">
        <f>IF(ISBLANK(Monitoring_MP!AI34),"",Monitoring_MP!AI34)</f>
        <v>N/A</v>
      </c>
      <c r="AJ34" s="49" t="str">
        <f>IF(ISBLANK(Monitoring_MP!AJ34),"",Monitoring_MP!AJ34)</f>
        <v/>
      </c>
      <c r="AK34" s="189" t="str">
        <f>IF(ISBLANK(Monitoring_MP!AK34),"",Monitoring_MP!AK34)</f>
        <v>N/A</v>
      </c>
      <c r="AL34" s="95" t="str">
        <f>IF(ISBLANK(Monitoring_MP!AL34),"",Monitoring_MP!AL34)</f>
        <v>Conform răspunsului din chestionar</v>
      </c>
      <c r="AM34" s="189" t="str">
        <f>IF(ISBLANK(Monitoring_MP!AM34),"",Monitoring_MP!AM34)</f>
        <v>nu</v>
      </c>
      <c r="AN34" s="94" t="str">
        <f>IF(ISBLANK(Monitoring_MP!AN34),"",Monitoring_MP!AN34)</f>
        <v>nu sînt informații pe web</v>
      </c>
      <c r="AO34" s="191" t="str">
        <f>IF(ISBLANK(Monitoring_MP!AO34),"",Monitoring_MP!AO34)</f>
        <v>nu</v>
      </c>
      <c r="AP34" s="104" t="str">
        <f>IF(ISBLANK(Monitoring_MP!AP34),"",Monitoring_MP!AP34)</f>
        <v>nu sînt informații pe web</v>
      </c>
      <c r="AQ34" s="189" t="str">
        <f>IF(ISBLANK(Monitoring_MP!AQ34),"",Monitoring_MP!AQ34)</f>
        <v>nu</v>
      </c>
      <c r="AR34" s="193" t="str">
        <f>IF(ISBLANK(Monitoring_MP!AR34),"",Monitoring_MP!AR34)</f>
        <v>nu sînt informații pe web</v>
      </c>
      <c r="AS34" s="189" t="str">
        <f>IF(ISBLANK(Monitoring_MP!AS34),"",Monitoring_MP!AS34)</f>
        <v>nu</v>
      </c>
      <c r="AT34" s="93" t="str">
        <f>IF(ISBLANK(Monitoring_MP!AT34),"",Monitoring_MP!AT34)</f>
        <v>nu sînt informații pe web</v>
      </c>
      <c r="AU34" s="189" t="str">
        <f>IF(ISBLANK(Monitoring_MP!AU34),"",Monitoring_MP!AU34)</f>
        <v>nu</v>
      </c>
      <c r="AV34" s="93" t="str">
        <f>IF(ISBLANK(Monitoring_MP!AV34),"",Monitoring_MP!AV34)</f>
        <v>nu sînt informații pe web</v>
      </c>
      <c r="AW34" s="189" t="str">
        <f>IF(ISBLANK(Monitoring_MP!AW34),"",Monitoring_MP!AW34)</f>
        <v>nu</v>
      </c>
      <c r="AX34" s="93" t="str">
        <f>IF(ISBLANK(Monitoring_MP!AX34),"",Monitoring_MP!AX34)</f>
        <v>nu sînt informații pe web</v>
      </c>
      <c r="AY34" s="189" t="str">
        <f>IF(ISBLANK(Monitoring_MP!AY34),"",Monitoring_MP!AY34)</f>
        <v>nu</v>
      </c>
      <c r="AZ34" s="93" t="str">
        <f>IF(ISBLANK(Monitoring_MP!AZ34),"",Monitoring_MP!AZ34)</f>
        <v>nu sînt informații pe web</v>
      </c>
      <c r="BA34" s="189" t="str">
        <f>IF(ISBLANK(Monitoring_MP!BA34),"",Monitoring_MP!BA34)</f>
        <v>nu</v>
      </c>
      <c r="BB34" s="93" t="str">
        <f>IF(ISBLANK(Monitoring_MP!BB34),"",Monitoring_MP!BB34)</f>
        <v>nu sînt informații pe web</v>
      </c>
      <c r="BC34" s="189" t="str">
        <f>IF(ISBLANK(Monitoring_MP!BC34),"",Monitoring_MP!BC34)</f>
        <v>nu</v>
      </c>
      <c r="BD34" s="193" t="str">
        <f>IF(ISBLANK(Monitoring_MP!BD34),"",Monitoring_MP!BD34)</f>
        <v>nu sînt informații pe web</v>
      </c>
      <c r="BE34" s="189" t="str">
        <f>IF(ISBLANK(Monitoring_MP!BE34),"",Monitoring_MP!BE34)</f>
        <v>nu</v>
      </c>
      <c r="BF34" s="193" t="str">
        <f>IF(ISBLANK(Monitoring_MP!BF34),"",Monitoring_MP!BF34)</f>
        <v>nu sînt informații pe web</v>
      </c>
      <c r="BG34" s="189" t="str">
        <f>IF(ISBLANK(Monitoring_MP!BG34),"",Monitoring_MP!BG34)</f>
        <v>nu</v>
      </c>
      <c r="BH34" s="93" t="str">
        <f>IF(ISBLANK(Monitoring_MP!BH34),"",Monitoring_MP!BH34)</f>
        <v>nu sînt informații pe web</v>
      </c>
      <c r="BI34" s="189" t="str">
        <f>IF(ISBLANK(Monitoring_MP!BI34),"",Monitoring_MP!BI34)</f>
        <v>nu</v>
      </c>
      <c r="BJ34" s="193" t="str">
        <f>IF(ISBLANK(Monitoring_MP!BJ34),"",Monitoring_MP!BJ34)</f>
        <v>nu sînt informații pe web</v>
      </c>
      <c r="BK34" s="189" t="str">
        <f>IF(ISBLANK(Monitoring_MP!BK34),"",Monitoring_MP!BK34)</f>
        <v>nu</v>
      </c>
      <c r="BL34" s="193" t="str">
        <f>IF(ISBLANK(Monitoring_MP!BL34),"",Monitoring_MP!BL34)</f>
        <v>nu sînt informații pe web</v>
      </c>
      <c r="BM34" s="189" t="str">
        <f>IF(ISBLANK(Monitoring_MP!BM34),"",Monitoring_MP!BM34)</f>
        <v>nu</v>
      </c>
      <c r="BN34" s="193" t="str">
        <f>IF(ISBLANK(Monitoring_MP!BN34),"",Monitoring_MP!BN34)</f>
        <v>nu sînt informații pe web</v>
      </c>
      <c r="BO34" s="189" t="str">
        <f>IF(ISBLANK(Monitoring_MP!BO34),"",Monitoring_MP!BO34)</f>
        <v>nu</v>
      </c>
      <c r="BP34" s="93" t="str">
        <f>IF(ISBLANK(Monitoring_MP!BP34),"",Monitoring_MP!BP34)</f>
        <v>nu sînt informații pe web</v>
      </c>
      <c r="BQ34" s="189" t="str">
        <f>IF(ISBLANK(Monitoring_MP!BQ34),"",Monitoring_MP!BQ34)</f>
        <v>nu</v>
      </c>
      <c r="BR34" s="193" t="str">
        <f>IF(ISBLANK(Monitoring_MP!BR34),"",Monitoring_MP!BR34)</f>
        <v>nu sînt informații pe web</v>
      </c>
      <c r="BS34" s="189" t="str">
        <f>IF(ISBLANK(Monitoring_MP!BS34),"",Monitoring_MP!BS34)</f>
        <v>nu</v>
      </c>
      <c r="BT34" s="193" t="str">
        <f>IF(ISBLANK(Monitoring_MP!BT34),"",Monitoring_MP!BT34)</f>
        <v>nu sînt informații pe web</v>
      </c>
      <c r="BU34" s="189" t="str">
        <f>IF(ISBLANK(Monitoring_MP!BU34),"",Monitoring_MP!BU34)</f>
        <v>nu</v>
      </c>
      <c r="BV34" s="93" t="str">
        <f>IF(ISBLANK(Monitoring_MP!BV34),"",Monitoring_MP!BV34)</f>
        <v>nu sînt informații pe web</v>
      </c>
      <c r="BW34" s="189" t="str">
        <f>IF(ISBLANK(Monitoring_MP!BW34),"",Monitoring_MP!BW34)</f>
        <v>nu</v>
      </c>
      <c r="BX34" s="193" t="str">
        <f>IF(ISBLANK(Monitoring_MP!BX34),"",Monitoring_MP!BX34)</f>
        <v>nu sînt informații pe web</v>
      </c>
      <c r="BY34" s="189" t="str">
        <f>IF(ISBLANK(Monitoring_MP!BY34),"",Monitoring_MP!BY34)</f>
        <v>nu</v>
      </c>
      <c r="BZ34" s="193" t="str">
        <f>IF(ISBLANK(Monitoring_MP!BZ34),"",Monitoring_MP!BZ34)</f>
        <v>nu sînt informații pe web</v>
      </c>
      <c r="CA34" s="189" t="str">
        <f>IF(ISBLANK(Monitoring_MP!CA34),"",Monitoring_MP!CA34)</f>
        <v>nu</v>
      </c>
      <c r="CB34" s="193" t="str">
        <f>IF(ISBLANK(Monitoring_MP!CB34),"",Monitoring_MP!CB34)</f>
        <v>nu sînt informații pe web</v>
      </c>
      <c r="CC34" s="189" t="str">
        <f>IF(ISBLANK(Monitoring_MP!CC34),"",Monitoring_MP!CC34)</f>
        <v>nu</v>
      </c>
      <c r="CD34" s="193" t="str">
        <f>IF(ISBLANK(Monitoring_MP!CD34),"",Monitoring_MP!CD34)</f>
        <v>nu sînt informații pe web</v>
      </c>
      <c r="CE34" s="189" t="str">
        <f>IF(ISBLANK(Monitoring_MP!CE34),"",Monitoring_MP!CE34)</f>
        <v>nu</v>
      </c>
      <c r="CF34" s="93" t="str">
        <f>IF(ISBLANK(Monitoring_MP!CF34),"",Monitoring_MP!CF34)</f>
        <v>nu sînt informații pe web</v>
      </c>
      <c r="CG34" s="189" t="str">
        <f>IF(ISBLANK(Monitoring_MP!CG34),"",Monitoring_MP!CG34)</f>
        <v>nu</v>
      </c>
      <c r="CH34" s="200" t="str">
        <f>IF(ISBLANK(Monitoring_MP!CH34),"",Monitoring_MP!CH34)</f>
        <v>nu sînt informații pe web</v>
      </c>
      <c r="CI34" s="189" t="str">
        <f>IF(ISBLANK(Monitoring_MP!CI34),"",Monitoring_MP!CI34)</f>
        <v>nu</v>
      </c>
      <c r="CJ34" s="193" t="str">
        <f>IF(ISBLANK(Monitoring_MP!CJ34),"",Monitoring_MP!CJ34)</f>
        <v>nu sînt informații pe web</v>
      </c>
      <c r="CK34" s="189" t="str">
        <f>IF(ISBLANK(Monitoring_MP!CK34),"",Monitoring_MP!CK34)</f>
        <v>nu</v>
      </c>
      <c r="CL34" s="193" t="str">
        <f>IF(ISBLANK(Monitoring_MP!CL34),"",Monitoring_MP!CL34)</f>
        <v>nu sînt informații pe web</v>
      </c>
      <c r="CM34" s="189" t="str">
        <f>IF(ISBLANK(Monitoring_MP!CM34),"",Monitoring_MP!CM34)</f>
        <v>nu</v>
      </c>
      <c r="CN34" s="193" t="str">
        <f>IF(ISBLANK(Monitoring_MP!CN34),"",Monitoring_MP!CN34)</f>
        <v>nu sînt informații pe web</v>
      </c>
      <c r="CO34" s="189" t="str">
        <f>IF(ISBLANK(Monitoring_MP!CO34),"",Monitoring_MP!CO34)</f>
        <v>nu</v>
      </c>
      <c r="CP34" s="193" t="str">
        <f>IF(ISBLANK(Monitoring_MP!CP34),"",Monitoring_MP!CP34)</f>
        <v>nu sînt informații pe web</v>
      </c>
      <c r="CQ34" s="189" t="str">
        <f>IF(ISBLANK(Monitoring_MP!CQ34),"",Monitoring_MP!CQ34)</f>
        <v>nu</v>
      </c>
      <c r="CR34" s="93" t="str">
        <f>IF(ISBLANK(Monitoring_MP!CR34),"",Monitoring_MP!CR34)</f>
        <v>nu sînt informații pe web</v>
      </c>
      <c r="CS34" s="189" t="str">
        <f>IF(ISBLANK(Monitoring_MP!CS34),"",Monitoring_MP!CS34)</f>
        <v>nu</v>
      </c>
      <c r="CT34" s="193" t="str">
        <f>IF(ISBLANK(Monitoring_MP!CT34),"",Monitoring_MP!CT34)</f>
        <v>Pagina web nefuncțională (ultima verificare 31.05.2020)</v>
      </c>
      <c r="CU34" s="189" t="str">
        <f>IF(ISBLANK(Monitoring_MP!CU34),"",Monitoring_MP!CU34)</f>
        <v>nu</v>
      </c>
      <c r="CV34" s="201" t="str">
        <f>IF(ISBLANK(Monitoring_MP!CV34),"",Monitoring_MP!CV34)</f>
        <v>nu sînt informații pe web</v>
      </c>
      <c r="CW34" s="189" t="str">
        <f>IF(ISBLANK(Monitoring_MP!CW34),"",Monitoring_MP!CW34)</f>
        <v>nu</v>
      </c>
      <c r="CX34" s="193" t="str">
        <f>IF(ISBLANK(Monitoring_MP!CX34),"",Monitoring_MP!CX34)</f>
        <v>nu sînt informații pe web</v>
      </c>
      <c r="CY34" s="189" t="str">
        <f>IF(ISBLANK(Monitoring_MP!CY34),"",Monitoring_MP!CY34)</f>
        <v>nu</v>
      </c>
      <c r="CZ34" s="193" t="str">
        <f>IF(ISBLANK(Monitoring_MP!CZ34),"",Monitoring_MP!CZ34)</f>
        <v>nu sînt informații pe web</v>
      </c>
      <c r="DA34" s="189" t="str">
        <f>IF(ISBLANK(Monitoring_MP!DA34),"",Monitoring_MP!DA34)</f>
        <v>nu</v>
      </c>
      <c r="DB34" s="192" t="str">
        <f>IF(ISBLANK(Monitoring_MP!DB34),"",Monitoring_MP!DB34)</f>
        <v>nu sînt informații pe web</v>
      </c>
      <c r="DC34" s="189" t="str">
        <f>IF(ISBLANK(Monitoring_MP!DC34),"",Monitoring_MP!DC34)</f>
        <v>nu</v>
      </c>
      <c r="DD34" s="193" t="str">
        <f>IF(ISBLANK(Monitoring_MP!DD34),"",Monitoring_MP!DD34)</f>
        <v>nu sînt informații pe web</v>
      </c>
      <c r="DE34" s="189" t="str">
        <f>IF(ISBLANK(Monitoring_MP!DE34),"",Monitoring_MP!DE34)</f>
        <v>nu</v>
      </c>
      <c r="DF34" s="193" t="str">
        <f>IF(ISBLANK(Monitoring_MP!DF34),"",Monitoring_MP!DF34)</f>
        <v>nu este pagina web (ultima verificare 31.05.2020)</v>
      </c>
      <c r="DG34" s="189" t="str">
        <f>IF(ISBLANK(Monitoring_MP!DG34),"",Monitoring_MP!DG34)</f>
        <v>nu</v>
      </c>
      <c r="DH34" s="193" t="str">
        <f>IF(ISBLANK(Monitoring_MP!DH34),"",Monitoring_MP!DH34)</f>
        <v>nu sînt informații pe web</v>
      </c>
      <c r="DI34" s="189" t="str">
        <f>IF(ISBLANK(Monitoring_MP!DI34),"",Monitoring_MP!DI34)</f>
        <v>nu</v>
      </c>
      <c r="DJ34" s="93" t="str">
        <f>IF(ISBLANK(Monitoring_MP!DJ34),"",Monitoring_MP!DJ34)</f>
        <v>nu sînt informații pe web</v>
      </c>
      <c r="DK34" s="189" t="str">
        <f>IF(ISBLANK(Monitoring_MP!DK34),"",Monitoring_MP!DK34)</f>
        <v>nu</v>
      </c>
      <c r="DL34" s="95" t="str">
        <f>IF(ISBLANK(Monitoring_MP!DL34),"",Monitoring_MP!DL34)</f>
        <v>nu sînt informații pe web</v>
      </c>
      <c r="DM34" s="189" t="str">
        <f>IF(ISBLANK(Monitoring_MP!DM34),"",Monitoring_MP!DM34)</f>
        <v>partial/panou informativ</v>
      </c>
      <c r="DN34" s="95" t="str">
        <f>IF(ISBLANK(Monitoring_MP!DN34),"",Monitoring_MP!DN34)</f>
        <v>ție neactualizată
https://singera.md/regulament.html</v>
      </c>
      <c r="DO34" s="189" t="str">
        <f>IF(ISBLANK(Monitoring_MP!DO34),"",Monitoring_MP!DO34)</f>
        <v>nu</v>
      </c>
      <c r="DP34" s="193" t="str">
        <f>IF(ISBLANK(Monitoring_MP!DP34),"",Monitoring_MP!DP34)</f>
        <v>site nefuncțional (ultima verificare 31.05.2020)</v>
      </c>
      <c r="DQ34" s="189" t="str">
        <f>IF(ISBLANK(Monitoring_MP!DQ34),"",Monitoring_MP!DQ34)</f>
        <v>nu</v>
      </c>
      <c r="DR34" s="193" t="str">
        <f>IF(ISBLANK(Monitoring_MP!DR34),"",Monitoring_MP!DR34)</f>
        <v>Nu are pagină web (ultima verificare 31.05.2020)</v>
      </c>
      <c r="DS34" s="189" t="str">
        <f>IF(ISBLANK(Monitoring_MP!DS34),"",Monitoring_MP!DS34)</f>
        <v>nu</v>
      </c>
      <c r="DT34" s="193" t="str">
        <f>IF(ISBLANK(Monitoring_MP!DT34),"",Monitoring_MP!DT34)</f>
        <v>nu sînt informații pe web</v>
      </c>
      <c r="DU34" s="189" t="str">
        <f>IF(ISBLANK(Monitoring_MP!DU34),"",Monitoring_MP!DU34)</f>
        <v>nu</v>
      </c>
      <c r="DV34" s="193" t="str">
        <f>IF(ISBLANK(Monitoring_MP!DV34),"",Monitoring_MP!DV34)</f>
        <v>Nu are pagină web (ultima verificare 31.05.2020)</v>
      </c>
      <c r="DW34" s="189" t="str">
        <f>IF(ISBLANK(Monitoring_MP!DW34),"",Monitoring_MP!DW34)</f>
        <v>nu</v>
      </c>
      <c r="DX34" s="193" t="str">
        <f>IF(ISBLANK(Monitoring_MP!DX34),"",Monitoring_MP!DX34)</f>
        <v>nu sînt informații pe web</v>
      </c>
      <c r="DY34" s="189" t="str">
        <f>IF(ISBLANK(Monitoring_MP!DY34),"",Monitoring_MP!DY34)</f>
        <v>nu</v>
      </c>
      <c r="DZ34" s="193" t="str">
        <f>IF(ISBLANK(Monitoring_MP!DZ34),"",Monitoring_MP!DZ34)</f>
        <v>nu sînt informații pe web</v>
      </c>
      <c r="EA34" s="189" t="str">
        <f>IF(ISBLANK(Monitoring_MP!EA34),"",Monitoring_MP!EA34)</f>
        <v>nu</v>
      </c>
      <c r="EB34" s="193" t="str">
        <f>IF(ISBLANK(Monitoring_MP!EB34),"",Monitoring_MP!EB34)</f>
        <v>nu sînt informații pe web</v>
      </c>
      <c r="EC34" s="189" t="str">
        <f>IF(ISBLANK(Monitoring_MP!EC34),"",Monitoring_MP!EC34)</f>
        <v>nu</v>
      </c>
      <c r="ED34" s="193" t="str">
        <f>IF(ISBLANK(Monitoring_MP!ED34),"",Monitoring_MP!ED34)</f>
        <v>Nu are pagină web (ultima verificare 31.05.2020)</v>
      </c>
      <c r="EE34" s="189" t="str">
        <f>IF(ISBLANK(Monitoring_MP!EE34),"",Monitoring_MP!EE34)</f>
        <v>nu</v>
      </c>
      <c r="EF34" s="193" t="str">
        <f>IF(ISBLANK(Monitoring_MP!EF34),"",Monitoring_MP!EF34)</f>
        <v>nu sînt informații pe web</v>
      </c>
      <c r="EG34" s="189" t="str">
        <f>IF(ISBLANK(Monitoring_MP!EG34),"",Monitoring_MP!EG34)</f>
        <v>nu</v>
      </c>
      <c r="EH34" s="95" t="str">
        <f>IF(ISBLANK(Monitoring_MP!EH34),"",Monitoring_MP!EH34)</f>
        <v>nu sînt informații pe web</v>
      </c>
      <c r="EI34" s="189" t="str">
        <f>IF(ISBLANK(Monitoring_MP!EI34),"",Monitoring_MP!EI34)</f>
        <v>nu</v>
      </c>
      <c r="EJ34" s="193" t="str">
        <f>IF(ISBLANK(Monitoring_MP!EJ34),"",Monitoring_MP!EJ34)</f>
        <v>nu sînt informații pe web</v>
      </c>
      <c r="EK34" s="189" t="str">
        <f>IF(ISBLANK(Monitoring_MP!EK34),"",Monitoring_MP!EK34)</f>
        <v>nu</v>
      </c>
      <c r="EL34" s="193" t="str">
        <f>IF(ISBLANK(Monitoring_MP!EL34),"",Monitoring_MP!EL34)</f>
        <v>nu sînt informații pe web</v>
      </c>
      <c r="EM34" s="189" t="str">
        <f>IF(ISBLANK(Monitoring_MP!EM34),"",Monitoring_MP!EM34)</f>
        <v>nu</v>
      </c>
      <c r="EN34" s="193" t="str">
        <f>IF(ISBLANK(Monitoring_MP!EN34),"",Monitoring_MP!EN34)</f>
        <v>nu sînt informații pe web</v>
      </c>
      <c r="EO34" s="189" t="str">
        <f>IF(ISBLANK(Monitoring_MP!EO34),"",Monitoring_MP!EO34)</f>
        <v>nu</v>
      </c>
      <c r="EP34" s="193" t="str">
        <f>IF(ISBLANK(Monitoring_MP!EP34),"",Monitoring_MP!EP34)</f>
        <v>nu sînt informații pe web</v>
      </c>
      <c r="EQ34" s="189" t="str">
        <f>IF(ISBLANK(Monitoring_MP!EQ34),"",Monitoring_MP!EQ34)</f>
        <v>nu</v>
      </c>
      <c r="ER34" s="193" t="str">
        <f>IF(ISBLANK(Monitoring_MP!ER34),"",Monitoring_MP!ER34)</f>
        <v>pagina web nefuncțională (ultima verificare la 2.06.2020)</v>
      </c>
      <c r="ES34" s="189" t="str">
        <f>IF(ISBLANK(Monitoring_MP!ES34),"",Monitoring_MP!ES34)</f>
        <v>nu</v>
      </c>
      <c r="ET34" s="193" t="str">
        <f>IF(ISBLANK(Monitoring_MP!ET34),"",Monitoring_MP!ET34)</f>
        <v>pagina web nefuncțională (ultima verificare la 2.06.2020)</v>
      </c>
      <c r="EU34" s="189" t="str">
        <f>IF(ISBLANK(Monitoring_MP!EU34),"",Monitoring_MP!EU34)</f>
        <v>nu</v>
      </c>
      <c r="EV34" s="194" t="str">
        <f>IF(ISBLANK(Monitoring_MP!EV34),"",Monitoring_MP!EV34)</f>
        <v>pagina web nefuncțională (ultima verificare la 2.06.2020)</v>
      </c>
      <c r="EW34" s="189" t="str">
        <f>IF(ISBLANK(Monitoring_MP!EW34),"",Monitoring_MP!EW34)</f>
        <v>nu</v>
      </c>
      <c r="EX34" s="193" t="str">
        <f>IF(ISBLANK(Monitoring_MP!EX34),"",Monitoring_MP!EX34)</f>
        <v>nu sînt informații pe web</v>
      </c>
      <c r="EY34" s="189" t="str">
        <f>IF(ISBLANK(Monitoring_MP!EY34),"",Monitoring_MP!EY34)</f>
        <v>nu</v>
      </c>
      <c r="EZ34" s="193" t="str">
        <f>IF(ISBLANK(Monitoring_MP!EZ34),"",Monitoring_MP!EZ34)</f>
        <v>nu sînt informații pe web</v>
      </c>
      <c r="FA34" s="143" t="str">
        <f t="shared" si="2"/>
        <v>da</v>
      </c>
      <c r="FB34" s="143">
        <f t="shared" si="3"/>
        <v>0</v>
      </c>
      <c r="FC34" s="143" t="str">
        <f t="shared" si="2"/>
        <v>nu</v>
      </c>
      <c r="FD34" s="143">
        <f t="shared" si="3"/>
        <v>58</v>
      </c>
      <c r="FE34" s="143" t="str">
        <f t="shared" si="2"/>
        <v>partial/panou informativ</v>
      </c>
      <c r="FF34" s="143">
        <f t="shared" ref="FF34" si="235">COUNTIF($AK34:$EZ34,FE34)</f>
        <v>1</v>
      </c>
      <c r="FG34" s="143" t="str">
        <f t="shared" si="2"/>
        <v>--------</v>
      </c>
      <c r="FH34" s="143">
        <f t="shared" ref="FH34" si="236">COUNTIF($AK34:$EZ34,FG34)</f>
        <v>0</v>
      </c>
      <c r="FI34" s="143" t="str">
        <f t="shared" si="2"/>
        <v>--------</v>
      </c>
      <c r="FJ34" s="143">
        <f t="shared" ref="FJ34" si="237">COUNTIF($AK34:$EZ34,FI34)</f>
        <v>0</v>
      </c>
      <c r="FK34" s="143" t="str">
        <f t="shared" si="7"/>
        <v>--------</v>
      </c>
      <c r="FL34" s="143">
        <f t="shared" ref="FL34" si="238">COUNTIF($AK34:$EZ34,FK34)</f>
        <v>0</v>
      </c>
      <c r="FM34" s="143" t="str">
        <f t="shared" si="9"/>
        <v>--------</v>
      </c>
      <c r="FN34" s="143">
        <f t="shared" ref="FN34" si="239">COUNTIF($AK34:$EZ34,FM34)</f>
        <v>0</v>
      </c>
      <c r="FO34" s="143" t="str">
        <f t="shared" si="11"/>
        <v>N/A</v>
      </c>
      <c r="FP34" s="143">
        <f t="shared" ref="FP34" si="240">COUNTIF($AK34:$EZ34,FO34)</f>
        <v>1</v>
      </c>
      <c r="FQ34" s="143" t="str">
        <f t="shared" si="13"/>
        <v>--------</v>
      </c>
      <c r="FR34" s="143">
        <f t="shared" ref="FR34" si="241">COUNTIF($AK34:$EZ34,FQ34)</f>
        <v>0</v>
      </c>
      <c r="FS34" s="143">
        <f t="shared" si="15"/>
        <v>60</v>
      </c>
      <c r="FT34" s="143" t="str">
        <f t="shared" si="16"/>
        <v>da</v>
      </c>
      <c r="FU34" s="143" t="str">
        <f t="shared" si="17"/>
        <v>nu</v>
      </c>
      <c r="FV34" s="143">
        <f t="shared" si="18"/>
        <v>0</v>
      </c>
      <c r="FW34" s="143">
        <f t="shared" si="19"/>
        <v>58</v>
      </c>
      <c r="FX34" s="143">
        <f t="shared" si="20"/>
        <v>59</v>
      </c>
      <c r="FY34" s="31" t="s">
        <v>352</v>
      </c>
      <c r="FZ34" s="167">
        <f t="shared" si="21"/>
        <v>0</v>
      </c>
      <c r="GA34" s="167">
        <f t="shared" si="22"/>
        <v>0.98305084745762716</v>
      </c>
      <c r="GB34" s="143" t="str">
        <f>VLOOKUP(Analysis_2020!B34,Matching_final!B34:G97,6,FALSE)</f>
        <v>C18032</v>
      </c>
      <c r="GC34" s="143" t="str">
        <f>VLOOKUP(GB34,Monitoring_MP_2018!B:D,3,FALSE)</f>
        <v>Is published the list of people standing in line for improvement of living conditions / assignment of land plots for construction of individual residential houses?</v>
      </c>
      <c r="GD34" s="143" t="str">
        <f>VLOOKUP(GB34,Monitoring_MP_2018!B:E,4,FALSE)</f>
        <v>prop</v>
      </c>
      <c r="GE34" s="167">
        <f>VLOOKUP($GB34,Monitoring_MP_2018!$B:$FD,158,FALSE)</f>
        <v>5.0847457627118647E-2</v>
      </c>
      <c r="GF34" s="167">
        <f>VLOOKUP($GB34,Monitoring_MP_2018!$B:$FD,159,FALSE)</f>
        <v>0.84745762711864403</v>
      </c>
      <c r="GG34" s="230">
        <f t="shared" si="23"/>
        <v>-5.0847457627118647E-2</v>
      </c>
      <c r="GH34" s="230">
        <f t="shared" si="24"/>
        <v>0.13559322033898313</v>
      </c>
      <c r="GI34" s="143">
        <v>33</v>
      </c>
    </row>
    <row r="35" spans="1:191" ht="15" customHeight="1" x14ac:dyDescent="0.35">
      <c r="A35" s="32" t="str">
        <f>IF(ISBLANK(Monitoring_MP!A35),"",Monitoring_MP!A35)</f>
        <v>Q33</v>
      </c>
      <c r="B35" s="32" t="str">
        <f>IF(ISBLANK(Monitoring_MP!B35),"",Monitoring_MP!B35)</f>
        <v>C20033</v>
      </c>
      <c r="C35" s="32">
        <f>IF(ISBLANK(Monitoring_MP!C35),"",Monitoring_MP!C35)</f>
        <v>35</v>
      </c>
      <c r="D35" s="33" t="str">
        <f>IF(ISBLANK(Monitoring_MP!D35),"",Monitoring_MP!D35)</f>
        <v>Proiectul de buget pentru anul 2020 a fost supus consultărilor publice și adus la cunoştinţa publicului ?</v>
      </c>
      <c r="E35" s="33" t="str">
        <f>IF(ISBLANK(Monitoring_MP!E35),"",Monitoring_MP!E35)</f>
        <v>Was the draft of the budget for 2020 consulted with the public?</v>
      </c>
      <c r="F35" s="33" t="str">
        <f>IF(ISBLANK(Monitoring_MP!F35),"",Monitoring_MP!F35)</f>
        <v>bug</v>
      </c>
      <c r="G35" s="37" t="str">
        <f>IF(ISBLANK(Monitoring_MP!G35),"",Monitoring_MP!G35)</f>
        <v>bug1</v>
      </c>
      <c r="H35" s="37" t="str">
        <f>IF(ISBLANK(Monitoring_MP!H35),"",Monitoring_MP!H35)</f>
        <v>bug1k</v>
      </c>
      <c r="I35" s="37">
        <f>IF(ISBLANK(Monitoring_MP!I35),"",Monitoring_MP!I35)</f>
        <v>3</v>
      </c>
      <c r="J35" s="37" t="str">
        <f>IF(ISBLANK(Monitoring_MP!J35),"",Monitoring_MP!J35)</f>
        <v>da</v>
      </c>
      <c r="K35" s="37" t="str">
        <f>IF(ISBLANK(Monitoring_MP!K35),"",Monitoring_MP!K35)</f>
        <v>yes</v>
      </c>
      <c r="L35" s="37" t="str">
        <f>IF(ISBLANK(Monitoring_MP!L35),"",Monitoring_MP!L35)</f>
        <v>nu</v>
      </c>
      <c r="M35" s="37" t="str">
        <f>IF(ISBLANK(Monitoring_MP!M35),"",Monitoring_MP!M35)</f>
        <v>no</v>
      </c>
      <c r="N35" s="37" t="str">
        <f>IF(ISBLANK(Monitoring_MP!N35),"",Monitoring_MP!N35)</f>
        <v>partial/panou informativ</v>
      </c>
      <c r="O35" s="37" t="str">
        <f>IF(ISBLANK(Monitoring_MP!O35),"",Monitoring_MP!O35)</f>
        <v>partially/bilboard</v>
      </c>
      <c r="P35" s="37" t="str">
        <f>IF(ISBLANK(Monitoring_MP!P35),"",Monitoring_MP!P35)</f>
        <v>--------</v>
      </c>
      <c r="Q35" s="37" t="str">
        <f>IF(ISBLANK(Monitoring_MP!Q35),"",Monitoring_MP!Q35)</f>
        <v>--------</v>
      </c>
      <c r="R35" s="37" t="str">
        <f>IF(ISBLANK(Monitoring_MP!R35),"",Monitoring_MP!R35)</f>
        <v>--------</v>
      </c>
      <c r="S35" s="37" t="str">
        <f>IF(ISBLANK(Monitoring_MP!S35),"",Monitoring_MP!S35)</f>
        <v>--------</v>
      </c>
      <c r="T35" s="37" t="str">
        <f>IF(ISBLANK(Monitoring_MP!T35),"",Monitoring_MP!T35)</f>
        <v>--------</v>
      </c>
      <c r="U35" s="37" t="str">
        <f>IF(ISBLANK(Monitoring_MP!U35),"",Monitoring_MP!U35)</f>
        <v>--------</v>
      </c>
      <c r="V35" s="37" t="str">
        <f>IF(ISBLANK(Monitoring_MP!V35),"",Monitoring_MP!V35)</f>
        <v>--------</v>
      </c>
      <c r="W35" s="37" t="str">
        <f>IF(ISBLANK(Monitoring_MP!W35),"",Monitoring_MP!W35)</f>
        <v>--------</v>
      </c>
      <c r="X35" s="37" t="str">
        <f>IF(ISBLANK(Monitoring_MP!X35),"",Monitoring_MP!X35)</f>
        <v>N/A</v>
      </c>
      <c r="Y35" s="37" t="str">
        <f>IF(ISBLANK(Monitoring_MP!Y35),"",Monitoring_MP!Y35)</f>
        <v>N/A</v>
      </c>
      <c r="Z35" s="37" t="str">
        <f>IF(ISBLANK(Monitoring_MP!Z35),"",Monitoring_MP!Z35)</f>
        <v>--------</v>
      </c>
      <c r="AA35" s="37" t="str">
        <f>IF(ISBLANK(Monitoring_MP!AA35),"",Monitoring_MP!AA35)</f>
        <v>--------</v>
      </c>
      <c r="AB35" s="37">
        <f>IF(ISBLANK(Monitoring_MP!AB35),"",Monitoring_MP!AB35)</f>
        <v>3</v>
      </c>
      <c r="AC35" s="37">
        <f>IF(ISBLANK(Monitoring_MP!AC35),"",Monitoring_MP!AC35)</f>
        <v>0</v>
      </c>
      <c r="AD35" s="37">
        <f>IF(ISBLANK(Monitoring_MP!AD35),"",Monitoring_MP!AD35)</f>
        <v>1.5</v>
      </c>
      <c r="AE35" s="37" t="str">
        <f>IF(ISBLANK(Monitoring_MP!AE35),"",Monitoring_MP!AE35)</f>
        <v/>
      </c>
      <c r="AF35" s="37" t="str">
        <f>IF(ISBLANK(Monitoring_MP!AF35),"",Monitoring_MP!AF35)</f>
        <v/>
      </c>
      <c r="AG35" s="37" t="str">
        <f>IF(ISBLANK(Monitoring_MP!AG35),"",Monitoring_MP!AG35)</f>
        <v/>
      </c>
      <c r="AH35" s="37" t="str">
        <f>IF(ISBLANK(Monitoring_MP!AH35),"",Monitoring_MP!AH35)</f>
        <v/>
      </c>
      <c r="AI35" s="37" t="str">
        <f>IF(ISBLANK(Monitoring_MP!AI35),"",Monitoring_MP!AI35)</f>
        <v>N/A</v>
      </c>
      <c r="AJ35" s="33" t="str">
        <f>IF(ISBLANK(Monitoring_MP!AJ35),"",Monitoring_MP!AJ35)</f>
        <v/>
      </c>
      <c r="AK35" s="189" t="str">
        <f>IF(ISBLANK(Monitoring_MP!AK35),"",Monitoring_MP!AK35)</f>
        <v>da</v>
      </c>
      <c r="AL35" s="93" t="str">
        <f>IF(ISBLANK(Monitoring_MP!AL35),"",Monitoring_MP!AL35)</f>
        <v>https://www.chisinau.md/libtdview.php?l=ro&amp;idc=999&amp;id=27985&amp;t=/Informatii/Transparenta-decizionala/Procesul-decizional/Consultare-publica/Anunt-privind-organizarea-consultarilor-publice-a-proiectului-de-decizie-Cu-privire-la-aprobarea-bugetului-municipal-pentru-anul-2020</v>
      </c>
      <c r="AM35" s="189" t="str">
        <f>IF(ISBLANK(Monitoring_MP!AM35),"",Monitoring_MP!AM35)</f>
        <v>da</v>
      </c>
      <c r="AN35" s="95" t="str">
        <f>IF(ISBLANK(Monitoring_MP!AN35),"",Monitoring_MP!AN35)</f>
        <v>http://balti.md/cu-privire-la-desfasurarea-procedurilor-de-consultare-publica-pe-marginea-proiectului-de-decizie-a-consiliului-municipal-balti-cu-privire-la-aprobarea-bugetului-municipal-balti-pentru-anul-2020/</v>
      </c>
      <c r="AO35" s="191" t="str">
        <f>IF(ISBLANK(Monitoring_MP!AO35),"",Monitoring_MP!AO35)</f>
        <v>da</v>
      </c>
      <c r="AP35" s="154" t="str">
        <f>IF(ISBLANK(Monitoring_MP!AP35),"",Monitoring_MP!AP35)</f>
        <v>http://primariacahul.md/index.php/informatii-publice/anunturi/1283-audieri-publice-privind-proiectul-bugetului-municipiului-cahul-pentru-anul-2020
http://primariacahul.md/index.php/anunturi-privind-consultari-publice/1281-bugetul-pentru-anul-2020</v>
      </c>
      <c r="AQ35" s="189" t="str">
        <f>IF(ISBLANK(Monitoring_MP!AQ35),"",Monitoring_MP!AQ35)</f>
        <v>nu</v>
      </c>
      <c r="AR35" s="95" t="str">
        <f>IF(ISBLANK(Monitoring_MP!AR35),"",Monitoring_MP!AR35)</f>
        <v>nu sînt informații pe web</v>
      </c>
      <c r="AS35" s="189" t="str">
        <f>IF(ISBLANK(Monitoring_MP!AS35),"",Monitoring_MP!AS35)</f>
        <v>da</v>
      </c>
      <c r="AT35" s="93" t="str">
        <f>IF(ISBLANK(Monitoring_MP!AT35),"",Monitoring_MP!AT35)</f>
        <v>http://www.primsoroca.md/ro/consultari-publice-ale-proiectelor-de-decizii
http://www.primsoroca.md/ro/proiecte-de-decizii?ArticleFileSearch%5BYear%5D=2019&amp;ArticleFileSearch%5BMonth%5D=&amp;ArticleFileSearch%5BDay%5D=&amp;page=1&amp;per-page=10</v>
      </c>
      <c r="AU35" s="189" t="str">
        <f>IF(ISBLANK(Monitoring_MP!AU35),"",Monitoring_MP!AU35)</f>
        <v>da</v>
      </c>
      <c r="AV35" s="93" t="str">
        <f>IF(ISBLANK(Monitoring_MP!AV35),"",Monitoring_MP!AV35)</f>
        <v>https://www.orhei.md/index.php?pag=news&amp;id=761&amp;rid=3182&amp;l=ro
https://www.orhei.md/index.php?pag=news&amp;id=761&amp;rid=3184&amp;l=ro</v>
      </c>
      <c r="AW35" s="189" t="str">
        <f>IF(ISBLANK(Monitoring_MP!AW35),"",Monitoring_MP!AW35)</f>
        <v>da</v>
      </c>
      <c r="AX35" s="93" t="str">
        <f>IF(ISBLANK(Monitoring_MP!AX35),"",Monitoring_MP!AX35)</f>
        <v>https://ceadir-lunga.md/novosti/item/3021-vnimanie-publichnye-slushaniya
https://ceadir-lunga.md/novosti/item/3030-vnimanie-publichnye-slushaniya</v>
      </c>
      <c r="AY35" s="189" t="str">
        <f>IF(ISBLANK(Monitoring_MP!AY35),"",Monitoring_MP!AY35)</f>
        <v>da</v>
      </c>
      <c r="AZ35" s="93" t="str">
        <f>IF(ISBLANK(Monitoring_MP!AZ35),"",Monitoring_MP!AZ35)</f>
        <v>http://www.straseni.md/consultari-publice-ale-proiectelor/
http://www.straseni.md/wp-content/uploads/2019/11/dec.-nr.-din-12.2019-aprobarea-bugetului-2020.-3.pdf</v>
      </c>
      <c r="BA35" s="189" t="str">
        <f>IF(ISBLANK(Monitoring_MP!BA35),"",Monitoring_MP!BA35)</f>
        <v>nu</v>
      </c>
      <c r="BB35" s="95" t="str">
        <f>IF(ISBLANK(Monitoring_MP!BB35),"",Monitoring_MP!BB35)</f>
        <v>nu sînt informații pe web</v>
      </c>
      <c r="BC35" s="189" t="str">
        <f>IF(ISBLANK(Monitoring_MP!BC35),"",Monitoring_MP!BC35)</f>
        <v>partial/panou informativ</v>
      </c>
      <c r="BD35" s="193" t="str">
        <f>IF(ISBLANK(Monitoring_MP!BD35),"",Monitoring_MP!BD35)</f>
        <v>Conform răspunsului din chestionar</v>
      </c>
      <c r="BE35" s="189" t="str">
        <f>IF(ISBLANK(Monitoring_MP!BE35),"",Monitoring_MP!BE35)</f>
        <v>da</v>
      </c>
      <c r="BF35" s="95" t="str">
        <f>IF(ISBLANK(Monitoring_MP!BF35),"",Monitoring_MP!BF35)</f>
        <v>https://primaria.causeni.org/consultare-publica/</v>
      </c>
      <c r="BG35" s="189" t="str">
        <f>IF(ISBLANK(Monitoring_MP!BG35),"",Monitoring_MP!BG35)</f>
        <v>da</v>
      </c>
      <c r="BH35" s="93" t="str">
        <f>IF(ISBLANK(Monitoring_MP!BH35),"",Monitoring_MP!BH35)</f>
        <v>http://primariaedinet.md/?p=4844
http://primariaedinet.md/?p=4936</v>
      </c>
      <c r="BI35" s="189" t="str">
        <f>IF(ISBLANK(Monitoring_MP!BI35),"",Monitoring_MP!BI35)</f>
        <v>nu</v>
      </c>
      <c r="BJ35" s="193" t="str">
        <f>IF(ISBLANK(Monitoring_MP!BJ35),"",Monitoring_MP!BJ35)</f>
        <v>nu sînt informații pe web</v>
      </c>
      <c r="BK35" s="189" t="str">
        <f>IF(ISBLANK(Monitoring_MP!BK35),"",Monitoring_MP!BK35)</f>
        <v>nu</v>
      </c>
      <c r="BL35" s="193" t="str">
        <f>IF(ISBLANK(Monitoring_MP!BL35),"",Monitoring_MP!BL35)</f>
        <v>nu sînt informații pe web</v>
      </c>
      <c r="BM35" s="189" t="str">
        <f>IF(ISBLANK(Monitoring_MP!BM35),"",Monitoring_MP!BM35)</f>
        <v>da</v>
      </c>
      <c r="BN35" s="95" t="str">
        <f>IF(ISBLANK(Monitoring_MP!BN35),"",Monitoring_MP!BN35)</f>
        <v>http://calarasi-primaria.md/2019/11/21/proiectele-de-decizii-pentru-sedinta-ordinara-a-consiliului-orasenesc-din-06-decembrie-2019/</v>
      </c>
      <c r="BO35" s="189" t="str">
        <f>IF(ISBLANK(Monitoring_MP!BO35),"",Monitoring_MP!BO35)</f>
        <v>partial/panou informativ</v>
      </c>
      <c r="BP35" s="95" t="str">
        <f>IF(ISBLANK(Monitoring_MP!BP35),"",Monitoring_MP!BP35)</f>
        <v>http://ialoveni.md/audieri-publice/
https://www.youtube.com/watch?v=UpmZgLHhGbE</v>
      </c>
      <c r="BQ35" s="189" t="str">
        <f>IF(ISBLANK(Monitoring_MP!BQ35),"",Monitoring_MP!BQ35)</f>
        <v>nu</v>
      </c>
      <c r="BR35" s="193" t="str">
        <f>IF(ISBLANK(Monitoring_MP!BR35),"",Monitoring_MP!BR35)</f>
        <v>nu sînt informații pe web</v>
      </c>
      <c r="BS35" s="189" t="str">
        <f>IF(ISBLANK(Monitoring_MP!BS35),"",Monitoring_MP!BS35)</f>
        <v>nu</v>
      </c>
      <c r="BT35" s="95" t="str">
        <f>IF(ISBLANK(Monitoring_MP!BT35),"",Monitoring_MP!BT35)</f>
        <v>nu sînt informații pe web</v>
      </c>
      <c r="BU35" s="189" t="str">
        <f>IF(ISBLANK(Monitoring_MP!BU35),"",Monitoring_MP!BU35)</f>
        <v>da</v>
      </c>
      <c r="BV35" s="95" t="str">
        <f>IF(ISBLANK(Monitoring_MP!BV35),"",Monitoring_MP!BV35)</f>
        <v>https://falesti.md/index.php/cp.html</v>
      </c>
      <c r="BW35" s="189" t="str">
        <f>IF(ISBLANK(Monitoring_MP!BW35),"",Monitoring_MP!BW35)</f>
        <v>da</v>
      </c>
      <c r="BX35" s="192" t="str">
        <f>IF(ISBLANK(Monitoring_MP!BX35),"",Monitoring_MP!BX35)</f>
        <v>http://primariasingerei.md/ro/page/noutatile-primariei-384?item=audieri-publice-3256
http://primariasingerei.md/upload/actelocale/Pr.%20de%20dc.%202%20.PDF</v>
      </c>
      <c r="BY35" s="189" t="str">
        <f>IF(ISBLANK(Monitoring_MP!BY35),"",Monitoring_MP!BY35)</f>
        <v>nu</v>
      </c>
      <c r="BZ35" s="192" t="str">
        <f>IF(ISBLANK(Monitoring_MP!BZ35),"",Monitoring_MP!BZ35)</f>
        <v>nu sînt informații pe web</v>
      </c>
      <c r="CA35" s="189" t="str">
        <f>IF(ISBLANK(Monitoring_MP!CA35),"",Monitoring_MP!CA35)</f>
        <v>da</v>
      </c>
      <c r="CB35" s="95" t="str">
        <f>IF(ISBLANK(Monitoring_MP!CB35),"",Monitoring_MP!CB35)</f>
        <v>http://cimislia.md/upload/Doc%20audieri.pdf
http://cimislia.md/upload/82pdf-5dfb1a1700bd6.pdf</v>
      </c>
      <c r="CC35" s="189" t="str">
        <f>IF(ISBLANK(Monitoring_MP!CC35),"",Monitoring_MP!CC35)</f>
        <v>partial/panou informativ</v>
      </c>
      <c r="CD35" s="192" t="str">
        <f>IF(ISBLANK(Monitoring_MP!CD35),"",Monitoring_MP!CD35)</f>
        <v>http://riscani.com/ro/page/primaria-208-115-104-104/noutatile-primariei-384?item=audieri-publice-privind-proiectul-bugetului-2020</v>
      </c>
      <c r="CE35" s="189" t="str">
        <f>IF(ISBLANK(Monitoring_MP!CE35),"",Monitoring_MP!CE35)</f>
        <v>da</v>
      </c>
      <c r="CF35" s="93" t="str">
        <f>IF(ISBLANK(Monitoring_MP!CF35),"",Monitoring_MP!CF35)</f>
        <v>http://primaria-rezina.md/2019/11/25/anunt-privind-organizarea-audierilor-publice-a-proiectelor-de-decizie/
http://primaria-rezina.md/wp-content/uploads/sites/19/2019/11/Decizie-cu-privire-la-aprobarea-bugetului-orasului-pentru-anul-2020-in-I-lectura.pdf</v>
      </c>
      <c r="CG35" s="189" t="str">
        <f>IF(ISBLANK(Monitoring_MP!CG35),"",Monitoring_MP!CG35)</f>
        <v>nu</v>
      </c>
      <c r="CH35" s="200" t="str">
        <f>IF(ISBLANK(Monitoring_MP!CH35),"",Monitoring_MP!CH35)</f>
        <v>nu sînt informații pe web</v>
      </c>
      <c r="CI35" s="189" t="str">
        <f>IF(ISBLANK(Monitoring_MP!CI35),"",Monitoring_MP!CI35)</f>
        <v>da</v>
      </c>
      <c r="CJ35" s="192" t="str">
        <f>IF(ISBLANK(Monitoring_MP!CJ35),"",Monitoring_MP!CJ35)</f>
        <v>https://www.congaz.md/primeriya-kongaza-provedet-publichnye-slushaniya-po-utverzhdeniyu-byudzheta-na-2020-god/</v>
      </c>
      <c r="CK35" s="189" t="str">
        <f>IF(ISBLANK(Monitoring_MP!CK35),"",Monitoring_MP!CK35)</f>
        <v>nu</v>
      </c>
      <c r="CL35" s="192" t="str">
        <f>IF(ISBLANK(Monitoring_MP!CL35),"",Monitoring_MP!CL35)</f>
        <v>nu sînt informații pe web</v>
      </c>
      <c r="CM35" s="189" t="str">
        <f>IF(ISBLANK(Monitoring_MP!CM35),"",Monitoring_MP!CM35)</f>
        <v>da</v>
      </c>
      <c r="CN35" s="192" t="str">
        <f>IF(ISBLANK(Monitoring_MP!CN35),"",Monitoring_MP!CN35)</f>
        <v>http://primaria-glodeni.md/ro/page/primaria/activitatea-curenta/noutatile-primariei?item=primaria-orasului-glodeni-va-invita-la-audieri-publice
http://primaria-glodeni.md/ro/page/primaria/activitatea-curenta/noutatile-primariei?item=primaria-orasului-glodeni-va-prezinta-spre-informare-proiectul-bugetului-pentru-anul-2020
http://primaria-glodeni.md/ro/page/transparenta/proiecte-de-decizii-propuse-spre-consultare-cu-publicul-si-materialele-aferente</v>
      </c>
      <c r="CO35" s="189" t="str">
        <f>IF(ISBLANK(Monitoring_MP!CO35),"",Monitoring_MP!CO35)</f>
        <v>da</v>
      </c>
      <c r="CP35" s="192" t="str">
        <f>IF(ISBLANK(Monitoring_MP!CP35),"",Monitoring_MP!CP35)</f>
        <v>http://costesti.md/2019/12/03/audieri-publice-privind-proiectul-bugetului-satului-costesti-pentru-anul-2020/</v>
      </c>
      <c r="CQ35" s="189" t="str">
        <f>IF(ISBLANK(Monitoring_MP!CQ35),"",Monitoring_MP!CQ35)</f>
        <v>nu</v>
      </c>
      <c r="CR35" s="93" t="str">
        <f>IF(ISBLANK(Monitoring_MP!CR35),"",Monitoring_MP!CR35)</f>
        <v>nu sînt informații pe web</v>
      </c>
      <c r="CS35" s="189" t="str">
        <f>IF(ISBLANK(Monitoring_MP!CS35),"",Monitoring_MP!CS35)</f>
        <v>nu</v>
      </c>
      <c r="CT35" s="192" t="str">
        <f>IF(ISBLANK(Monitoring_MP!CT35),"",Monitoring_MP!CT35)</f>
        <v>Pagina web nefuncțională (ultima verificare 31.05.2020)</v>
      </c>
      <c r="CU35" s="189" t="str">
        <f>IF(ISBLANK(Monitoring_MP!CU35),"",Monitoring_MP!CU35)</f>
        <v>partial/panou informativ</v>
      </c>
      <c r="CV35" s="196" t="str">
        <f>IF(ISBLANK(Monitoring_MP!CV35),"",Monitoring_MP!CV35)</f>
        <v>http://www.carpineni.md/wp-content/uploads/2019/12/Cu-privire-la-aprobarea-proiectului-de-bugetului-comunei-pentru-anul-2020-2022.pdf</v>
      </c>
      <c r="CW35" s="189" t="str">
        <f>IF(ISBLANK(Monitoring_MP!CW35),"",Monitoring_MP!CW35)</f>
        <v>nu</v>
      </c>
      <c r="CX35" s="193" t="str">
        <f>IF(ISBLANK(Monitoring_MP!CX35),"",Monitoring_MP!CX35)</f>
        <v>nu sînt informații pe web</v>
      </c>
      <c r="CY35" s="189" t="str">
        <f>IF(ISBLANK(Monitoring_MP!CY35),"",Monitoring_MP!CY35)</f>
        <v>nu</v>
      </c>
      <c r="CZ35" s="193" t="str">
        <f>IF(ISBLANK(Monitoring_MP!CZ35),"",Monitoring_MP!CZ35)</f>
        <v>nu sînt informații pe web</v>
      </c>
      <c r="DA35" s="189" t="str">
        <f>IF(ISBLANK(Monitoring_MP!DA35),"",Monitoring_MP!DA35)</f>
        <v>da</v>
      </c>
      <c r="DB35" s="93" t="str">
        <f>IF(ISBLANK(Monitoring_MP!DB35),"",Monitoring_MP!DB35)</f>
        <v>http://primariaocnita.md/audieri-publice-pe-marginea-proiectului-bugetului-local-pentru-anul-2020/
http://primariaocnita.md/audieri-publice-pe-marginea-proiectului-bugetului-local-pentru-anul-2020-2/</v>
      </c>
      <c r="DC35" s="189" t="str">
        <f>IF(ISBLANK(Monitoring_MP!DC35),"",Monitoring_MP!DC35)</f>
        <v>da</v>
      </c>
      <c r="DD35" s="192" t="str">
        <f>IF(ISBLANK(Monitoring_MP!DD35),"",Monitoring_MP!DD35)</f>
        <v>https://anenii-noi.com/index.php/consultarea-publica-a-bugetului-pentru-anul-2020-a-primariei-or-anenii-noi/</v>
      </c>
      <c r="DE35" s="189" t="str">
        <f>IF(ISBLANK(Monitoring_MP!DE35),"",Monitoring_MP!DE35)</f>
        <v>nu</v>
      </c>
      <c r="DF35" s="193" t="str">
        <f>IF(ISBLANK(Monitoring_MP!DF35),"",Monitoring_MP!DF35)</f>
        <v>nu este pagina web (ultima verificare 31.05.2020)</v>
      </c>
      <c r="DG35" s="189" t="str">
        <f>IF(ISBLANK(Monitoring_MP!DG35),"",Monitoring_MP!DG35)</f>
        <v>da</v>
      </c>
      <c r="DH35" s="95" t="str">
        <f>IF(ISBLANK(Monitoring_MP!DH35),"",Monitoring_MP!DH35)</f>
        <v>http://www.primariacricova.md/images/u/12/files/2019/10/Consult%c4%83ri%20publice%20la%20proiectul%20de%20buget%20al%20or_%20Cricova%20pe%20a_%202020.pdf</v>
      </c>
      <c r="DI35" s="189" t="str">
        <f>IF(ISBLANK(Monitoring_MP!DI35),"",Monitoring_MP!DI35)</f>
        <v>nu</v>
      </c>
      <c r="DJ35" s="93" t="str">
        <f>IF(ISBLANK(Monitoring_MP!DJ35),"",Monitoring_MP!DJ35)</f>
        <v>nu sînt informații pe web</v>
      </c>
      <c r="DK35" s="189" t="str">
        <f>IF(ISBLANK(Monitoring_MP!DK35),"",Monitoring_MP!DK35)</f>
        <v>nu</v>
      </c>
      <c r="DL35" s="193" t="str">
        <f>IF(ISBLANK(Monitoring_MP!DL35),"",Monitoring_MP!DL35)</f>
        <v>nu sînt informații pe web</v>
      </c>
      <c r="DM35" s="189" t="str">
        <f>IF(ISBLANK(Monitoring_MP!DM35),"",Monitoring_MP!DM35)</f>
        <v>partial/panou informativ</v>
      </c>
      <c r="DN35" s="130" t="str">
        <f>IF(ISBLANK(Monitoring_MP!DN35),"",Monitoring_MP!DN35)</f>
        <v>https://singera.md/481-audierile-publice-asupra-proiectului-de-buget-pentru-anul-2019.html</v>
      </c>
      <c r="DO35" s="189" t="str">
        <f>IF(ISBLANK(Monitoring_MP!DO35),"",Monitoring_MP!DO35)</f>
        <v>nu</v>
      </c>
      <c r="DP35" s="193" t="str">
        <f>IF(ISBLANK(Monitoring_MP!DP35),"",Monitoring_MP!DP35)</f>
        <v>site nefuncțional (ultima verificare 31.05.2020)</v>
      </c>
      <c r="DQ35" s="189" t="str">
        <f>IF(ISBLANK(Monitoring_MP!DQ35),"",Monitoring_MP!DQ35)</f>
        <v>nu</v>
      </c>
      <c r="DR35" s="193" t="str">
        <f>IF(ISBLANK(Monitoring_MP!DR35),"",Monitoring_MP!DR35)</f>
        <v>Nu are pagină web (ultima verificare 31.05.2020)</v>
      </c>
      <c r="DS35" s="189" t="str">
        <f>IF(ISBLANK(Monitoring_MP!DS35),"",Monitoring_MP!DS35)</f>
        <v>nu</v>
      </c>
      <c r="DT35" s="193" t="str">
        <f>IF(ISBLANK(Monitoring_MP!DT35),"",Monitoring_MP!DT35)</f>
        <v>nu sînt informații pe web</v>
      </c>
      <c r="DU35" s="189" t="str">
        <f>IF(ISBLANK(Monitoring_MP!DU35),"",Monitoring_MP!DU35)</f>
        <v>nu</v>
      </c>
      <c r="DV35" s="193" t="str">
        <f>IF(ISBLANK(Monitoring_MP!DV35),"",Monitoring_MP!DV35)</f>
        <v>Nu are pagină web (ultima verificare 31.05.2020)</v>
      </c>
      <c r="DW35" s="189" t="str">
        <f>IF(ISBLANK(Monitoring_MP!DW35),"",Monitoring_MP!DW35)</f>
        <v>da</v>
      </c>
      <c r="DX35" s="192" t="str">
        <f>IF(ISBLANK(Monitoring_MP!DX35),"",Monitoring_MP!DX35)</f>
        <v>http://truseni.md/images/aviz%20consultare%20publica%20buget%202020.pdf
http://truseni.md/images/proiectul%20deciziei%20buget%202020.pdf
http://truseni.md/images/nota%20inform.%20buget%202020.pdf</v>
      </c>
      <c r="DY35" s="189" t="str">
        <f>IF(ISBLANK(Monitoring_MP!DY35),"",Monitoring_MP!DY35)</f>
        <v>nu</v>
      </c>
      <c r="DZ35" s="93" t="str">
        <f>IF(ISBLANK(Monitoring_MP!DZ35),"",Monitoring_MP!DZ35)</f>
        <v>nu sînt informații pe web</v>
      </c>
      <c r="EA35" s="189" t="str">
        <f>IF(ISBLANK(Monitoring_MP!EA35),"",Monitoring_MP!EA35)</f>
        <v>da</v>
      </c>
      <c r="EB35" s="192" t="str">
        <f>IF(ISBLANK(Monitoring_MP!EB35),"",Monitoring_MP!EB35)</f>
        <v>http://peresecina.md/consultari-publice-ale-proiectelor/
http://peresecina.md/proiecte-de-decizii/</v>
      </c>
      <c r="EC35" s="189" t="str">
        <f>IF(ISBLANK(Monitoring_MP!EC35),"",Monitoring_MP!EC35)</f>
        <v>nu</v>
      </c>
      <c r="ED35" s="193" t="str">
        <f>IF(ISBLANK(Monitoring_MP!ED35),"",Monitoring_MP!ED35)</f>
        <v>Nu are pagină web (ultima verificare 31.05.2020)</v>
      </c>
      <c r="EE35" s="189" t="str">
        <f>IF(ISBLANK(Monitoring_MP!EE35),"",Monitoring_MP!EE35)</f>
        <v>partial/panou informativ</v>
      </c>
      <c r="EF35" s="192" t="str">
        <f>IF(ISBLANK(Monitoring_MP!EF35),"",Monitoring_MP!EF35)</f>
        <v>http://talmaza.md/index.php?pag=news&amp;id=1180&amp;rid=553&amp;l=ro</v>
      </c>
      <c r="EG35" s="189" t="str">
        <f>IF(ISBLANK(Monitoring_MP!EG35),"",Monitoring_MP!EG35)</f>
        <v>partial/panou informativ</v>
      </c>
      <c r="EH35" s="93" t="str">
        <f>IF(ISBLANK(Monitoring_MP!EH35),"",Monitoring_MP!EH35)</f>
        <v xml:space="preserve">https://www.budesti.md/transparenta/
https://budesti.md/1714-anun.html
</v>
      </c>
      <c r="EI35" s="189" t="str">
        <f>IF(ISBLANK(Monitoring_MP!EI35),"",Monitoring_MP!EI35)</f>
        <v>da</v>
      </c>
      <c r="EJ35" s="192" t="str">
        <f>IF(ISBLANK(Monitoring_MP!EJ35),"",Monitoring_MP!EJ35)</f>
        <v>http://varnita.md/primaria-varnita-organizeaza-audieri-publice
http://varnita.md/audieri-publice-asupra-bugetului-local-2020
http://varnita.md/category/trasparenta-decizionala</v>
      </c>
      <c r="EK35" s="189" t="str">
        <f>IF(ISBLANK(Monitoring_MP!EK35),"",Monitoring_MP!EK35)</f>
        <v>nu</v>
      </c>
      <c r="EL35" s="192" t="str">
        <f>IF(ISBLANK(Monitoring_MP!EL35),"",Monitoring_MP!EL35)</f>
        <v>http://larga.md/ro/470-audieri-publice-asupra-proiectului-de-buget-a-prim%C4%83riei-larga-pentru-anul-2020.html</v>
      </c>
      <c r="EM35" s="189" t="str">
        <f>IF(ISBLANK(Monitoring_MP!EM35),"",Monitoring_MP!EM35)</f>
        <v>da</v>
      </c>
      <c r="EN35" s="192" t="str">
        <f>IF(ISBLANK(Monitoring_MP!EN35),"",Monitoring_MP!EN35)</f>
        <v>http://www.primariatelenesti.md/audieri-publice-a-proiectului-bugetului-primariei-orasului-pentru-anul-2020/
http://www.primariatelenesti.md/prpuneri-de-buget-2020-estimat-2021-2022/
http://www.primariatelenesti.md/proiectul-bugetului-primariei-orasului-telenesti-pentru-anul-2020/</v>
      </c>
      <c r="EO35" s="189" t="str">
        <f>IF(ISBLANK(Monitoring_MP!EO35),"",Monitoring_MP!EO35)</f>
        <v>da</v>
      </c>
      <c r="EP35" s="192" t="str">
        <f>IF(ISBLANK(Monitoring_MP!EP35),"",Monitoring_MP!EP35)</f>
        <v>https://magdacesti.md/2019/11/26/anunt-privind-organizarea-consultarilor-publice-a-proiectelor-de-decizii/
https://magdacesti.md/consiliul-local/transparenta-decizionala/proiecte-de-decizii/
https://drive.google.com/file/d/0B0tBxBupb6hqb25qdmVuZWRoVXA4UEtja3E3Y0FrN3llVzE4/view</v>
      </c>
      <c r="EQ35" s="189" t="str">
        <f>IF(ISBLANK(Monitoring_MP!EQ35),"",Monitoring_MP!EQ35)</f>
        <v>nu</v>
      </c>
      <c r="ER35" s="193" t="str">
        <f>IF(ISBLANK(Monitoring_MP!ER35),"",Monitoring_MP!ER35)</f>
        <v>pagina web nefuncțională (ultima verificare la 2.06.2020)</v>
      </c>
      <c r="ES35" s="189" t="str">
        <f>IF(ISBLANK(Monitoring_MP!ES35),"",Monitoring_MP!ES35)</f>
        <v>nu</v>
      </c>
      <c r="ET35" s="95" t="str">
        <f>IF(ISBLANK(Monitoring_MP!ET35),"",Monitoring_MP!ET35)</f>
        <v>pagina web nefuncțională (ultima verificare la 2.06.2020)</v>
      </c>
      <c r="EU35" s="189" t="str">
        <f>IF(ISBLANK(Monitoring_MP!EU35),"",Monitoring_MP!EU35)</f>
        <v>partial/panou informativ</v>
      </c>
      <c r="EV35" s="194" t="str">
        <f>IF(ISBLANK(Monitoring_MP!EV35),"",Monitoring_MP!EV35)</f>
        <v>https://www.youtube.com/watch?v=1dOxK3B0NvI</v>
      </c>
      <c r="EW35" s="189" t="str">
        <f>IF(ISBLANK(Monitoring_MP!EW35),"",Monitoring_MP!EW35)</f>
        <v>partial/panou informativ</v>
      </c>
      <c r="EX35" s="95" t="str">
        <f>IF(ISBLANK(Monitoring_MP!EX35),"",Monitoring_MP!EX35)</f>
        <v>http://zaim.md/ro/page/transparenta/finantele-publice-locale/cheltuielile-pentru-institutii-subordonate?item=proiecte-de-decizii-expuse-spre-consultare-publica</v>
      </c>
      <c r="EY35" s="189" t="str">
        <f>IF(ISBLANK(Monitoring_MP!EY35),"",Monitoring_MP!EY35)</f>
        <v>partial/panou informativ</v>
      </c>
      <c r="EZ35" s="95" t="str">
        <f>IF(ISBLANK(Monitoring_MP!EZ35),"",Monitoring_MP!EZ35)</f>
        <v>https://www.youtube.com/watch?v=c4beSBiC3Jc</v>
      </c>
      <c r="FA35" s="143" t="str">
        <f t="shared" si="2"/>
        <v>da</v>
      </c>
      <c r="FB35" s="143">
        <f t="shared" si="3"/>
        <v>25</v>
      </c>
      <c r="FC35" s="143" t="str">
        <f t="shared" si="2"/>
        <v>nu</v>
      </c>
      <c r="FD35" s="143">
        <f t="shared" si="3"/>
        <v>25</v>
      </c>
      <c r="FE35" s="143" t="str">
        <f t="shared" si="2"/>
        <v>partial/panou informativ</v>
      </c>
      <c r="FF35" s="143">
        <f t="shared" ref="FF35" si="242">COUNTIF($AK35:$EZ35,FE35)</f>
        <v>10</v>
      </c>
      <c r="FG35" s="143" t="str">
        <f t="shared" si="2"/>
        <v>--------</v>
      </c>
      <c r="FH35" s="143">
        <f t="shared" ref="FH35" si="243">COUNTIF($AK35:$EZ35,FG35)</f>
        <v>0</v>
      </c>
      <c r="FI35" s="143" t="str">
        <f t="shared" si="2"/>
        <v>--------</v>
      </c>
      <c r="FJ35" s="143">
        <f t="shared" ref="FJ35" si="244">COUNTIF($AK35:$EZ35,FI35)</f>
        <v>0</v>
      </c>
      <c r="FK35" s="143" t="str">
        <f t="shared" si="7"/>
        <v>--------</v>
      </c>
      <c r="FL35" s="143">
        <f t="shared" ref="FL35" si="245">COUNTIF($AK35:$EZ35,FK35)</f>
        <v>0</v>
      </c>
      <c r="FM35" s="143" t="str">
        <f t="shared" si="9"/>
        <v>--------</v>
      </c>
      <c r="FN35" s="143">
        <f t="shared" ref="FN35" si="246">COUNTIF($AK35:$EZ35,FM35)</f>
        <v>0</v>
      </c>
      <c r="FO35" s="143" t="str">
        <f t="shared" si="11"/>
        <v>N/A</v>
      </c>
      <c r="FP35" s="143">
        <f t="shared" ref="FP35" si="247">COUNTIF($AK35:$EZ35,FO35)</f>
        <v>0</v>
      </c>
      <c r="FQ35" s="143" t="str">
        <f t="shared" si="13"/>
        <v>--------</v>
      </c>
      <c r="FR35" s="143">
        <f t="shared" ref="FR35" si="248">COUNTIF($AK35:$EZ35,FQ35)</f>
        <v>0</v>
      </c>
      <c r="FS35" s="143">
        <f t="shared" si="15"/>
        <v>60</v>
      </c>
      <c r="FT35" s="143" t="str">
        <f t="shared" si="16"/>
        <v>da</v>
      </c>
      <c r="FU35" s="143" t="str">
        <f t="shared" si="17"/>
        <v>nu</v>
      </c>
      <c r="FV35" s="143">
        <f t="shared" si="18"/>
        <v>25</v>
      </c>
      <c r="FW35" s="143">
        <f t="shared" si="19"/>
        <v>25</v>
      </c>
      <c r="FX35" s="143">
        <f t="shared" si="20"/>
        <v>60</v>
      </c>
      <c r="FY35" s="33" t="s">
        <v>438</v>
      </c>
      <c r="FZ35" s="167">
        <f t="shared" si="21"/>
        <v>0.41666666666666669</v>
      </c>
      <c r="GA35" s="167">
        <f t="shared" si="22"/>
        <v>0.41666666666666669</v>
      </c>
      <c r="GB35" s="143" t="str">
        <f>VLOOKUP(Analysis_2020!B35,Matching_final!B35:G98,6,FALSE)</f>
        <v>C18033</v>
      </c>
      <c r="GC35" s="143" t="str">
        <f>VLOOKUP(GB35,Monitoring_MP_2018!B:D,3,FALSE)</f>
        <v>Was the draft of the budget for 2018 consulted with the public?</v>
      </c>
      <c r="GD35" s="143" t="str">
        <f>VLOOKUP(GB35,Monitoring_MP_2018!B:E,4,FALSE)</f>
        <v>bug</v>
      </c>
      <c r="GE35" s="167">
        <f>VLOOKUP($GB35,Monitoring_MP_2018!$B:$FD,158,FALSE)</f>
        <v>0.36666666666666664</v>
      </c>
      <c r="GF35" s="167">
        <f>VLOOKUP($GB35,Monitoring_MP_2018!$B:$FD,159,FALSE)</f>
        <v>0.41666666666666669</v>
      </c>
      <c r="GG35" s="230">
        <f t="shared" si="23"/>
        <v>5.0000000000000044E-2</v>
      </c>
      <c r="GH35" s="230">
        <f t="shared" si="24"/>
        <v>0</v>
      </c>
      <c r="GI35" s="143">
        <v>34</v>
      </c>
    </row>
    <row r="36" spans="1:191" ht="15" customHeight="1" x14ac:dyDescent="0.35">
      <c r="A36" s="32" t="str">
        <f>IF(ISBLANK(Monitoring_MP!A36),"",Monitoring_MP!A36)</f>
        <v>Q34</v>
      </c>
      <c r="B36" s="32" t="str">
        <f>IF(ISBLANK(Monitoring_MP!B36),"",Monitoring_MP!B36)</f>
        <v>C20034</v>
      </c>
      <c r="C36" s="32">
        <f>IF(ISBLANK(Monitoring_MP!C36),"",Monitoring_MP!C36)</f>
        <v>36</v>
      </c>
      <c r="D36" s="33" t="str">
        <f>IF(ISBLANK(Monitoring_MP!D36),"",Monitoring_MP!D36)</f>
        <v>Proiectul de buget pentru anul 2020 a inclus o descriere a tuturor elementelor (programe, subprograme și alte elemente ale bugetului), inclusiv o scurtă justificare pentru fiecare element în secțiunea de venituri și secțiunea de cheltuieli ?</v>
      </c>
      <c r="E36" s="33" t="str">
        <f>IF(ISBLANK(Monitoring_MP!E36),"",Monitoring_MP!E36)</f>
        <v>Is containing the draft budget for 2020 a description of all items (programs, subprograms and other parts of the budget), including a brief justification for each item in the income section and section of expenses?</v>
      </c>
      <c r="F36" s="33" t="str">
        <f>IF(ISBLANK(Monitoring_MP!F36),"",Monitoring_MP!F36)</f>
        <v>bug</v>
      </c>
      <c r="G36" s="37" t="str">
        <f>IF(ISBLANK(Monitoring_MP!G36),"",Monitoring_MP!G36)</f>
        <v>bug2</v>
      </c>
      <c r="H36" s="37" t="str">
        <f>IF(ISBLANK(Monitoring_MP!H36),"",Monitoring_MP!H36)</f>
        <v>bug2k</v>
      </c>
      <c r="I36" s="37">
        <f>IF(ISBLANK(Monitoring_MP!I36),"",Monitoring_MP!I36)</f>
        <v>2</v>
      </c>
      <c r="J36" s="37" t="str">
        <f>IF(ISBLANK(Monitoring_MP!J36),"",Monitoring_MP!J36)</f>
        <v>da</v>
      </c>
      <c r="K36" s="37" t="str">
        <f>IF(ISBLANK(Monitoring_MP!K36),"",Monitoring_MP!K36)</f>
        <v>yes</v>
      </c>
      <c r="L36" s="37" t="str">
        <f>IF(ISBLANK(Monitoring_MP!L36),"",Monitoring_MP!L36)</f>
        <v>nu</v>
      </c>
      <c r="M36" s="37" t="str">
        <f>IF(ISBLANK(Monitoring_MP!M36),"",Monitoring_MP!M36)</f>
        <v>no</v>
      </c>
      <c r="N36" s="35" t="str">
        <f>IF(ISBLANK(Monitoring_MP!N36),"",Monitoring_MP!N36)</f>
        <v>partial</v>
      </c>
      <c r="O36" s="37" t="str">
        <f>IF(ISBLANK(Monitoring_MP!O36),"",Monitoring_MP!O36)</f>
        <v>partially</v>
      </c>
      <c r="P36" s="37" t="str">
        <f>IF(ISBLANK(Monitoring_MP!P36),"",Monitoring_MP!P36)</f>
        <v>--------</v>
      </c>
      <c r="Q36" s="37" t="str">
        <f>IF(ISBLANK(Monitoring_MP!Q36),"",Monitoring_MP!Q36)</f>
        <v>--------</v>
      </c>
      <c r="R36" s="37" t="str">
        <f>IF(ISBLANK(Monitoring_MP!R36),"",Monitoring_MP!R36)</f>
        <v>--------</v>
      </c>
      <c r="S36" s="37" t="str">
        <f>IF(ISBLANK(Monitoring_MP!S36),"",Monitoring_MP!S36)</f>
        <v>--------</v>
      </c>
      <c r="T36" s="37" t="str">
        <f>IF(ISBLANK(Monitoring_MP!T36),"",Monitoring_MP!T36)</f>
        <v>--------</v>
      </c>
      <c r="U36" s="37" t="str">
        <f>IF(ISBLANK(Monitoring_MP!U36),"",Monitoring_MP!U36)</f>
        <v>--------</v>
      </c>
      <c r="V36" s="37" t="str">
        <f>IF(ISBLANK(Monitoring_MP!V36),"",Monitoring_MP!V36)</f>
        <v>--------</v>
      </c>
      <c r="W36" s="37" t="str">
        <f>IF(ISBLANK(Monitoring_MP!W36),"",Monitoring_MP!W36)</f>
        <v>--------</v>
      </c>
      <c r="X36" s="37" t="str">
        <f>IF(ISBLANK(Monitoring_MP!X36),"",Monitoring_MP!X36)</f>
        <v>N/A</v>
      </c>
      <c r="Y36" s="37" t="str">
        <f>IF(ISBLANK(Monitoring_MP!Y36),"",Monitoring_MP!Y36)</f>
        <v>N/A</v>
      </c>
      <c r="Z36" s="37" t="str">
        <f>IF(ISBLANK(Monitoring_MP!Z36),"",Monitoring_MP!Z36)</f>
        <v>--------</v>
      </c>
      <c r="AA36" s="37" t="str">
        <f>IF(ISBLANK(Monitoring_MP!AA36),"",Monitoring_MP!AA36)</f>
        <v>--------</v>
      </c>
      <c r="AB36" s="37">
        <f>IF(ISBLANK(Monitoring_MP!AB36),"",Monitoring_MP!AB36)</f>
        <v>2</v>
      </c>
      <c r="AC36" s="37">
        <f>IF(ISBLANK(Monitoring_MP!AC36),"",Monitoring_MP!AC36)</f>
        <v>0</v>
      </c>
      <c r="AD36" s="37">
        <f>IF(ISBLANK(Monitoring_MP!AD36),"",Monitoring_MP!AD36)</f>
        <v>1</v>
      </c>
      <c r="AE36" s="37" t="str">
        <f>IF(ISBLANK(Monitoring_MP!AE36),"",Monitoring_MP!AE36)</f>
        <v/>
      </c>
      <c r="AF36" s="37" t="str">
        <f>IF(ISBLANK(Monitoring_MP!AF36),"",Monitoring_MP!AF36)</f>
        <v/>
      </c>
      <c r="AG36" s="37" t="str">
        <f>IF(ISBLANK(Monitoring_MP!AG36),"",Monitoring_MP!AG36)</f>
        <v/>
      </c>
      <c r="AH36" s="37" t="str">
        <f>IF(ISBLANK(Monitoring_MP!AH36),"",Monitoring_MP!AH36)</f>
        <v/>
      </c>
      <c r="AI36" s="37" t="str">
        <f>IF(ISBLANK(Monitoring_MP!AI36),"",Monitoring_MP!AI36)</f>
        <v>N/A</v>
      </c>
      <c r="AJ36" s="33" t="str">
        <f>IF(ISBLANK(Monitoring_MP!AJ36),"",Monitoring_MP!AJ36)</f>
        <v/>
      </c>
      <c r="AK36" s="189" t="str">
        <f>IF(ISBLANK(Monitoring_MP!AK36),"",Monitoring_MP!AK36)</f>
        <v>da</v>
      </c>
      <c r="AL36" s="93" t="str">
        <f>IF(ISBLANK(Monitoring_MP!AL36),"",Monitoring_MP!AL36)</f>
        <v>https://www.chisinau.md/libtdview.php?l=ro&amp;idc=999&amp;id=27985&amp;t=/Informatii/Transparenta-decizionala/Procesul-decizional/Consultare-publica/Anunt-privind-organizarea-consultarilor-publice-a-proiectului-de-decizie-Cu-privire-la-aprobarea-bugetului-municipal-pentru-anul-2020</v>
      </c>
      <c r="AM36" s="189" t="str">
        <f>IF(ISBLANK(Monitoring_MP!AM36),"",Monitoring_MP!AM36)</f>
        <v>da</v>
      </c>
      <c r="AN36" s="127" t="str">
        <f>IF(ISBLANK(Monitoring_MP!AN36),"",Monitoring_MP!AN36)</f>
        <v>http://balti.md/wp-content/uploads/2019/12/pk-62-poeasnit-zapiska-11.12.2019-md-upd1.pdf</v>
      </c>
      <c r="AO36" s="191" t="str">
        <f>IF(ISBLANK(Monitoring_MP!AO36),"",Monitoring_MP!AO36)</f>
        <v>da</v>
      </c>
      <c r="AP36" s="154" t="str">
        <f>IF(ISBLANK(Monitoring_MP!AP36),"",Monitoring_MP!AP36)</f>
        <v>http://primariacahul.md/index.php/anunturi-privind-consultari-publice/1281-bugetul-pentru-anul-2020</v>
      </c>
      <c r="AQ36" s="189" t="str">
        <f>IF(ISBLANK(Monitoring_MP!AQ36),"",Monitoring_MP!AQ36)</f>
        <v>nu</v>
      </c>
      <c r="AR36" s="93" t="str">
        <f>IF(ISBLANK(Monitoring_MP!AR36),"",Monitoring_MP!AR36)</f>
        <v>nu sînt informații pe web</v>
      </c>
      <c r="AS36" s="189" t="str">
        <f>IF(ISBLANK(Monitoring_MP!AS36),"",Monitoring_MP!AS36)</f>
        <v>da</v>
      </c>
      <c r="AT36" s="95" t="str">
        <f>IF(ISBLANK(Monitoring_MP!AT36),"",Monitoring_MP!AT36)</f>
        <v>http://www.primsoroca.md/ro/proiecte-de-decizii?ArticleFileSearch%5BYear%5D=2019&amp;ArticleFileSearch%5BMonth%5D=&amp;ArticleFileSearch%5BDay%5D=&amp;page=1&amp;per-page=10</v>
      </c>
      <c r="AU36" s="189" t="str">
        <f>IF(ISBLANK(Monitoring_MP!AU36),"",Monitoring_MP!AU36)</f>
        <v>da</v>
      </c>
      <c r="AV36" s="93" t="str">
        <f>IF(ISBLANK(Monitoring_MP!AV36),"",Monitoring_MP!AV36)</f>
        <v>https://www.orhei.md/index.php?pag=news&amp;id=761&amp;rid=3182&amp;l=ro
https://www.orhei.md/index.php?pag=news&amp;id=761&amp;rid=3184&amp;l=ro</v>
      </c>
      <c r="AW36" s="189" t="str">
        <f>IF(ISBLANK(Monitoring_MP!AW36),"",Monitoring_MP!AW36)</f>
        <v>nu</v>
      </c>
      <c r="AX36" s="93" t="str">
        <f>IF(ISBLANK(Monitoring_MP!AX36),"",Monitoring_MP!AX36)</f>
        <v>nu sînt informații pe web</v>
      </c>
      <c r="AY36" s="189" t="str">
        <f>IF(ISBLANK(Monitoring_MP!AY36),"",Monitoring_MP!AY36)</f>
        <v>nu</v>
      </c>
      <c r="AZ36" s="93" t="str">
        <f>IF(ISBLANK(Monitoring_MP!AZ36),"",Monitoring_MP!AZ36)</f>
        <v>nu sînt informații pe web</v>
      </c>
      <c r="BA36" s="189" t="str">
        <f>IF(ISBLANK(Monitoring_MP!BA36),"",Monitoring_MP!BA36)</f>
        <v>nu</v>
      </c>
      <c r="BB36" s="93" t="str">
        <f>IF(ISBLANK(Monitoring_MP!BB36),"",Monitoring_MP!BB36)</f>
        <v>nu sînt informații pe web</v>
      </c>
      <c r="BC36" s="189" t="str">
        <f>IF(ISBLANK(Monitoring_MP!BC36),"",Monitoring_MP!BC36)</f>
        <v>nu</v>
      </c>
      <c r="BD36" s="193" t="str">
        <f>IF(ISBLANK(Monitoring_MP!BD36),"",Monitoring_MP!BD36)</f>
        <v>nu sînt informații pe web</v>
      </c>
      <c r="BE36" s="189" t="str">
        <f>IF(ISBLANK(Monitoring_MP!BE36),"",Monitoring_MP!BE36)</f>
        <v>da</v>
      </c>
      <c r="BF36" s="95" t="str">
        <f>IF(ISBLANK(Monitoring_MP!BF36),"",Monitoring_MP!BF36)</f>
        <v>https://primaria.causeni.org/consultare-publica/</v>
      </c>
      <c r="BG36" s="189" t="str">
        <f>IF(ISBLANK(Monitoring_MP!BG36),"",Monitoring_MP!BG36)</f>
        <v>partial</v>
      </c>
      <c r="BH36" s="93" t="str">
        <f>IF(ISBLANK(Monitoring_MP!BH36),"",Monitoring_MP!BH36)</f>
        <v>http://primariaedinet.md/?p=4937</v>
      </c>
      <c r="BI36" s="189" t="str">
        <f>IF(ISBLANK(Monitoring_MP!BI36),"",Monitoring_MP!BI36)</f>
        <v>nu</v>
      </c>
      <c r="BJ36" s="193" t="str">
        <f>IF(ISBLANK(Monitoring_MP!BJ36),"",Monitoring_MP!BJ36)</f>
        <v>nu sînt informații pe web</v>
      </c>
      <c r="BK36" s="189" t="str">
        <f>IF(ISBLANK(Monitoring_MP!BK36),"",Monitoring_MP!BK36)</f>
        <v>nu</v>
      </c>
      <c r="BL36" s="193" t="str">
        <f>IF(ISBLANK(Monitoring_MP!BL36),"",Monitoring_MP!BL36)</f>
        <v>nu sînt informații pe web</v>
      </c>
      <c r="BM36" s="189" t="str">
        <f>IF(ISBLANK(Monitoring_MP!BM36),"",Monitoring_MP!BM36)</f>
        <v>da</v>
      </c>
      <c r="BN36" s="95" t="str">
        <f>IF(ISBLANK(Monitoring_MP!BN36),"",Monitoring_MP!BN36)</f>
        <v>http://calarasi-primaria.md/2019/11/21/proiectele-de-decizii-pentru-sedinta-ordinara-a-consiliului-orasenesc-din-06-decembrie-2019/</v>
      </c>
      <c r="BO36" s="189" t="str">
        <f>IF(ISBLANK(Monitoring_MP!BO36),"",Monitoring_MP!BO36)</f>
        <v>nu</v>
      </c>
      <c r="BP36" s="95" t="str">
        <f>IF(ISBLANK(Monitoring_MP!BP36),"",Monitoring_MP!BP36)</f>
        <v>nu sînt informații pe web</v>
      </c>
      <c r="BQ36" s="189" t="str">
        <f>IF(ISBLANK(Monitoring_MP!BQ36),"",Monitoring_MP!BQ36)</f>
        <v>nu</v>
      </c>
      <c r="BR36" s="193" t="str">
        <f>IF(ISBLANK(Monitoring_MP!BR36),"",Monitoring_MP!BR36)</f>
        <v>nu sînt informații pe web</v>
      </c>
      <c r="BS36" s="189" t="str">
        <f>IF(ISBLANK(Monitoring_MP!BS36),"",Monitoring_MP!BS36)</f>
        <v>nu</v>
      </c>
      <c r="BT36" s="95" t="str">
        <f>IF(ISBLANK(Monitoring_MP!BT36),"",Monitoring_MP!BT36)</f>
        <v>nu sînt informații pe web</v>
      </c>
      <c r="BU36" s="189" t="str">
        <f>IF(ISBLANK(Monitoring_MP!BU36),"",Monitoring_MP!BU36)</f>
        <v>partial</v>
      </c>
      <c r="BV36" s="95" t="str">
        <f>IF(ISBLANK(Monitoring_MP!BV36),"",Monitoring_MP!BV36)</f>
        <v>https://falesti.md/index.php/cp.html</v>
      </c>
      <c r="BW36" s="189" t="str">
        <f>IF(ISBLANK(Monitoring_MP!BW36),"",Monitoring_MP!BW36)</f>
        <v>da</v>
      </c>
      <c r="BX36" s="192" t="str">
        <f>IF(ISBLANK(Monitoring_MP!BX36),"",Monitoring_MP!BX36)</f>
        <v>http://primariasingerei.md/ro/page/primaria-or-sangerei/rapoarte-si-planuri-de-activitate/rapoarte-anuale</v>
      </c>
      <c r="BY36" s="189" t="str">
        <f>IF(ISBLANK(Monitoring_MP!BY36),"",Monitoring_MP!BY36)</f>
        <v>nu</v>
      </c>
      <c r="BZ36" s="193" t="str">
        <f>IF(ISBLANK(Monitoring_MP!BZ36),"",Monitoring_MP!BZ36)</f>
        <v>nu sînt informații pe web</v>
      </c>
      <c r="CA36" s="189" t="str">
        <f>IF(ISBLANK(Monitoring_MP!CA36),"",Monitoring_MP!CA36)</f>
        <v>nu</v>
      </c>
      <c r="CB36" s="95" t="str">
        <f>IF(ISBLANK(Monitoring_MP!CB36),"",Monitoring_MP!CB36)</f>
        <v>nu sînt informații pe web</v>
      </c>
      <c r="CC36" s="189" t="str">
        <f>IF(ISBLANK(Monitoring_MP!CC36),"",Monitoring_MP!CC36)</f>
        <v>da</v>
      </c>
      <c r="CD36" s="192" t="str">
        <f>IF(ISBLANK(Monitoring_MP!CD36),"",Monitoring_MP!CD36)</f>
        <v>http://riscani.com/ro/page/consiliul-local/arhiva-deciziilor?year=2019&amp;month=1</v>
      </c>
      <c r="CE36" s="189" t="str">
        <f>IF(ISBLANK(Monitoring_MP!CE36),"",Monitoring_MP!CE36)</f>
        <v>da</v>
      </c>
      <c r="CF36" s="192" t="str">
        <f>IF(ISBLANK(Monitoring_MP!CF36),"",Monitoring_MP!CF36)</f>
        <v>http://primaria-rezina.md/wp-content/uploads/sites/19/2019/11/Nota-explicativa-la-proiectul-bugetului-or.Rezina-pe-anul-2020.pdf</v>
      </c>
      <c r="CG36" s="189" t="str">
        <f>IF(ISBLANK(Monitoring_MP!CG36),"",Monitoring_MP!CG36)</f>
        <v>nu</v>
      </c>
      <c r="CH36" s="200" t="str">
        <f>IF(ISBLANK(Monitoring_MP!CH36),"",Monitoring_MP!CH36)</f>
        <v>nu sînt informații pe web</v>
      </c>
      <c r="CI36" s="189" t="str">
        <f>IF(ISBLANK(Monitoring_MP!CI36),"",Monitoring_MP!CI36)</f>
        <v>nu</v>
      </c>
      <c r="CJ36" s="193" t="str">
        <f>IF(ISBLANK(Monitoring_MP!CJ36),"",Monitoring_MP!CJ36)</f>
        <v>nu sînt informații pe web</v>
      </c>
      <c r="CK36" s="189" t="str">
        <f>IF(ISBLANK(Monitoring_MP!CK36),"",Monitoring_MP!CK36)</f>
        <v>nu</v>
      </c>
      <c r="CL36" s="192" t="str">
        <f>IF(ISBLANK(Monitoring_MP!CL36),"",Monitoring_MP!CL36)</f>
        <v>nu sînt informații pe web</v>
      </c>
      <c r="CM36" s="189" t="str">
        <f>IF(ISBLANK(Monitoring_MP!CM36),"",Monitoring_MP!CM36)</f>
        <v>da</v>
      </c>
      <c r="CN36" s="192" t="str">
        <f>IF(ISBLANK(Monitoring_MP!CN36),"",Monitoring_MP!CN36)</f>
        <v>http://primaria-glodeni.md/ro/page/transparenta/proiecte-de-decizii-propuse-spre-consultare-cu-publicul-si-materialele-aferente
http://primaria-glodeni.md/upload/nota%20informativa.pdf</v>
      </c>
      <c r="CO36" s="189" t="str">
        <f>IF(ISBLANK(Monitoring_MP!CO36),"",Monitoring_MP!CO36)</f>
        <v>da</v>
      </c>
      <c r="CP36" s="192" t="str">
        <f>IF(ISBLANK(Monitoring_MP!CP36),"",Monitoring_MP!CP36)</f>
        <v>http://costesti.md/2019/12/03/audieri-publice-privind-proiectul-bugetului-satului-costesti-pentru-anul-2020/</v>
      </c>
      <c r="CQ36" s="189" t="str">
        <f>IF(ISBLANK(Monitoring_MP!CQ36),"",Monitoring_MP!CQ36)</f>
        <v>nu</v>
      </c>
      <c r="CR36" s="93" t="str">
        <f>IF(ISBLANK(Monitoring_MP!CR36),"",Monitoring_MP!CR36)</f>
        <v>nu sînt informații pe web</v>
      </c>
      <c r="CS36" s="189" t="str">
        <f>IF(ISBLANK(Monitoring_MP!CS36),"",Monitoring_MP!CS36)</f>
        <v>nu</v>
      </c>
      <c r="CT36" s="193" t="str">
        <f>IF(ISBLANK(Monitoring_MP!CT36),"",Monitoring_MP!CT36)</f>
        <v>Pagina web nefuncțională (ultima verificare 31.05.2020)</v>
      </c>
      <c r="CU36" s="189" t="str">
        <f>IF(ISBLANK(Monitoring_MP!CU36),"",Monitoring_MP!CU36)</f>
        <v>nu</v>
      </c>
      <c r="CV36" s="201" t="str">
        <f>IF(ISBLANK(Monitoring_MP!CV36),"",Monitoring_MP!CV36)</f>
        <v>nu sînt informații pe web</v>
      </c>
      <c r="CW36" s="189" t="str">
        <f>IF(ISBLANK(Monitoring_MP!CW36),"",Monitoring_MP!CW36)</f>
        <v>nu</v>
      </c>
      <c r="CX36" s="193" t="str">
        <f>IF(ISBLANK(Monitoring_MP!CX36),"",Monitoring_MP!CX36)</f>
        <v>nu sînt informații pe web</v>
      </c>
      <c r="CY36" s="189" t="str">
        <f>IF(ISBLANK(Monitoring_MP!CY36),"",Monitoring_MP!CY36)</f>
        <v>nu</v>
      </c>
      <c r="CZ36" s="193" t="str">
        <f>IF(ISBLANK(Monitoring_MP!CZ36),"",Monitoring_MP!CZ36)</f>
        <v>nu sînt informații pe web</v>
      </c>
      <c r="DA36" s="189" t="str">
        <f>IF(ISBLANK(Monitoring_MP!DA36),"",Monitoring_MP!DA36)</f>
        <v>nu</v>
      </c>
      <c r="DB36" s="192" t="str">
        <f>IF(ISBLANK(Monitoring_MP!DB36),"",Monitoring_MP!DB36)</f>
        <v>nu sînt informații pe web</v>
      </c>
      <c r="DC36" s="189" t="str">
        <f>IF(ISBLANK(Monitoring_MP!DC36),"",Monitoring_MP!DC36)</f>
        <v>nu</v>
      </c>
      <c r="DD36" s="193" t="str">
        <f>IF(ISBLANK(Monitoring_MP!DD36),"",Monitoring_MP!DD36)</f>
        <v>nu sînt informații pe web</v>
      </c>
      <c r="DE36" s="189" t="str">
        <f>IF(ISBLANK(Monitoring_MP!DE36),"",Monitoring_MP!DE36)</f>
        <v>nu</v>
      </c>
      <c r="DF36" s="193" t="str">
        <f>IF(ISBLANK(Monitoring_MP!DF36),"",Monitoring_MP!DF36)</f>
        <v>nu este pagina web (ultima verificare 31.05.2020)</v>
      </c>
      <c r="DG36" s="189" t="str">
        <f>IF(ISBLANK(Monitoring_MP!DG36),"",Monitoring_MP!DG36)</f>
        <v>nu</v>
      </c>
      <c r="DH36" s="95" t="str">
        <f>IF(ISBLANK(Monitoring_MP!DH36),"",Monitoring_MP!DH36)</f>
        <v>nu sînt informații pe web</v>
      </c>
      <c r="DI36" s="189" t="str">
        <f>IF(ISBLANK(Monitoring_MP!DI36),"",Monitoring_MP!DI36)</f>
        <v>nu</v>
      </c>
      <c r="DJ36" s="93" t="str">
        <f>IF(ISBLANK(Monitoring_MP!DJ36),"",Monitoring_MP!DJ36)</f>
        <v>nu sînt informații pe web</v>
      </c>
      <c r="DK36" s="189" t="str">
        <f>IF(ISBLANK(Monitoring_MP!DK36),"",Monitoring_MP!DK36)</f>
        <v>nu</v>
      </c>
      <c r="DL36" s="193" t="str">
        <f>IF(ISBLANK(Monitoring_MP!DL36),"",Monitoring_MP!DL36)</f>
        <v>nu sînt informații pe web</v>
      </c>
      <c r="DM36" s="189" t="str">
        <f>IF(ISBLANK(Monitoring_MP!DM36),"",Monitoring_MP!DM36)</f>
        <v>nu</v>
      </c>
      <c r="DN36" s="130" t="str">
        <f>IF(ISBLANK(Monitoring_MP!DN36),"",Monitoring_MP!DN36)</f>
        <v>nu sînt informații pe web</v>
      </c>
      <c r="DO36" s="189" t="str">
        <f>IF(ISBLANK(Monitoring_MP!DO36),"",Monitoring_MP!DO36)</f>
        <v>nu</v>
      </c>
      <c r="DP36" s="193" t="str">
        <f>IF(ISBLANK(Monitoring_MP!DP36),"",Monitoring_MP!DP36)</f>
        <v>site nefuncțional (ultima verificare 31.05.2020)</v>
      </c>
      <c r="DQ36" s="189" t="str">
        <f>IF(ISBLANK(Monitoring_MP!DQ36),"",Monitoring_MP!DQ36)</f>
        <v>nu</v>
      </c>
      <c r="DR36" s="193" t="str">
        <f>IF(ISBLANK(Monitoring_MP!DR36),"",Monitoring_MP!DR36)</f>
        <v>Nu are pagină web (ultima verificare 31.05.2020)</v>
      </c>
      <c r="DS36" s="189" t="str">
        <f>IF(ISBLANK(Monitoring_MP!DS36),"",Monitoring_MP!DS36)</f>
        <v>nu</v>
      </c>
      <c r="DT36" s="193" t="str">
        <f>IF(ISBLANK(Monitoring_MP!DT36),"",Monitoring_MP!DT36)</f>
        <v>nu sînt informații pe web</v>
      </c>
      <c r="DU36" s="189" t="str">
        <f>IF(ISBLANK(Monitoring_MP!DU36),"",Monitoring_MP!DU36)</f>
        <v>nu</v>
      </c>
      <c r="DV36" s="193" t="str">
        <f>IF(ISBLANK(Monitoring_MP!DV36),"",Monitoring_MP!DV36)</f>
        <v>Nu are pagină web (ultima verificare 31.05.2020)</v>
      </c>
      <c r="DW36" s="189" t="str">
        <f>IF(ISBLANK(Monitoring_MP!DW36),"",Monitoring_MP!DW36)</f>
        <v>da</v>
      </c>
      <c r="DX36" s="192" t="str">
        <f>IF(ISBLANK(Monitoring_MP!DX36),"",Monitoring_MP!DX36)</f>
        <v>http://truseni.md/images/nota%20inform.%20buget%202020.pdf</v>
      </c>
      <c r="DY36" s="189" t="str">
        <f>IF(ISBLANK(Monitoring_MP!DY36),"",Monitoring_MP!DY36)</f>
        <v>nu</v>
      </c>
      <c r="DZ36" s="193" t="str">
        <f>IF(ISBLANK(Monitoring_MP!DZ36),"",Monitoring_MP!DZ36)</f>
        <v>nu sînt informații pe web</v>
      </c>
      <c r="EA36" s="189" t="str">
        <f>IF(ISBLANK(Monitoring_MP!EA36),"",Monitoring_MP!EA36)</f>
        <v>nu</v>
      </c>
      <c r="EB36" s="193" t="str">
        <f>IF(ISBLANK(Monitoring_MP!EB36),"",Monitoring_MP!EB36)</f>
        <v>nu sînt informații pe web</v>
      </c>
      <c r="EC36" s="189" t="str">
        <f>IF(ISBLANK(Monitoring_MP!EC36),"",Monitoring_MP!EC36)</f>
        <v>nu</v>
      </c>
      <c r="ED36" s="193" t="str">
        <f>IF(ISBLANK(Monitoring_MP!ED36),"",Monitoring_MP!ED36)</f>
        <v>Nu are pagină web (ultima verificare 31.05.2020)</v>
      </c>
      <c r="EE36" s="189" t="str">
        <f>IF(ISBLANK(Monitoring_MP!EE36),"",Monitoring_MP!EE36)</f>
        <v>nu</v>
      </c>
      <c r="EF36" s="193" t="str">
        <f>IF(ISBLANK(Monitoring_MP!EF36),"",Monitoring_MP!EF36)</f>
        <v>nu sînt informații pe web</v>
      </c>
      <c r="EG36" s="189" t="str">
        <f>IF(ISBLANK(Monitoring_MP!EG36),"",Monitoring_MP!EG36)</f>
        <v>nu</v>
      </c>
      <c r="EH36" s="95" t="str">
        <f>IF(ISBLANK(Monitoring_MP!EH36),"",Monitoring_MP!EH36)</f>
        <v>nu sînt informații pe web</v>
      </c>
      <c r="EI36" s="189" t="str">
        <f>IF(ISBLANK(Monitoring_MP!EI36),"",Monitoring_MP!EI36)</f>
        <v>partial</v>
      </c>
      <c r="EJ36" s="192" t="str">
        <f>IF(ISBLANK(Monitoring_MP!EJ36),"",Monitoring_MP!EJ36)</f>
        <v>http://varnita.md/category/trasparenta-decizionala</v>
      </c>
      <c r="EK36" s="189" t="str">
        <f>IF(ISBLANK(Monitoring_MP!EK36),"",Monitoring_MP!EK36)</f>
        <v>nu</v>
      </c>
      <c r="EL36" s="192" t="str">
        <f>IF(ISBLANK(Monitoring_MP!EL36),"",Monitoring_MP!EL36)</f>
        <v>nu sînt informații pe web</v>
      </c>
      <c r="EM36" s="189" t="str">
        <f>IF(ISBLANK(Monitoring_MP!EM36),"",Monitoring_MP!EM36)</f>
        <v>nu</v>
      </c>
      <c r="EN36" s="192" t="str">
        <f>IF(ISBLANK(Monitoring_MP!EN36),"",Monitoring_MP!EN36)</f>
        <v>nu sînt informații pe web</v>
      </c>
      <c r="EO36" s="189" t="str">
        <f>IF(ISBLANK(Monitoring_MP!EO36),"",Monitoring_MP!EO36)</f>
        <v>da</v>
      </c>
      <c r="EP36" s="192" t="str">
        <f>IF(ISBLANK(Monitoring_MP!EP36),"",Monitoring_MP!EP36)</f>
        <v>https://magdacesti.md/consiliul-local/transparenta-decizionala/proiecte-de-decizii/
https://drive.google.com/file/d/0B0tBxBupb6hqb25qdmVuZWRoVXA4UEtja3E3Y0FrN3llVzE4/view</v>
      </c>
      <c r="EQ36" s="189" t="str">
        <f>IF(ISBLANK(Monitoring_MP!EQ36),"",Monitoring_MP!EQ36)</f>
        <v>nu</v>
      </c>
      <c r="ER36" s="193" t="str">
        <f>IF(ISBLANK(Monitoring_MP!ER36),"",Monitoring_MP!ER36)</f>
        <v>pagina web nefuncțională (ultima verificare la 2.06.2020)</v>
      </c>
      <c r="ES36" s="189" t="str">
        <f>IF(ISBLANK(Monitoring_MP!ES36),"",Monitoring_MP!ES36)</f>
        <v>nu</v>
      </c>
      <c r="ET36" s="193" t="str">
        <f>IF(ISBLANK(Monitoring_MP!ET36),"",Monitoring_MP!ET36)</f>
        <v>pagina web nefuncțională (ultima verificare la 2.06.2020)</v>
      </c>
      <c r="EU36" s="189" t="str">
        <f>IF(ISBLANK(Monitoring_MP!EU36),"",Monitoring_MP!EU36)</f>
        <v>nu</v>
      </c>
      <c r="EV36" s="194" t="str">
        <f>IF(ISBLANK(Monitoring_MP!EV36),"",Monitoring_MP!EV36)</f>
        <v>pagina web nefuncțională (ultima verificare la 2.06.2020)</v>
      </c>
      <c r="EW36" s="189" t="str">
        <f>IF(ISBLANK(Monitoring_MP!EW36),"",Monitoring_MP!EW36)</f>
        <v>nu</v>
      </c>
      <c r="EX36" s="95" t="str">
        <f>IF(ISBLANK(Monitoring_MP!EX36),"",Monitoring_MP!EX36)</f>
        <v>nu sînt informații pe web</v>
      </c>
      <c r="EY36" s="189" t="str">
        <f>IF(ISBLANK(Monitoring_MP!EY36),"",Monitoring_MP!EY36)</f>
        <v>nu</v>
      </c>
      <c r="EZ36" s="95" t="str">
        <f>IF(ISBLANK(Monitoring_MP!EZ36),"",Monitoring_MP!EZ36)</f>
        <v>nu sînt informații pe web</v>
      </c>
      <c r="FA36" s="143" t="str">
        <f t="shared" si="2"/>
        <v>da</v>
      </c>
      <c r="FB36" s="143">
        <f t="shared" si="3"/>
        <v>14</v>
      </c>
      <c r="FC36" s="143" t="str">
        <f t="shared" si="2"/>
        <v>nu</v>
      </c>
      <c r="FD36" s="143">
        <f t="shared" si="3"/>
        <v>43</v>
      </c>
      <c r="FE36" s="143" t="str">
        <f t="shared" si="2"/>
        <v>partial</v>
      </c>
      <c r="FF36" s="143">
        <f t="shared" ref="FF36" si="249">COUNTIF($AK36:$EZ36,FE36)</f>
        <v>3</v>
      </c>
      <c r="FG36" s="143" t="str">
        <f t="shared" si="2"/>
        <v>--------</v>
      </c>
      <c r="FH36" s="143">
        <f t="shared" ref="FH36" si="250">COUNTIF($AK36:$EZ36,FG36)</f>
        <v>0</v>
      </c>
      <c r="FI36" s="143" t="str">
        <f t="shared" si="2"/>
        <v>--------</v>
      </c>
      <c r="FJ36" s="143">
        <f t="shared" ref="FJ36" si="251">COUNTIF($AK36:$EZ36,FI36)</f>
        <v>0</v>
      </c>
      <c r="FK36" s="143" t="str">
        <f t="shared" si="7"/>
        <v>--------</v>
      </c>
      <c r="FL36" s="143">
        <f t="shared" ref="FL36" si="252">COUNTIF($AK36:$EZ36,FK36)</f>
        <v>0</v>
      </c>
      <c r="FM36" s="143" t="str">
        <f t="shared" si="9"/>
        <v>--------</v>
      </c>
      <c r="FN36" s="143">
        <f t="shared" ref="FN36" si="253">COUNTIF($AK36:$EZ36,FM36)</f>
        <v>0</v>
      </c>
      <c r="FO36" s="143" t="str">
        <f t="shared" si="11"/>
        <v>N/A</v>
      </c>
      <c r="FP36" s="143">
        <f t="shared" ref="FP36" si="254">COUNTIF($AK36:$EZ36,FO36)</f>
        <v>0</v>
      </c>
      <c r="FQ36" s="143" t="str">
        <f t="shared" si="13"/>
        <v>--------</v>
      </c>
      <c r="FR36" s="143">
        <f t="shared" ref="FR36" si="255">COUNTIF($AK36:$EZ36,FQ36)</f>
        <v>0</v>
      </c>
      <c r="FS36" s="143">
        <f t="shared" si="15"/>
        <v>60</v>
      </c>
      <c r="FT36" s="143" t="str">
        <f t="shared" si="16"/>
        <v>da</v>
      </c>
      <c r="FU36" s="143" t="str">
        <f t="shared" si="17"/>
        <v>nu</v>
      </c>
      <c r="FV36" s="143">
        <f t="shared" si="18"/>
        <v>14</v>
      </c>
      <c r="FW36" s="143">
        <f t="shared" si="19"/>
        <v>43</v>
      </c>
      <c r="FX36" s="143">
        <f t="shared" si="20"/>
        <v>60</v>
      </c>
      <c r="FY36" s="33" t="s">
        <v>439</v>
      </c>
      <c r="FZ36" s="167">
        <f t="shared" si="21"/>
        <v>0.23333333333333334</v>
      </c>
      <c r="GA36" s="167">
        <f t="shared" si="22"/>
        <v>0.71666666666666667</v>
      </c>
      <c r="GB36" s="143" t="str">
        <f>VLOOKUP(Analysis_2020!B36,Matching_final!B36:G99,6,FALSE)</f>
        <v>C18034</v>
      </c>
      <c r="GC36" s="143" t="str">
        <f>VLOOKUP(GB36,Monitoring_MP_2018!B:D,3,FALSE)</f>
        <v>Is containing the draft budget for 2018 a description of all items (programs, subprograms and other parts of the budget), including a brief justification for each item in the income section and section of expenses?</v>
      </c>
      <c r="GD36" s="143" t="str">
        <f>VLOOKUP(GB36,Monitoring_MP_2018!B:E,4,FALSE)</f>
        <v>bug</v>
      </c>
      <c r="GE36" s="167">
        <f>VLOOKUP($GB36,Monitoring_MP_2018!$B:$FD,158,FALSE)</f>
        <v>0.33333333333333331</v>
      </c>
      <c r="GF36" s="167">
        <f>VLOOKUP($GB36,Monitoring_MP_2018!$B:$FD,159,FALSE)</f>
        <v>0.6333333333333333</v>
      </c>
      <c r="GG36" s="230">
        <f t="shared" si="23"/>
        <v>-9.9999999999999978E-2</v>
      </c>
      <c r="GH36" s="230">
        <f t="shared" si="24"/>
        <v>8.333333333333337E-2</v>
      </c>
      <c r="GI36" s="143">
        <v>35</v>
      </c>
    </row>
    <row r="37" spans="1:191" ht="15" customHeight="1" x14ac:dyDescent="0.35">
      <c r="A37" s="34" t="str">
        <f>IF(ISBLANK(Monitoring_MP!A37),"",Monitoring_MP!A37)</f>
        <v>Q35</v>
      </c>
      <c r="B37" s="34" t="str">
        <f>IF(ISBLANK(Monitoring_MP!B37),"",Monitoring_MP!B37)</f>
        <v>C20035</v>
      </c>
      <c r="C37" s="34">
        <f>IF(ISBLANK(Monitoring_MP!C37),"",Monitoring_MP!C37)</f>
        <v>37</v>
      </c>
      <c r="D37" s="33" t="str">
        <f>IF(ISBLANK(Monitoring_MP!D37),"",Monitoring_MP!D37)</f>
        <v>Sînt disponibile pe pagina web proiectele depuse de cetățeni în cadrul bugetării participative și proiectele cîștigătoare selectate ?</v>
      </c>
      <c r="E37" s="33" t="str">
        <f>IF(ISBLANK(Monitoring_MP!E37),"",Monitoring_MP!E37)</f>
        <v>Are the projects submitted by the citizens within the participatory budgeting and the selected winning projects available on the website?</v>
      </c>
      <c r="F37" s="33" t="str">
        <f>IF(ISBLANK(Monitoring_MP!F37),"",Monitoring_MP!F37)</f>
        <v>bug</v>
      </c>
      <c r="G37" s="35" t="str">
        <f>IF(ISBLANK(Monitoring_MP!G37),"",Monitoring_MP!G37)</f>
        <v>bug3</v>
      </c>
      <c r="H37" s="35" t="str">
        <f>IF(ISBLANK(Monitoring_MP!H37),"",Monitoring_MP!H37)</f>
        <v>bug3k</v>
      </c>
      <c r="I37" s="35">
        <f>IF(ISBLANK(Monitoring_MP!I37),"",Monitoring_MP!I37)</f>
        <v>2</v>
      </c>
      <c r="J37" s="35" t="str">
        <f>IF(ISBLANK(Monitoring_MP!J37),"",Monitoring_MP!J37)</f>
        <v>da</v>
      </c>
      <c r="K37" s="35" t="str">
        <f>IF(ISBLANK(Monitoring_MP!K37),"",Monitoring_MP!K37)</f>
        <v>yes</v>
      </c>
      <c r="L37" s="35" t="str">
        <f>IF(ISBLANK(Monitoring_MP!L37),"",Monitoring_MP!L37)</f>
        <v>nu</v>
      </c>
      <c r="M37" s="37" t="str">
        <f>IF(ISBLANK(Monitoring_MP!M37),"",Monitoring_MP!M37)</f>
        <v>no</v>
      </c>
      <c r="N37" s="35" t="str">
        <f>IF(ISBLANK(Monitoring_MP!N37),"",Monitoring_MP!N37)</f>
        <v>partial</v>
      </c>
      <c r="O37" s="35" t="str">
        <f>IF(ISBLANK(Monitoring_MP!O37),"",Monitoring_MP!O37)</f>
        <v>partially</v>
      </c>
      <c r="P37" s="35" t="str">
        <f>IF(ISBLANK(Monitoring_MP!P37),"",Monitoring_MP!P37)</f>
        <v>--------</v>
      </c>
      <c r="Q37" s="35" t="str">
        <f>IF(ISBLANK(Monitoring_MP!Q37),"",Monitoring_MP!Q37)</f>
        <v>--------</v>
      </c>
      <c r="R37" s="35" t="str">
        <f>IF(ISBLANK(Monitoring_MP!R37),"",Monitoring_MP!R37)</f>
        <v>--------</v>
      </c>
      <c r="S37" s="35" t="str">
        <f>IF(ISBLANK(Monitoring_MP!S37),"",Monitoring_MP!S37)</f>
        <v>--------</v>
      </c>
      <c r="T37" s="35" t="str">
        <f>IF(ISBLANK(Monitoring_MP!T37),"",Monitoring_MP!T37)</f>
        <v>--------</v>
      </c>
      <c r="U37" s="35" t="str">
        <f>IF(ISBLANK(Monitoring_MP!U37),"",Monitoring_MP!U37)</f>
        <v>--------</v>
      </c>
      <c r="V37" s="35" t="str">
        <f>IF(ISBLANK(Monitoring_MP!V37),"",Monitoring_MP!V37)</f>
        <v>--------</v>
      </c>
      <c r="W37" s="35" t="str">
        <f>IF(ISBLANK(Monitoring_MP!W37),"",Monitoring_MP!W37)</f>
        <v>--------</v>
      </c>
      <c r="X37" s="35" t="str">
        <f>IF(ISBLANK(Monitoring_MP!X37),"",Monitoring_MP!X37)</f>
        <v>N/A</v>
      </c>
      <c r="Y37" s="35" t="str">
        <f>IF(ISBLANK(Monitoring_MP!Y37),"",Monitoring_MP!Y37)</f>
        <v>N/A</v>
      </c>
      <c r="Z37" s="35" t="str">
        <f>IF(ISBLANK(Monitoring_MP!Z37),"",Monitoring_MP!Z37)</f>
        <v>--------</v>
      </c>
      <c r="AA37" s="35" t="str">
        <f>IF(ISBLANK(Monitoring_MP!AA37),"",Monitoring_MP!AA37)</f>
        <v>--------</v>
      </c>
      <c r="AB37" s="35">
        <f>IF(ISBLANK(Monitoring_MP!AB37),"",Monitoring_MP!AB37)</f>
        <v>2</v>
      </c>
      <c r="AC37" s="35">
        <f>IF(ISBLANK(Monitoring_MP!AC37),"",Monitoring_MP!AC37)</f>
        <v>0</v>
      </c>
      <c r="AD37" s="35">
        <f>IF(ISBLANK(Monitoring_MP!AD37),"",Monitoring_MP!AD37)</f>
        <v>1</v>
      </c>
      <c r="AE37" s="35" t="str">
        <f>IF(ISBLANK(Monitoring_MP!AE37),"",Monitoring_MP!AE37)</f>
        <v/>
      </c>
      <c r="AF37" s="35" t="str">
        <f>IF(ISBLANK(Monitoring_MP!AF37),"",Monitoring_MP!AF37)</f>
        <v/>
      </c>
      <c r="AG37" s="35" t="str">
        <f>IF(ISBLANK(Monitoring_MP!AG37),"",Monitoring_MP!AG37)</f>
        <v/>
      </c>
      <c r="AH37" s="35" t="str">
        <f>IF(ISBLANK(Monitoring_MP!AH37),"",Monitoring_MP!AH37)</f>
        <v/>
      </c>
      <c r="AI37" s="35" t="str">
        <f>IF(ISBLANK(Monitoring_MP!AI37),"",Monitoring_MP!AI37)</f>
        <v>N/A</v>
      </c>
      <c r="AJ37" s="36" t="str">
        <f>IF(ISBLANK(Monitoring_MP!AJ37),"",Monitoring_MP!AJ37)</f>
        <v/>
      </c>
      <c r="AK37" s="189" t="str">
        <f>IF(ISBLANK(Monitoring_MP!AK37),"",Monitoring_MP!AK37)</f>
        <v>nu</v>
      </c>
      <c r="AL37" s="96" t="str">
        <f>IF(ISBLANK(Monitoring_MP!AL37),"",Monitoring_MP!AL37)</f>
        <v>nu sînt informații pe web</v>
      </c>
      <c r="AM37" s="189" t="str">
        <f>IF(ISBLANK(Monitoring_MP!AM37),"",Monitoring_MP!AM37)</f>
        <v>da</v>
      </c>
      <c r="AN37" s="96" t="str">
        <f>IF(ISBLANK(Monitoring_MP!AN37),"",Monitoring_MP!AN37)</f>
        <v>http://balti.md/bugetul-civic/despre-proiect/
http://balti.md/totalurile-votarii-proiectelor-bugetului-civic-2019/</v>
      </c>
      <c r="AO37" s="191" t="str">
        <f>IF(ISBLANK(Monitoring_MP!AO37),"",Monitoring_MP!AO37)</f>
        <v>nu</v>
      </c>
      <c r="AP37" s="163" t="str">
        <f>IF(ISBLANK(Monitoring_MP!AP37),"",Monitoring_MP!AP37)</f>
        <v>nu sînt informații pe web</v>
      </c>
      <c r="AQ37" s="189" t="str">
        <f>IF(ISBLANK(Monitoring_MP!AQ37),"",Monitoring_MP!AQ37)</f>
        <v>nu</v>
      </c>
      <c r="AR37" s="93" t="str">
        <f>IF(ISBLANK(Monitoring_MP!AR37),"",Monitoring_MP!AR37)</f>
        <v>nu sînt informații pe web</v>
      </c>
      <c r="AS37" s="189" t="str">
        <f>IF(ISBLANK(Monitoring_MP!AS37),"",Monitoring_MP!AS37)</f>
        <v>nu</v>
      </c>
      <c r="AT37" s="93" t="str">
        <f>IF(ISBLANK(Monitoring_MP!AT37),"",Monitoring_MP!AT37)</f>
        <v>nu sînt informații pe web</v>
      </c>
      <c r="AU37" s="189" t="str">
        <f>IF(ISBLANK(Monitoring_MP!AU37),"",Monitoring_MP!AU37)</f>
        <v>nu</v>
      </c>
      <c r="AV37" s="93" t="str">
        <f>IF(ISBLANK(Monitoring_MP!AV37),"",Monitoring_MP!AV37)</f>
        <v>nu sînt informații pe web</v>
      </c>
      <c r="AW37" s="189" t="str">
        <f>IF(ISBLANK(Monitoring_MP!AW37),"",Monitoring_MP!AW37)</f>
        <v>nu</v>
      </c>
      <c r="AX37" s="93" t="str">
        <f>IF(ISBLANK(Monitoring_MP!AX37),"",Monitoring_MP!AX37)</f>
        <v>nu sînt informații pe web</v>
      </c>
      <c r="AY37" s="189" t="str">
        <f>IF(ISBLANK(Monitoring_MP!AY37),"",Monitoring_MP!AY37)</f>
        <v>nu</v>
      </c>
      <c r="AZ37" s="93" t="str">
        <f>IF(ISBLANK(Monitoring_MP!AZ37),"",Monitoring_MP!AZ37)</f>
        <v>nu sînt informații pe web</v>
      </c>
      <c r="BA37" s="189" t="str">
        <f>IF(ISBLANK(Monitoring_MP!BA37),"",Monitoring_MP!BA37)</f>
        <v>nu</v>
      </c>
      <c r="BB37" s="93" t="str">
        <f>IF(ISBLANK(Monitoring_MP!BB37),"",Monitoring_MP!BB37)</f>
        <v>nu sînt informații pe web</v>
      </c>
      <c r="BC37" s="189" t="str">
        <f>IF(ISBLANK(Monitoring_MP!BC37),"",Monitoring_MP!BC37)</f>
        <v>nu</v>
      </c>
      <c r="BD37" s="193" t="str">
        <f>IF(ISBLANK(Monitoring_MP!BD37),"",Monitoring_MP!BD37)</f>
        <v>nu sînt informații pe web</v>
      </c>
      <c r="BE37" s="189" t="str">
        <f>IF(ISBLANK(Monitoring_MP!BE37),"",Monitoring_MP!BE37)</f>
        <v>nu</v>
      </c>
      <c r="BF37" s="93" t="str">
        <f>IF(ISBLANK(Monitoring_MP!BF37),"",Monitoring_MP!BF37)</f>
        <v>nu sînt informații pe web</v>
      </c>
      <c r="BG37" s="189" t="str">
        <f>IF(ISBLANK(Monitoring_MP!BG37),"",Monitoring_MP!BG37)</f>
        <v>nu</v>
      </c>
      <c r="BH37" s="93" t="str">
        <f>IF(ISBLANK(Monitoring_MP!BH37),"",Monitoring_MP!BH37)</f>
        <v>nu sînt informații pe web</v>
      </c>
      <c r="BI37" s="189" t="str">
        <f>IF(ISBLANK(Monitoring_MP!BI37),"",Monitoring_MP!BI37)</f>
        <v>nu</v>
      </c>
      <c r="BJ37" s="193" t="str">
        <f>IF(ISBLANK(Monitoring_MP!BJ37),"",Monitoring_MP!BJ37)</f>
        <v>nu sînt informații pe web</v>
      </c>
      <c r="BK37" s="189" t="str">
        <f>IF(ISBLANK(Monitoring_MP!BK37),"",Monitoring_MP!BK37)</f>
        <v>nu</v>
      </c>
      <c r="BL37" s="193" t="str">
        <f>IF(ISBLANK(Monitoring_MP!BL37),"",Monitoring_MP!BL37)</f>
        <v>nu sînt informații pe web</v>
      </c>
      <c r="BM37" s="189" t="str">
        <f>IF(ISBLANK(Monitoring_MP!BM37),"",Monitoring_MP!BM37)</f>
        <v>partial</v>
      </c>
      <c r="BN37" s="95" t="str">
        <f>IF(ISBLANK(Monitoring_MP!BN37),"",Monitoring_MP!BN37)</f>
        <v>http://calarasi-primaria.md/proiecte-investitionale/</v>
      </c>
      <c r="BO37" s="189" t="str">
        <f>IF(ISBLANK(Monitoring_MP!BO37),"",Monitoring_MP!BO37)</f>
        <v>da</v>
      </c>
      <c r="BP37" s="93" t="str">
        <f>IF(ISBLANK(Monitoring_MP!BP37),"",Monitoring_MP!BP37)</f>
        <v>https://bugetareparticipativa.viitorul.org/ialoveni/
http://ialoveni.md/wp-content/uploads/2020/02/Raportul-de-activitate-al-primarului-orasului-Ialoveni-pentru-anul-2019.pdf</v>
      </c>
      <c r="BQ37" s="189" t="str">
        <f>IF(ISBLANK(Monitoring_MP!BQ37),"",Monitoring_MP!BQ37)</f>
        <v>nu</v>
      </c>
      <c r="BR37" s="193" t="str">
        <f>IF(ISBLANK(Monitoring_MP!BR37),"",Monitoring_MP!BR37)</f>
        <v>nu sînt informații pe web</v>
      </c>
      <c r="BS37" s="189" t="str">
        <f>IF(ISBLANK(Monitoring_MP!BS37),"",Monitoring_MP!BS37)</f>
        <v>nu</v>
      </c>
      <c r="BT37" s="93" t="str">
        <f>IF(ISBLANK(Monitoring_MP!BT37),"",Monitoring_MP!BT37)</f>
        <v>nu sînt informații pe web</v>
      </c>
      <c r="BU37" s="189" t="str">
        <f>IF(ISBLANK(Monitoring_MP!BU37),"",Monitoring_MP!BU37)</f>
        <v>nu</v>
      </c>
      <c r="BV37" s="95" t="str">
        <f>IF(ISBLANK(Monitoring_MP!BV37),"",Monitoring_MP!BV37)</f>
        <v>nu sînt informații pe web</v>
      </c>
      <c r="BW37" s="189" t="str">
        <f>IF(ISBLANK(Monitoring_MP!BW37),"",Monitoring_MP!BW37)</f>
        <v>nu</v>
      </c>
      <c r="BX37" s="193" t="str">
        <f>IF(ISBLANK(Monitoring_MP!BX37),"",Monitoring_MP!BX37)</f>
        <v>nu sînt informații pe web</v>
      </c>
      <c r="BY37" s="189" t="str">
        <f>IF(ISBLANK(Monitoring_MP!BY37),"",Monitoring_MP!BY37)</f>
        <v>nu</v>
      </c>
      <c r="BZ37" s="193" t="str">
        <f>IF(ISBLANK(Monitoring_MP!BZ37),"",Monitoring_MP!BZ37)</f>
        <v>nu sînt informații pe web</v>
      </c>
      <c r="CA37" s="189" t="str">
        <f>IF(ISBLANK(Monitoring_MP!CA37),"",Monitoring_MP!CA37)</f>
        <v>nu</v>
      </c>
      <c r="CB37" s="95" t="str">
        <f>IF(ISBLANK(Monitoring_MP!CB37),"",Monitoring_MP!CB37)</f>
        <v>nu sînt informații pe web</v>
      </c>
      <c r="CC37" s="189" t="str">
        <f>IF(ISBLANK(Monitoring_MP!CC37),"",Monitoring_MP!CC37)</f>
        <v>nu</v>
      </c>
      <c r="CD37" s="193" t="str">
        <f>IF(ISBLANK(Monitoring_MP!CD37),"",Monitoring_MP!CD37)</f>
        <v>nu sînt informații pe web</v>
      </c>
      <c r="CE37" s="189" t="str">
        <f>IF(ISBLANK(Monitoring_MP!CE37),"",Monitoring_MP!CE37)</f>
        <v>nu</v>
      </c>
      <c r="CF37" s="93" t="str">
        <f>IF(ISBLANK(Monitoring_MP!CF37),"",Monitoring_MP!CF37)</f>
        <v>nu sînt informații pe web</v>
      </c>
      <c r="CG37" s="189" t="str">
        <f>IF(ISBLANK(Monitoring_MP!CG37),"",Monitoring_MP!CG37)</f>
        <v>nu</v>
      </c>
      <c r="CH37" s="200" t="str">
        <f>IF(ISBLANK(Monitoring_MP!CH37),"",Monitoring_MP!CH37)</f>
        <v>nu sînt informații pe web</v>
      </c>
      <c r="CI37" s="189" t="str">
        <f>IF(ISBLANK(Monitoring_MP!CI37),"",Monitoring_MP!CI37)</f>
        <v>nu</v>
      </c>
      <c r="CJ37" s="193" t="str">
        <f>IF(ISBLANK(Monitoring_MP!CJ37),"",Monitoring_MP!CJ37)</f>
        <v>nu sînt informații pe web</v>
      </c>
      <c r="CK37" s="189" t="str">
        <f>IF(ISBLANK(Monitoring_MP!CK37),"",Monitoring_MP!CK37)</f>
        <v>nu</v>
      </c>
      <c r="CL37" s="193" t="str">
        <f>IF(ISBLANK(Monitoring_MP!CL37),"",Monitoring_MP!CL37)</f>
        <v>nu sînt informații pe web</v>
      </c>
      <c r="CM37" s="189" t="str">
        <f>IF(ISBLANK(Monitoring_MP!CM37),"",Monitoring_MP!CM37)</f>
        <v>nu</v>
      </c>
      <c r="CN37" s="193" t="str">
        <f>IF(ISBLANK(Monitoring_MP!CN37),"",Monitoring_MP!CN37)</f>
        <v>nu sînt informații pe web</v>
      </c>
      <c r="CO37" s="189" t="str">
        <f>IF(ISBLANK(Monitoring_MP!CO37),"",Monitoring_MP!CO37)</f>
        <v>nu</v>
      </c>
      <c r="CP37" s="193" t="str">
        <f>IF(ISBLANK(Monitoring_MP!CP37),"",Monitoring_MP!CP37)</f>
        <v>nu sînt informații pe web</v>
      </c>
      <c r="CQ37" s="189" t="str">
        <f>IF(ISBLANK(Monitoring_MP!CQ37),"",Monitoring_MP!CQ37)</f>
        <v>nu</v>
      </c>
      <c r="CR37" s="93" t="str">
        <f>IF(ISBLANK(Monitoring_MP!CR37),"",Monitoring_MP!CR37)</f>
        <v>nu sînt informații pe web</v>
      </c>
      <c r="CS37" s="189" t="str">
        <f>IF(ISBLANK(Monitoring_MP!CS37),"",Monitoring_MP!CS37)</f>
        <v>nu</v>
      </c>
      <c r="CT37" s="193" t="str">
        <f>IF(ISBLANK(Monitoring_MP!CT37),"",Monitoring_MP!CT37)</f>
        <v>Pagina web nefuncțională (ultima verificare 31.05.2020)</v>
      </c>
      <c r="CU37" s="189" t="str">
        <f>IF(ISBLANK(Monitoring_MP!CU37),"",Monitoring_MP!CU37)</f>
        <v>nu</v>
      </c>
      <c r="CV37" s="201" t="str">
        <f>IF(ISBLANK(Monitoring_MP!CV37),"",Monitoring_MP!CV37)</f>
        <v>nu sînt informații pe web</v>
      </c>
      <c r="CW37" s="189" t="str">
        <f>IF(ISBLANK(Monitoring_MP!CW37),"",Monitoring_MP!CW37)</f>
        <v>nu</v>
      </c>
      <c r="CX37" s="193" t="str">
        <f>IF(ISBLANK(Monitoring_MP!CX37),"",Monitoring_MP!CX37)</f>
        <v>nu sînt informații pe web</v>
      </c>
      <c r="CY37" s="189" t="str">
        <f>IF(ISBLANK(Monitoring_MP!CY37),"",Monitoring_MP!CY37)</f>
        <v>nu</v>
      </c>
      <c r="CZ37" s="193" t="str">
        <f>IF(ISBLANK(Monitoring_MP!CZ37),"",Monitoring_MP!CZ37)</f>
        <v>nu sînt informații pe web</v>
      </c>
      <c r="DA37" s="189" t="str">
        <f>IF(ISBLANK(Monitoring_MP!DA37),"",Monitoring_MP!DA37)</f>
        <v>nu</v>
      </c>
      <c r="DB37" s="192" t="str">
        <f>IF(ISBLANK(Monitoring_MP!DB37),"",Monitoring_MP!DB37)</f>
        <v>nu sînt informații pe web</v>
      </c>
      <c r="DC37" s="189" t="str">
        <f>IF(ISBLANK(Monitoring_MP!DC37),"",Monitoring_MP!DC37)</f>
        <v>nu</v>
      </c>
      <c r="DD37" s="193" t="str">
        <f>IF(ISBLANK(Monitoring_MP!DD37),"",Monitoring_MP!DD37)</f>
        <v>nu sînt informații pe web</v>
      </c>
      <c r="DE37" s="189" t="str">
        <f>IF(ISBLANK(Monitoring_MP!DE37),"",Monitoring_MP!DE37)</f>
        <v>nu</v>
      </c>
      <c r="DF37" s="193" t="str">
        <f>IF(ISBLANK(Monitoring_MP!DF37),"",Monitoring_MP!DF37)</f>
        <v>nu este pagina web (ultima verificare 31.05.2020)</v>
      </c>
      <c r="DG37" s="189" t="str">
        <f>IF(ISBLANK(Monitoring_MP!DG37),"",Monitoring_MP!DG37)</f>
        <v>nu</v>
      </c>
      <c r="DH37" s="193" t="str">
        <f>IF(ISBLANK(Monitoring_MP!DH37),"",Monitoring_MP!DH37)</f>
        <v>nu sînt informații pe web</v>
      </c>
      <c r="DI37" s="189" t="str">
        <f>IF(ISBLANK(Monitoring_MP!DI37),"",Monitoring_MP!DI37)</f>
        <v>nu</v>
      </c>
      <c r="DJ37" s="93" t="str">
        <f>IF(ISBLANK(Monitoring_MP!DJ37),"",Monitoring_MP!DJ37)</f>
        <v>nu sînt informații pe web</v>
      </c>
      <c r="DK37" s="189" t="str">
        <f>IF(ISBLANK(Monitoring_MP!DK37),"",Monitoring_MP!DK37)</f>
        <v>nu</v>
      </c>
      <c r="DL37" s="193" t="str">
        <f>IF(ISBLANK(Monitoring_MP!DL37),"",Monitoring_MP!DL37)</f>
        <v>nu sînt informații pe web</v>
      </c>
      <c r="DM37" s="189" t="str">
        <f>IF(ISBLANK(Monitoring_MP!DM37),"",Monitoring_MP!DM37)</f>
        <v>nu</v>
      </c>
      <c r="DN37" s="193" t="str">
        <f>IF(ISBLANK(Monitoring_MP!DN37),"",Monitoring_MP!DN37)</f>
        <v>nu sînt informații pe web</v>
      </c>
      <c r="DO37" s="189" t="str">
        <f>IF(ISBLANK(Monitoring_MP!DO37),"",Monitoring_MP!DO37)</f>
        <v>nu</v>
      </c>
      <c r="DP37" s="193" t="str">
        <f>IF(ISBLANK(Monitoring_MP!DP37),"",Monitoring_MP!DP37)</f>
        <v>site nefuncțional (ultima verificare 31.05.2020)</v>
      </c>
      <c r="DQ37" s="189" t="str">
        <f>IF(ISBLANK(Monitoring_MP!DQ37),"",Monitoring_MP!DQ37)</f>
        <v>nu</v>
      </c>
      <c r="DR37" s="193" t="str">
        <f>IF(ISBLANK(Monitoring_MP!DR37),"",Monitoring_MP!DR37)</f>
        <v>Nu are pagină web (ultima verificare 31.05.2020)</v>
      </c>
      <c r="DS37" s="189" t="str">
        <f>IF(ISBLANK(Monitoring_MP!DS37),"",Monitoring_MP!DS37)</f>
        <v>nu</v>
      </c>
      <c r="DT37" s="193" t="str">
        <f>IF(ISBLANK(Monitoring_MP!DT37),"",Monitoring_MP!DT37)</f>
        <v>nu sînt informații pe web</v>
      </c>
      <c r="DU37" s="189" t="str">
        <f>IF(ISBLANK(Monitoring_MP!DU37),"",Monitoring_MP!DU37)</f>
        <v>nu</v>
      </c>
      <c r="DV37" s="193" t="str">
        <f>IF(ISBLANK(Monitoring_MP!DV37),"",Monitoring_MP!DV37)</f>
        <v>Nu are pagină web (ultima verificare 31.05.2020)</v>
      </c>
      <c r="DW37" s="189" t="str">
        <f>IF(ISBLANK(Monitoring_MP!DW37),"",Monitoring_MP!DW37)</f>
        <v>nu</v>
      </c>
      <c r="DX37" s="193" t="str">
        <f>IF(ISBLANK(Monitoring_MP!DX37),"",Monitoring_MP!DX37)</f>
        <v>nu sînt informații pe web</v>
      </c>
      <c r="DY37" s="189" t="str">
        <f>IF(ISBLANK(Monitoring_MP!DY37),"",Monitoring_MP!DY37)</f>
        <v>nu</v>
      </c>
      <c r="DZ37" s="193" t="str">
        <f>IF(ISBLANK(Monitoring_MP!DZ37),"",Monitoring_MP!DZ37)</f>
        <v>nu sînt informații pe web</v>
      </c>
      <c r="EA37" s="189" t="str">
        <f>IF(ISBLANK(Monitoring_MP!EA37),"",Monitoring_MP!EA37)</f>
        <v>nu</v>
      </c>
      <c r="EB37" s="193" t="str">
        <f>IF(ISBLANK(Monitoring_MP!EB37),"",Monitoring_MP!EB37)</f>
        <v>nu sînt informații pe web</v>
      </c>
      <c r="EC37" s="189" t="str">
        <f>IF(ISBLANK(Monitoring_MP!EC37),"",Monitoring_MP!EC37)</f>
        <v>nu</v>
      </c>
      <c r="ED37" s="193" t="str">
        <f>IF(ISBLANK(Monitoring_MP!ED37),"",Monitoring_MP!ED37)</f>
        <v>Nu are pagină web (ultima verificare 31.05.2020)</v>
      </c>
      <c r="EE37" s="189" t="str">
        <f>IF(ISBLANK(Monitoring_MP!EE37),"",Monitoring_MP!EE37)</f>
        <v>nu</v>
      </c>
      <c r="EF37" s="193" t="str">
        <f>IF(ISBLANK(Monitoring_MP!EF37),"",Monitoring_MP!EF37)</f>
        <v>nu sînt informații pe web</v>
      </c>
      <c r="EG37" s="189" t="str">
        <f>IF(ISBLANK(Monitoring_MP!EG37),"",Monitoring_MP!EG37)</f>
        <v>da</v>
      </c>
      <c r="EH37" s="192" t="str">
        <f>IF(ISBLANK(Monitoring_MP!EH37),"",Monitoring_MP!EH37)</f>
        <v>https://bugetareparticipativa.viitorul.org/budesti/</v>
      </c>
      <c r="EI37" s="189" t="str">
        <f>IF(ISBLANK(Monitoring_MP!EI37),"",Monitoring_MP!EI37)</f>
        <v>nu</v>
      </c>
      <c r="EJ37" s="193" t="str">
        <f>IF(ISBLANK(Monitoring_MP!EJ37),"",Monitoring_MP!EJ37)</f>
        <v>nu sînt informații pe web</v>
      </c>
      <c r="EK37" s="189" t="str">
        <f>IF(ISBLANK(Monitoring_MP!EK37),"",Monitoring_MP!EK37)</f>
        <v>nu</v>
      </c>
      <c r="EL37" s="193" t="str">
        <f>IF(ISBLANK(Monitoring_MP!EL37),"",Monitoring_MP!EL37)</f>
        <v>nu sînt informații pe web</v>
      </c>
      <c r="EM37" s="189" t="str">
        <f>IF(ISBLANK(Monitoring_MP!EM37),"",Monitoring_MP!EM37)</f>
        <v>nu</v>
      </c>
      <c r="EN37" s="193" t="str">
        <f>IF(ISBLANK(Monitoring_MP!EN37),"",Monitoring_MP!EN37)</f>
        <v>nu sînt informații pe web</v>
      </c>
      <c r="EO37" s="189" t="str">
        <f>IF(ISBLANK(Monitoring_MP!EO37),"",Monitoring_MP!EO37)</f>
        <v>nu</v>
      </c>
      <c r="EP37" s="193" t="str">
        <f>IF(ISBLANK(Monitoring_MP!EP37),"",Monitoring_MP!EP37)</f>
        <v>nu sînt informații pe web</v>
      </c>
      <c r="EQ37" s="189" t="str">
        <f>IF(ISBLANK(Monitoring_MP!EQ37),"",Monitoring_MP!EQ37)</f>
        <v>nu</v>
      </c>
      <c r="ER37" s="193" t="str">
        <f>IF(ISBLANK(Monitoring_MP!ER37),"",Monitoring_MP!ER37)</f>
        <v>pagina web nefuncțională (ultima verificare la 2.06.2020)</v>
      </c>
      <c r="ES37" s="189" t="str">
        <f>IF(ISBLANK(Monitoring_MP!ES37),"",Monitoring_MP!ES37)</f>
        <v>nu</v>
      </c>
      <c r="ET37" s="193" t="str">
        <f>IF(ISBLANK(Monitoring_MP!ET37),"",Monitoring_MP!ET37)</f>
        <v>pagina web nefuncțională (ultima verificare la 2.06.2020)</v>
      </c>
      <c r="EU37" s="189" t="str">
        <f>IF(ISBLANK(Monitoring_MP!EU37),"",Monitoring_MP!EU37)</f>
        <v>nu</v>
      </c>
      <c r="EV37" s="194" t="str">
        <f>IF(ISBLANK(Monitoring_MP!EV37),"",Monitoring_MP!EV37)</f>
        <v>pagina web nefuncțională (ultima verificare la 2.06.2020)</v>
      </c>
      <c r="EW37" s="189" t="str">
        <f>IF(ISBLANK(Monitoring_MP!EW37),"",Monitoring_MP!EW37)</f>
        <v>nu</v>
      </c>
      <c r="EX37" s="193" t="str">
        <f>IF(ISBLANK(Monitoring_MP!EX37),"",Monitoring_MP!EX37)</f>
        <v>nu sînt informații pe web</v>
      </c>
      <c r="EY37" s="189" t="str">
        <f>IF(ISBLANK(Monitoring_MP!EY37),"",Monitoring_MP!EY37)</f>
        <v>nu</v>
      </c>
      <c r="EZ37" s="193" t="str">
        <f>IF(ISBLANK(Monitoring_MP!EZ37),"",Monitoring_MP!EZ37)</f>
        <v>nu sînt informații pe web</v>
      </c>
      <c r="FA37" s="143" t="str">
        <f t="shared" si="2"/>
        <v>da</v>
      </c>
      <c r="FB37" s="143">
        <f t="shared" si="3"/>
        <v>3</v>
      </c>
      <c r="FC37" s="143" t="str">
        <f t="shared" si="2"/>
        <v>nu</v>
      </c>
      <c r="FD37" s="143">
        <f t="shared" si="3"/>
        <v>56</v>
      </c>
      <c r="FE37" s="143" t="str">
        <f t="shared" si="2"/>
        <v>partial</v>
      </c>
      <c r="FF37" s="143">
        <f t="shared" ref="FF37" si="256">COUNTIF($AK37:$EZ37,FE37)</f>
        <v>1</v>
      </c>
      <c r="FG37" s="143" t="str">
        <f t="shared" si="2"/>
        <v>--------</v>
      </c>
      <c r="FH37" s="143">
        <f t="shared" ref="FH37" si="257">COUNTIF($AK37:$EZ37,FG37)</f>
        <v>0</v>
      </c>
      <c r="FI37" s="143" t="str">
        <f t="shared" si="2"/>
        <v>--------</v>
      </c>
      <c r="FJ37" s="143">
        <f t="shared" ref="FJ37" si="258">COUNTIF($AK37:$EZ37,FI37)</f>
        <v>0</v>
      </c>
      <c r="FK37" s="143" t="str">
        <f t="shared" si="7"/>
        <v>--------</v>
      </c>
      <c r="FL37" s="143">
        <f t="shared" ref="FL37" si="259">COUNTIF($AK37:$EZ37,FK37)</f>
        <v>0</v>
      </c>
      <c r="FM37" s="143" t="str">
        <f t="shared" si="9"/>
        <v>--------</v>
      </c>
      <c r="FN37" s="143">
        <f t="shared" ref="FN37" si="260">COUNTIF($AK37:$EZ37,FM37)</f>
        <v>0</v>
      </c>
      <c r="FO37" s="143" t="str">
        <f t="shared" si="11"/>
        <v>N/A</v>
      </c>
      <c r="FP37" s="143">
        <f t="shared" ref="FP37" si="261">COUNTIF($AK37:$EZ37,FO37)</f>
        <v>0</v>
      </c>
      <c r="FQ37" s="143" t="str">
        <f t="shared" si="13"/>
        <v>--------</v>
      </c>
      <c r="FR37" s="143">
        <f t="shared" ref="FR37" si="262">COUNTIF($AK37:$EZ37,FQ37)</f>
        <v>0</v>
      </c>
      <c r="FS37" s="143">
        <f t="shared" si="15"/>
        <v>60</v>
      </c>
      <c r="FT37" s="143" t="str">
        <f t="shared" si="16"/>
        <v>da</v>
      </c>
      <c r="FU37" s="143" t="str">
        <f t="shared" si="17"/>
        <v>nu</v>
      </c>
      <c r="FV37" s="143">
        <f t="shared" si="18"/>
        <v>3</v>
      </c>
      <c r="FW37" s="143">
        <f t="shared" si="19"/>
        <v>56</v>
      </c>
      <c r="FX37" s="143">
        <f t="shared" si="20"/>
        <v>60</v>
      </c>
      <c r="FY37" s="33" t="s">
        <v>441</v>
      </c>
      <c r="FZ37" s="167">
        <f t="shared" si="21"/>
        <v>0.05</v>
      </c>
      <c r="GA37" s="167">
        <f t="shared" si="22"/>
        <v>0.93333333333333335</v>
      </c>
      <c r="GB37" s="143" t="str">
        <f>VLOOKUP(Analysis_2020!B37,Matching_final!B37:G100,6,FALSE)</f>
        <v>N/A</v>
      </c>
      <c r="GC37" s="143" t="e">
        <f>VLOOKUP(GB37,Monitoring_MP_2018!B:D,3,FALSE)</f>
        <v>#N/A</v>
      </c>
      <c r="GD37" s="143" t="e">
        <f>VLOOKUP(GB37,Monitoring_MP_2018!B:E,4,FALSE)</f>
        <v>#N/A</v>
      </c>
      <c r="GE37" s="167" t="e">
        <f>VLOOKUP($GB37,Monitoring_MP_2018!$B:$FD,158,FALSE)</f>
        <v>#N/A</v>
      </c>
      <c r="GF37" s="167" t="e">
        <f>VLOOKUP($GB37,Monitoring_MP_2018!$B:$FD,159,FALSE)</f>
        <v>#N/A</v>
      </c>
      <c r="GG37" s="230" t="e">
        <f t="shared" si="23"/>
        <v>#N/A</v>
      </c>
      <c r="GH37" s="230" t="e">
        <f t="shared" si="24"/>
        <v>#N/A</v>
      </c>
      <c r="GI37" s="143">
        <v>36</v>
      </c>
    </row>
    <row r="38" spans="1:191" ht="15" customHeight="1" x14ac:dyDescent="0.35">
      <c r="A38" s="34" t="str">
        <f>IF(ISBLANK(Monitoring_MP!A38),"",Monitoring_MP!A38)</f>
        <v>Q36</v>
      </c>
      <c r="B38" s="34" t="str">
        <f>IF(ISBLANK(Monitoring_MP!B38),"",Monitoring_MP!B38)</f>
        <v>C20036</v>
      </c>
      <c r="C38" s="34">
        <f>IF(ISBLANK(Monitoring_MP!C38),"",Monitoring_MP!C38)</f>
        <v>38</v>
      </c>
      <c r="D38" s="33" t="str">
        <f>IF(ISBLANK(Monitoring_MP!D38),"",Monitoring_MP!D38)</f>
        <v>Bugetul actual al unității administrativ-teritoriale este disponibil pe pagina web ?</v>
      </c>
      <c r="E38" s="33" t="str">
        <f>IF(ISBLANK(Monitoring_MP!E38),"",Monitoring_MP!E38)</f>
        <v>Is available the current budget of the territorial-administrative unit on the website?</v>
      </c>
      <c r="F38" s="33" t="str">
        <f>IF(ISBLANK(Monitoring_MP!F38),"",Monitoring_MP!F38)</f>
        <v>bug</v>
      </c>
      <c r="G38" s="35" t="str">
        <f>IF(ISBLANK(Monitoring_MP!G38),"",Monitoring_MP!G38)</f>
        <v>bug4</v>
      </c>
      <c r="H38" s="35" t="str">
        <f>IF(ISBLANK(Monitoring_MP!H38),"",Monitoring_MP!H38)</f>
        <v>bug4k</v>
      </c>
      <c r="I38" s="35">
        <f>IF(ISBLANK(Monitoring_MP!I38),"",Monitoring_MP!I38)</f>
        <v>2</v>
      </c>
      <c r="J38" s="35" t="str">
        <f>IF(ISBLANK(Monitoring_MP!J38),"",Monitoring_MP!J38)</f>
        <v>da</v>
      </c>
      <c r="K38" s="35" t="str">
        <f>IF(ISBLANK(Monitoring_MP!K38),"",Monitoring_MP!K38)</f>
        <v>yes</v>
      </c>
      <c r="L38" s="35" t="str">
        <f>IF(ISBLANK(Monitoring_MP!L38),"",Monitoring_MP!L38)</f>
        <v>nu</v>
      </c>
      <c r="M38" s="37" t="str">
        <f>IF(ISBLANK(Monitoring_MP!M38),"",Monitoring_MP!M38)</f>
        <v>no</v>
      </c>
      <c r="N38" s="35" t="str">
        <f>IF(ISBLANK(Monitoring_MP!N38),"",Monitoring_MP!N38)</f>
        <v>partial</v>
      </c>
      <c r="O38" s="35" t="str">
        <f>IF(ISBLANK(Monitoring_MP!O38),"",Monitoring_MP!O38)</f>
        <v>partially</v>
      </c>
      <c r="P38" s="35" t="str">
        <f>IF(ISBLANK(Monitoring_MP!P38),"",Monitoring_MP!P38)</f>
        <v>--------</v>
      </c>
      <c r="Q38" s="35" t="str">
        <f>IF(ISBLANK(Monitoring_MP!Q38),"",Monitoring_MP!Q38)</f>
        <v>--------</v>
      </c>
      <c r="R38" s="35" t="str">
        <f>IF(ISBLANK(Monitoring_MP!R38),"",Monitoring_MP!R38)</f>
        <v>--------</v>
      </c>
      <c r="S38" s="35" t="str">
        <f>IF(ISBLANK(Monitoring_MP!S38),"",Monitoring_MP!S38)</f>
        <v>--------</v>
      </c>
      <c r="T38" s="35" t="str">
        <f>IF(ISBLANK(Monitoring_MP!T38),"",Monitoring_MP!T38)</f>
        <v>--------</v>
      </c>
      <c r="U38" s="35" t="str">
        <f>IF(ISBLANK(Monitoring_MP!U38),"",Monitoring_MP!U38)</f>
        <v>--------</v>
      </c>
      <c r="V38" s="35" t="str">
        <f>IF(ISBLANK(Monitoring_MP!V38),"",Monitoring_MP!V38)</f>
        <v>--------</v>
      </c>
      <c r="W38" s="35" t="str">
        <f>IF(ISBLANK(Monitoring_MP!W38),"",Monitoring_MP!W38)</f>
        <v>--------</v>
      </c>
      <c r="X38" s="35" t="str">
        <f>IF(ISBLANK(Monitoring_MP!X38),"",Monitoring_MP!X38)</f>
        <v>N/A</v>
      </c>
      <c r="Y38" s="35" t="str">
        <f>IF(ISBLANK(Monitoring_MP!Y38),"",Monitoring_MP!Y38)</f>
        <v>N/A</v>
      </c>
      <c r="Z38" s="35" t="str">
        <f>IF(ISBLANK(Monitoring_MP!Z38),"",Monitoring_MP!Z38)</f>
        <v>--------</v>
      </c>
      <c r="AA38" s="35" t="str">
        <f>IF(ISBLANK(Monitoring_MP!AA38),"",Monitoring_MP!AA38)</f>
        <v>--------</v>
      </c>
      <c r="AB38" s="35">
        <f>IF(ISBLANK(Monitoring_MP!AB38),"",Monitoring_MP!AB38)</f>
        <v>2</v>
      </c>
      <c r="AC38" s="35">
        <f>IF(ISBLANK(Monitoring_MP!AC38),"",Monitoring_MP!AC38)</f>
        <v>0</v>
      </c>
      <c r="AD38" s="35">
        <f>IF(ISBLANK(Monitoring_MP!AD38),"",Monitoring_MP!AD38)</f>
        <v>1</v>
      </c>
      <c r="AE38" s="35" t="str">
        <f>IF(ISBLANK(Monitoring_MP!AE38),"",Monitoring_MP!AE38)</f>
        <v/>
      </c>
      <c r="AF38" s="35" t="str">
        <f>IF(ISBLANK(Monitoring_MP!AF38),"",Monitoring_MP!AF38)</f>
        <v/>
      </c>
      <c r="AG38" s="35" t="str">
        <f>IF(ISBLANK(Monitoring_MP!AG38),"",Monitoring_MP!AG38)</f>
        <v/>
      </c>
      <c r="AH38" s="35" t="str">
        <f>IF(ISBLANK(Monitoring_MP!AH38),"",Monitoring_MP!AH38)</f>
        <v/>
      </c>
      <c r="AI38" s="35" t="str">
        <f>IF(ISBLANK(Monitoring_MP!AI38),"",Monitoring_MP!AI38)</f>
        <v>N/A</v>
      </c>
      <c r="AJ38" s="36" t="str">
        <f>IF(ISBLANK(Monitoring_MP!AJ38),"",Monitoring_MP!AJ38)</f>
        <v/>
      </c>
      <c r="AK38" s="189" t="str">
        <f>IF(ISBLANK(Monitoring_MP!AK38),"",Monitoring_MP!AK38)</f>
        <v>da</v>
      </c>
      <c r="AL38" s="95" t="str">
        <f>IF(ISBLANK(Monitoring_MP!AL38),"",Monitoring_MP!AL38)</f>
        <v>https://www.chisinau.md/doct.php?l=ro&amp;idc=408&amp;id=28298&amp;t=/Consiliul/Activitatea-Consiliului/Decizii-CMC/Decizie-nr-64-din-26-decembrie-2019-Cu-privire-la-aprobarea-bugetului-municipal-Chiinau-pe-anul-2020-in-lectura-a-doua
https://www.chisinau.md/lib.php?l=ro&amp;idc=677&amp;t=/Bugetul-municipal-Chisinau</v>
      </c>
      <c r="AM38" s="189" t="str">
        <f>IF(ISBLANK(Monitoring_MP!AM38),"",Monitoring_MP!AM38)</f>
        <v>da</v>
      </c>
      <c r="AN38" s="95" t="str">
        <f>IF(ISBLANK(Monitoring_MP!AN38),"",Monitoring_MP!AN38)</f>
        <v>http://balti.md/wp-content/uploads/2019/12/reshenie-10-1-23.12.2019-md.pdf</v>
      </c>
      <c r="AO38" s="191" t="str">
        <f>IF(ISBLANK(Monitoring_MP!AO38),"",Monitoring_MP!AO38)</f>
        <v>da</v>
      </c>
      <c r="AP38" s="154" t="str">
        <f>IF(ISBLANK(Monitoring_MP!AP38),"",Monitoring_MP!AP38)</f>
        <v>http://primariacahul.md/index.php/consiliul-orasenesc/decizii-aprobate/1302-deciziile-adoptate-in-cadrul-sedintei-consiliului-municipal-cahul-din-19-12-2019</v>
      </c>
      <c r="AQ38" s="189" t="str">
        <f>IF(ISBLANK(Monitoring_MP!AQ38),"",Monitoring_MP!AQ38)</f>
        <v>nu</v>
      </c>
      <c r="AR38" s="95" t="str">
        <f>IF(ISBLANK(Monitoring_MP!AR38),"",Monitoring_MP!AR38)</f>
        <v>nu sînt informații pe web</v>
      </c>
      <c r="AS38" s="189" t="str">
        <f>IF(ISBLANK(Monitoring_MP!AS38),"",Monitoring_MP!AS38)</f>
        <v>da</v>
      </c>
      <c r="AT38" s="95" t="str">
        <f>IF(ISBLANK(Monitoring_MP!AT38),"",Monitoring_MP!AT38)</f>
        <v>http://www.primsoroca.md/uploads/article/Bugetul_pentru_cetateni1_-_Ap.pdf
http://www.primsoroca.md/ro/bugetul-municipiului-soroca</v>
      </c>
      <c r="AU38" s="189" t="str">
        <f>IF(ISBLANK(Monitoring_MP!AU38),"",Monitoring_MP!AU38)</f>
        <v>da</v>
      </c>
      <c r="AV38" s="95" t="str">
        <f>IF(ISBLANK(Monitoring_MP!AV38),"",Monitoring_MP!AV38)</f>
        <v>https://www.orhei.md/media/files/files/11_20_din_10_12_2019_cu_privire_la_aprobarea_bugetului_municipiului_orhei_pentru_anul_2020_1678097.pdf</v>
      </c>
      <c r="AW38" s="189" t="str">
        <f>IF(ISBLANK(Monitoring_MP!AW38),"",Monitoring_MP!AW38)</f>
        <v>da</v>
      </c>
      <c r="AX38" s="127" t="str">
        <f>IF(ISBLANK(Monitoring_MP!AX38),"",Monitoring_MP!AX38)</f>
        <v xml:space="preserve">https://ceadir-lunga.md/webportal/?q=node/360
</v>
      </c>
      <c r="AY38" s="189" t="str">
        <f>IF(ISBLANK(Monitoring_MP!AY38),"",Monitoring_MP!AY38)</f>
        <v>da</v>
      </c>
      <c r="AZ38" s="95" t="str">
        <f>IF(ISBLANK(Monitoring_MP!AZ38),"",Monitoring_MP!AZ38)</f>
        <v>http://www.straseni.md/dispozitii-si-decizii/
http://actelocale.gov.md/ral/act/cu-privire-la-aprobarea-bugetului-mun-straseni-pentru-anul-2020-in-prima-lectura-390825.html</v>
      </c>
      <c r="BA38" s="189" t="str">
        <f>IF(ISBLANK(Monitoring_MP!BA38),"",Monitoring_MP!BA38)</f>
        <v>nu</v>
      </c>
      <c r="BB38" s="95" t="str">
        <f>IF(ISBLANK(Monitoring_MP!BB38),"",Monitoring_MP!BB38)</f>
        <v>nu sînt informații pe web</v>
      </c>
      <c r="BC38" s="189" t="str">
        <f>IF(ISBLANK(Monitoring_MP!BC38),"",Monitoring_MP!BC38)</f>
        <v>da</v>
      </c>
      <c r="BD38" s="95" t="str">
        <f>IF(ISBLANK(Monitoring_MP!BD38),"",Monitoring_MP!BD38)</f>
        <v>http://www.durlesti.md/images/u/15/files/2019/decizii%202%20din%2016_12_2019.pdf</v>
      </c>
      <c r="BE38" s="189" t="str">
        <f>IF(ISBLANK(Monitoring_MP!BE38),"",Monitoring_MP!BE38)</f>
        <v>nu</v>
      </c>
      <c r="BF38" s="95" t="str">
        <f>IF(ISBLANK(Monitoring_MP!BF38),"",Monitoring_MP!BF38)</f>
        <v>nu sînt informații pe web</v>
      </c>
      <c r="BG38" s="189" t="str">
        <f>IF(ISBLANK(Monitoring_MP!BG38),"",Monitoring_MP!BG38)</f>
        <v>da</v>
      </c>
      <c r="BH38" s="95" t="str">
        <f>IF(ISBLANK(Monitoring_MP!BH38),"",Monitoring_MP!BH38)</f>
        <v>http://primariaedinet.md/?page_id=3540
http://actelocale.gov.md/ral/act/cu-privire-la-aprobarea-bugetului-primriei-municipiului-edine-pentru-anul-2020-n-lectura-nti-403153.html</v>
      </c>
      <c r="BI38" s="189" t="str">
        <f>IF(ISBLANK(Monitoring_MP!BI38),"",Monitoring_MP!BI38)</f>
        <v>nu</v>
      </c>
      <c r="BJ38" s="193" t="str">
        <f>IF(ISBLANK(Monitoring_MP!BJ38),"",Monitoring_MP!BJ38)</f>
        <v>nu sînt informații pe web</v>
      </c>
      <c r="BK38" s="189" t="str">
        <f>IF(ISBLANK(Monitoring_MP!BK38),"",Monitoring_MP!BK38)</f>
        <v>da</v>
      </c>
      <c r="BL38" s="95" t="str">
        <f>IF(ISBLANK(Monitoring_MP!BL38),"",Monitoring_MP!BL38)</f>
        <v>https://www.vulcanestimd.com/protokol</v>
      </c>
      <c r="BM38" s="189" t="str">
        <f>IF(ISBLANK(Monitoring_MP!BM38),"",Monitoring_MP!BM38)</f>
        <v>da</v>
      </c>
      <c r="BN38" s="192" t="str">
        <f>IF(ISBLANK(Monitoring_MP!BN38),"",Monitoring_MP!BN38)</f>
        <v>http://calarasi-primaria.md/buget/</v>
      </c>
      <c r="BO38" s="189" t="str">
        <f>IF(ISBLANK(Monitoring_MP!BO38),"",Monitoring_MP!BO38)</f>
        <v>da</v>
      </c>
      <c r="BP38" s="95" t="str">
        <f>IF(ISBLANK(Monitoring_MP!BP38),"",Monitoring_MP!BP38)</f>
        <v>http://ialoveni.md/wp-content/uploads/2020/01/Decizii-Consiliului-or%C4%83%C8%99enesc-din-20.12.2019-%C3%AEn-prima-lectur%C4%83-1.pdf
http://ialoveni.md/wp-content/uploads/2019/12/Decizii-Consiliului-or%C4%83%C8%99enesc-din-20.12.2019-%C3%AEn-a-doua-lectur%C4%83.pdf</v>
      </c>
      <c r="BQ38" s="189" t="str">
        <f>IF(ISBLANK(Monitoring_MP!BQ38),"",Monitoring_MP!BQ38)</f>
        <v>da</v>
      </c>
      <c r="BR38" s="95" t="str">
        <f>IF(ISBLANK(Monitoring_MP!BR38),"",Monitoring_MP!BR38)</f>
        <v>http://primariafloresti.md/bugetul-local/</v>
      </c>
      <c r="BS38" s="189" t="str">
        <f>IF(ISBLANK(Monitoring_MP!BS38),"",Monitoring_MP!BS38)</f>
        <v>da</v>
      </c>
      <c r="BT38" s="95" t="str">
        <f>IF(ISBLANK(Monitoring_MP!BT38),"",Monitoring_MP!BT38)</f>
        <v>http://taraclia.md/ru/page/primriya/sbor-i-nalogi-108/utvrzhdnny-byudzhtnalogi-i-mstn-sbor-2020</v>
      </c>
      <c r="BU38" s="189" t="str">
        <f>IF(ISBLANK(Monitoring_MP!BU38),"",Monitoring_MP!BU38)</f>
        <v>da</v>
      </c>
      <c r="BV38" s="95" t="str">
        <f>IF(ISBLANK(Monitoring_MP!BV38),"",Monitoring_MP!BV38)</f>
        <v>https://falesti.md/index.php/deciziile-consiliului-local/475-decizii-adoptate-la-sedinta-ordinara-a-consiliului-local-falesti-din-24-12-2019.html</v>
      </c>
      <c r="BW38" s="189" t="str">
        <f>IF(ISBLANK(Monitoring_MP!BW38),"",Monitoring_MP!BW38)</f>
        <v>partial</v>
      </c>
      <c r="BX38" s="130" t="str">
        <f>IF(ISBLANK(Monitoring_MP!BX38),"",Monitoring_MP!BX38)</f>
        <v>http://primariasingerei.md/ro/page/consiliul-local/consilieri-si-programul-de-audienta/arhiva-deciziilor-consiliului-local?year=2019&amp;month=1</v>
      </c>
      <c r="BY38" s="189" t="str">
        <f>IF(ISBLANK(Monitoring_MP!BY38),"",Monitoring_MP!BY38)</f>
        <v>da</v>
      </c>
      <c r="BZ38" s="93" t="str">
        <f>IF(ISBLANK(Monitoring_MP!BZ38),"",Monitoring_MP!BZ38)</f>
        <v>http://primarianisporeni.md/docs/decisions/</v>
      </c>
      <c r="CA38" s="189" t="str">
        <f>IF(ISBLANK(Monitoring_MP!CA38),"",Monitoring_MP!CA38)</f>
        <v>da</v>
      </c>
      <c r="CB38" s="95" t="str">
        <f>IF(ISBLANK(Monitoring_MP!CB38),"",Monitoring_MP!CB38)</f>
        <v>http://cimislia.md/upload/87pdf-5dfb1a40aba63.pdf</v>
      </c>
      <c r="CC38" s="189" t="str">
        <f>IF(ISBLANK(Monitoring_MP!CC38),"",Monitoring_MP!CC38)</f>
        <v>da</v>
      </c>
      <c r="CD38" s="192" t="str">
        <f>IF(ISBLANK(Monitoring_MP!CD38),"",Monitoring_MP!CD38)</f>
        <v>http://riscani.com/ro/page/primaria-208-115-104-104/noutatile-primariei-384?item=decizie-nr-09-21-din-19122019-cu-privire-la-aprobarea-bugetului-local-or-riscani-photo-pdf-</v>
      </c>
      <c r="CE38" s="189" t="str">
        <f>IF(ISBLANK(Monitoring_MP!CE38),"",Monitoring_MP!CE38)</f>
        <v>da</v>
      </c>
      <c r="CF38" s="93" t="str">
        <f>IF(ISBLANK(Monitoring_MP!CF38),"",Monitoring_MP!CF38)</f>
        <v>http://primaria-rezina.md/bugetul-orasului/</v>
      </c>
      <c r="CG38" s="189" t="str">
        <f>IF(ISBLANK(Monitoring_MP!CG38),"",Monitoring_MP!CG38)</f>
        <v>nu</v>
      </c>
      <c r="CH38" s="200" t="str">
        <f>IF(ISBLANK(Monitoring_MP!CH38),"",Monitoring_MP!CH38)</f>
        <v>nu sînt informații pe web</v>
      </c>
      <c r="CI38" s="189" t="str">
        <f>IF(ISBLANK(Monitoring_MP!CI38),"",Monitoring_MP!CI38)</f>
        <v>da</v>
      </c>
      <c r="CJ38" s="192" t="str">
        <f>IF(ISBLANK(Monitoring_MP!CJ38),"",Monitoring_MP!CJ38)</f>
        <v>http://actelocale.gov.md/widget_src/eyJzaG93X3BhZ2luYXRpb24iOnRydWUsInNob3dfc2VhcmNoIjpmYWxzZSwicmVzdWx0c19vbl9wYWdlIjoyOSwib2Zmc2V0IjowLCJmb250X2NvbG9yIjoicmdiYSgwLDAsMCwxKSIsImZvbnRfc2l6ZSI6MTQsImFwbCI6IjE4ODgyIiwidHlwZXMiOlsiMSJdfQ%3D%3D</v>
      </c>
      <c r="CK38" s="189" t="str">
        <f>IF(ISBLANK(Monitoring_MP!CK38),"",Monitoring_MP!CK38)</f>
        <v>da</v>
      </c>
      <c r="CL38" s="192" t="str">
        <f>IF(ISBLANK(Monitoring_MP!CL38),"",Monitoring_MP!CL38)</f>
        <v>https://primariacodru.md/wp-content/uploads/2020/01/BUGET-2020-lectura-II.pdf</v>
      </c>
      <c r="CM38" s="189" t="str">
        <f>IF(ISBLANK(Monitoring_MP!CM38),"",Monitoring_MP!CM38)</f>
        <v>da</v>
      </c>
      <c r="CN38" s="192" t="str">
        <f>IF(ISBLANK(Monitoring_MP!CN38),"",Monitoring_MP!CN38)</f>
        <v>http://primaria-glodeni.md/upload/actelocale/10.1.pdf
http://primaria-glodeni.md/upload/actelocale/10.4.pdf
http://primaria-glodeni.md/ro/page/consilieri-locali-si-domeniile-de-responsabilitate-216/arhiva-deciziilor-anterioare?year=2019&amp;month=1</v>
      </c>
      <c r="CO38" s="189" t="str">
        <f>IF(ISBLANK(Monitoring_MP!CO38),"",Monitoring_MP!CO38)</f>
        <v>nu</v>
      </c>
      <c r="CP38" s="95" t="str">
        <f>IF(ISBLANK(Monitoring_MP!CP38),"",Monitoring_MP!CP38)</f>
        <v>nu sînt informații pe web</v>
      </c>
      <c r="CQ38" s="189" t="str">
        <f>IF(ISBLANK(Monitoring_MP!CQ38),"",Monitoring_MP!CQ38)</f>
        <v>da</v>
      </c>
      <c r="CR38" s="95" t="str">
        <f>IF(ISBLANK(Monitoring_MP!CR38),"",Monitoring_MP!CR38)</f>
        <v>http://primarialeova.md/wp-content/uploads/sites/10/2019/12/Decizia-nr.-3.1_compressed.pdf</v>
      </c>
      <c r="CS38" s="189" t="str">
        <f>IF(ISBLANK(Monitoring_MP!CS38),"",Monitoring_MP!CS38)</f>
        <v>nu</v>
      </c>
      <c r="CT38" s="95" t="str">
        <f>IF(ISBLANK(Monitoring_MP!CT38),"",Monitoring_MP!CT38)</f>
        <v>Pagina web nefuncțională (ultima verificare 31.05.2020)</v>
      </c>
      <c r="CU38" s="189" t="str">
        <f>IF(ISBLANK(Monitoring_MP!CU38),"",Monitoring_MP!CU38)</f>
        <v>nu</v>
      </c>
      <c r="CV38" s="201" t="str">
        <f>IF(ISBLANK(Monitoring_MP!CV38),"",Monitoring_MP!CV38)</f>
        <v>nu sînt informații pe web</v>
      </c>
      <c r="CW38" s="189" t="str">
        <f>IF(ISBLANK(Monitoring_MP!CW38),"",Monitoring_MP!CW38)</f>
        <v>nu</v>
      </c>
      <c r="CX38" s="192" t="str">
        <f>IF(ISBLANK(Monitoring_MP!CX38),"",Monitoring_MP!CX38)</f>
        <v>nu sînt informații pe web</v>
      </c>
      <c r="CY38" s="189" t="str">
        <f>IF(ISBLANK(Monitoring_MP!CY38),"",Monitoring_MP!CY38)</f>
        <v>nu</v>
      </c>
      <c r="CZ38" s="193" t="str">
        <f>IF(ISBLANK(Monitoring_MP!CZ38),"",Monitoring_MP!CZ38)</f>
        <v>nu sînt informații pe web</v>
      </c>
      <c r="DA38" s="189" t="str">
        <f>IF(ISBLANK(Monitoring_MP!DA38),"",Monitoring_MP!DA38)</f>
        <v>nu</v>
      </c>
      <c r="DB38" s="192" t="str">
        <f>IF(ISBLANK(Monitoring_MP!DB38),"",Monitoring_MP!DB38)</f>
        <v>nu sînt informații pe web</v>
      </c>
      <c r="DC38" s="189" t="str">
        <f>IF(ISBLANK(Monitoring_MP!DC38),"",Monitoring_MP!DC38)</f>
        <v>nu</v>
      </c>
      <c r="DD38" s="127" t="str">
        <f>IF(ISBLANK(Monitoring_MP!DD38),"",Monitoring_MP!DD38)</f>
        <v>nu sînt informații pe web</v>
      </c>
      <c r="DE38" s="189" t="str">
        <f>IF(ISBLANK(Monitoring_MP!DE38),"",Monitoring_MP!DE38)</f>
        <v>nu</v>
      </c>
      <c r="DF38" s="193" t="str">
        <f>IF(ISBLANK(Monitoring_MP!DF38),"",Monitoring_MP!DF38)</f>
        <v>nu este pagina web (ultima verificare 31.05.2020)</v>
      </c>
      <c r="DG38" s="189" t="str">
        <f>IF(ISBLANK(Monitoring_MP!DG38),"",Monitoring_MP!DG38)</f>
        <v>da</v>
      </c>
      <c r="DH38" s="95" t="str">
        <f>IF(ISBLANK(Monitoring_MP!DH38),"",Monitoring_MP!DH38)</f>
        <v>http://www.primariacricova.md/images/u/12/files/2019/Decizia%204-12%20din%2019_12_2019%20Aprobarea%20Bugetului%20pe%20an_%202020%20%c3%aen%20lectura%20a%20II.pdf</v>
      </c>
      <c r="DI38" s="189" t="str">
        <f>IF(ISBLANK(Monitoring_MP!DI38),"",Monitoring_MP!DI38)</f>
        <v>da</v>
      </c>
      <c r="DJ38" s="93" t="str">
        <f>IF(ISBLANK(Monitoring_MP!DJ38),"",Monitoring_MP!DJ38)</f>
        <v>https://bacioi.md/buget/</v>
      </c>
      <c r="DK38" s="189" t="str">
        <f>IF(ISBLANK(Monitoring_MP!DK38),"",Monitoring_MP!DK38)</f>
        <v>da</v>
      </c>
      <c r="DL38" s="95" t="str">
        <f>IF(ISBLANK(Monitoring_MP!DL38),"",Monitoring_MP!DL38)</f>
        <v>http://www.primariastefanvoda.md/files/3107_decizia_c.o._stefan_voda_nr._10-3_din_13.12.19_aprobarea_bugetului_pe_anul_2020.pdf</v>
      </c>
      <c r="DM38" s="189" t="str">
        <f>IF(ISBLANK(Monitoring_MP!DM38),"",Monitoring_MP!DM38)</f>
        <v>da</v>
      </c>
      <c r="DN38" s="95" t="str">
        <f>IF(ISBLANK(Monitoring_MP!DN38),"",Monitoring_MP!DN38)</f>
        <v>https://singera.md/482-cu-privire-la-aprobarea-bugetului-or-sngera-pentru-anul-2020-n-i-lectur.html</v>
      </c>
      <c r="DO38" s="189" t="str">
        <f>IF(ISBLANK(Monitoring_MP!DO38),"",Monitoring_MP!DO38)</f>
        <v>nu</v>
      </c>
      <c r="DP38" s="95" t="str">
        <f>IF(ISBLANK(Monitoring_MP!DP38),"",Monitoring_MP!DP38)</f>
        <v>site nefuncțional (ultima verificare 31.05.2020)</v>
      </c>
      <c r="DQ38" s="189" t="str">
        <f>IF(ISBLANK(Monitoring_MP!DQ38),"",Monitoring_MP!DQ38)</f>
        <v>nu</v>
      </c>
      <c r="DR38" s="193" t="str">
        <f>IF(ISBLANK(Monitoring_MP!DR38),"",Monitoring_MP!DR38)</f>
        <v>Nu are pagină web (ultima verificare 31.05.2020)</v>
      </c>
      <c r="DS38" s="189" t="str">
        <f>IF(ISBLANK(Monitoring_MP!DS38),"",Monitoring_MP!DS38)</f>
        <v>da</v>
      </c>
      <c r="DT38" s="192" t="str">
        <f>IF(ISBLANK(Monitoring_MP!DT38),"",Monitoring_MP!DT38)</f>
        <v>http://cupcini.md/wp-content/uploads/sites/25/2020/05/1-10-files-merged.pdf</v>
      </c>
      <c r="DU38" s="189" t="str">
        <f>IF(ISBLANK(Monitoring_MP!DU38),"",Monitoring_MP!DU38)</f>
        <v>nu</v>
      </c>
      <c r="DV38" s="193" t="str">
        <f>IF(ISBLANK(Monitoring_MP!DV38),"",Monitoring_MP!DV38)</f>
        <v>Nu are pagină web (ultima verificare 31.05.2020)</v>
      </c>
      <c r="DW38" s="189" t="str">
        <f>IF(ISBLANK(Monitoring_MP!DW38),"",Monitoring_MP!DW38)</f>
        <v>da</v>
      </c>
      <c r="DX38" s="95" t="str">
        <f>IF(ISBLANK(Monitoring_MP!DX38),"",Monitoring_MP!DX38)</f>
        <v>http://truseni.md/index.php/ro/byudzhet</v>
      </c>
      <c r="DY38" s="189" t="str">
        <f>IF(ISBLANK(Monitoring_MP!DY38),"",Monitoring_MP!DY38)</f>
        <v>nu</v>
      </c>
      <c r="DZ38" s="95" t="str">
        <f>IF(ISBLANK(Monitoring_MP!DZ38),"",Monitoring_MP!DZ38)</f>
        <v>nu sînt informații pe web</v>
      </c>
      <c r="EA38" s="189" t="str">
        <f>IF(ISBLANK(Monitoring_MP!EA38),"",Monitoring_MP!EA38)</f>
        <v>da</v>
      </c>
      <c r="EB38" s="192" t="str">
        <f>IF(ISBLANK(Monitoring_MP!EB38),"",Monitoring_MP!EB38)</f>
        <v>http://peresecina.md/wp-content/uploads/sites/24/2020/03/Cu-privire-la-aprobarea-bugetului-local-Peresecina-pentru-anul-2020-in-a-II-a-lectura.pdf</v>
      </c>
      <c r="EC38" s="189" t="str">
        <f>IF(ISBLANK(Monitoring_MP!EC38),"",Monitoring_MP!EC38)</f>
        <v>nu</v>
      </c>
      <c r="ED38" s="193" t="str">
        <f>IF(ISBLANK(Monitoring_MP!ED38),"",Monitoring_MP!ED38)</f>
        <v>Nu are pagină web (ultima verificare 31.05.2020)</v>
      </c>
      <c r="EE38" s="189" t="str">
        <f>IF(ISBLANK(Monitoring_MP!EE38),"",Monitoring_MP!EE38)</f>
        <v>nu</v>
      </c>
      <c r="EF38" s="193" t="str">
        <f>IF(ISBLANK(Monitoring_MP!EF38),"",Monitoring_MP!EF38)</f>
        <v>nu sînt informații pe web</v>
      </c>
      <c r="EG38" s="189" t="str">
        <f>IF(ISBLANK(Monitoring_MP!EG38),"",Monitoring_MP!EG38)</f>
        <v>nu</v>
      </c>
      <c r="EH38" s="95" t="str">
        <f>IF(ISBLANK(Monitoring_MP!EH38),"",Monitoring_MP!EH38)</f>
        <v>nu sînt informații pe web</v>
      </c>
      <c r="EI38" s="189" t="str">
        <f>IF(ISBLANK(Monitoring_MP!EI38),"",Monitoring_MP!EI38)</f>
        <v>da</v>
      </c>
      <c r="EJ38" s="95" t="str">
        <f>IF(ISBLANK(Monitoring_MP!EJ38),"",Monitoring_MP!EJ38)</f>
        <v>http://varnita.md/sedinta-din-12-12-2019</v>
      </c>
      <c r="EK38" s="189" t="str">
        <f>IF(ISBLANK(Monitoring_MP!EK38),"",Monitoring_MP!EK38)</f>
        <v>nu</v>
      </c>
      <c r="EL38" s="193" t="str">
        <f>IF(ISBLANK(Monitoring_MP!EL38),"",Monitoring_MP!EL38)</f>
        <v>nu sînt informații pe web</v>
      </c>
      <c r="EM38" s="189" t="str">
        <f>IF(ISBLANK(Monitoring_MP!EM38),"",Monitoring_MP!EM38)</f>
        <v>da</v>
      </c>
      <c r="EN38" s="95" t="str">
        <f>IF(ISBLANK(Monitoring_MP!EN38),"",Monitoring_MP!EN38)</f>
        <v>http://www.primariatelenesti.md/deciziile-consiliului-local/</v>
      </c>
      <c r="EO38" s="189" t="str">
        <f>IF(ISBLANK(Monitoring_MP!EO38),"",Monitoring_MP!EO38)</f>
        <v>da</v>
      </c>
      <c r="EP38" s="95" t="str">
        <f>IF(ISBLANK(Monitoring_MP!EP38),"",Monitoring_MP!EP38)</f>
        <v>https://drive.google.com/file/d/1s9DmF3_bb2_ZWscxcFh13OhV7U33W-Ut/view</v>
      </c>
      <c r="EQ38" s="189" t="str">
        <f>IF(ISBLANK(Monitoring_MP!EQ38),"",Monitoring_MP!EQ38)</f>
        <v>nu</v>
      </c>
      <c r="ER38" s="93" t="str">
        <f>IF(ISBLANK(Monitoring_MP!ER38),"",Monitoring_MP!ER38)</f>
        <v>pagina web nefuncțională (ultima verificare la 2.06.2020)</v>
      </c>
      <c r="ES38" s="189" t="str">
        <f>IF(ISBLANK(Monitoring_MP!ES38),"",Monitoring_MP!ES38)</f>
        <v>nu</v>
      </c>
      <c r="ET38" s="127" t="str">
        <f>IF(ISBLANK(Monitoring_MP!ET38),"",Monitoring_MP!ET38)</f>
        <v>pagina web nefuncțională (ultima verificare la 2.06.2020)</v>
      </c>
      <c r="EU38" s="189" t="str">
        <f>IF(ISBLANK(Monitoring_MP!EU38),"",Monitoring_MP!EU38)</f>
        <v>nu</v>
      </c>
      <c r="EV38" s="194" t="str">
        <f>IF(ISBLANK(Monitoring_MP!EV38),"",Monitoring_MP!EV38)</f>
        <v>pagina web nefuncțională (ultima verificare la 2.06.2020)</v>
      </c>
      <c r="EW38" s="189" t="str">
        <f>IF(ISBLANK(Monitoring_MP!EW38),"",Monitoring_MP!EW38)</f>
        <v>nu</v>
      </c>
      <c r="EX38" s="95" t="str">
        <f>IF(ISBLANK(Monitoring_MP!EX38),"",Monitoring_MP!EX38)</f>
        <v>nu sînt informații pe web</v>
      </c>
      <c r="EY38" s="189" t="str">
        <f>IF(ISBLANK(Monitoring_MP!EY38),"",Monitoring_MP!EY38)</f>
        <v>da</v>
      </c>
      <c r="EZ38" s="192" t="str">
        <f>IF(ISBLANK(Monitoring_MP!EZ38),"",Monitoring_MP!EZ38)</f>
        <v>https://comrat.md/reshenija-munsoveta.html
http://actelocale.gov.md/ral/act/2020-411976.html</v>
      </c>
      <c r="FA38" s="143" t="str">
        <f t="shared" si="2"/>
        <v>da</v>
      </c>
      <c r="FB38" s="143">
        <f t="shared" si="3"/>
        <v>34</v>
      </c>
      <c r="FC38" s="143" t="str">
        <f t="shared" si="2"/>
        <v>nu</v>
      </c>
      <c r="FD38" s="143">
        <f t="shared" si="3"/>
        <v>25</v>
      </c>
      <c r="FE38" s="143" t="str">
        <f t="shared" si="2"/>
        <v>partial</v>
      </c>
      <c r="FF38" s="143">
        <f t="shared" ref="FF38" si="263">COUNTIF($AK38:$EZ38,FE38)</f>
        <v>1</v>
      </c>
      <c r="FG38" s="143" t="str">
        <f t="shared" si="2"/>
        <v>--------</v>
      </c>
      <c r="FH38" s="143">
        <f t="shared" ref="FH38" si="264">COUNTIF($AK38:$EZ38,FG38)</f>
        <v>0</v>
      </c>
      <c r="FI38" s="143" t="str">
        <f t="shared" si="2"/>
        <v>--------</v>
      </c>
      <c r="FJ38" s="143">
        <f t="shared" ref="FJ38" si="265">COUNTIF($AK38:$EZ38,FI38)</f>
        <v>0</v>
      </c>
      <c r="FK38" s="143" t="str">
        <f t="shared" si="7"/>
        <v>--------</v>
      </c>
      <c r="FL38" s="143">
        <f t="shared" ref="FL38" si="266">COUNTIF($AK38:$EZ38,FK38)</f>
        <v>0</v>
      </c>
      <c r="FM38" s="143" t="str">
        <f t="shared" si="9"/>
        <v>--------</v>
      </c>
      <c r="FN38" s="143">
        <f t="shared" ref="FN38" si="267">COUNTIF($AK38:$EZ38,FM38)</f>
        <v>0</v>
      </c>
      <c r="FO38" s="143" t="str">
        <f t="shared" si="11"/>
        <v>N/A</v>
      </c>
      <c r="FP38" s="143">
        <f t="shared" ref="FP38" si="268">COUNTIF($AK38:$EZ38,FO38)</f>
        <v>0</v>
      </c>
      <c r="FQ38" s="143" t="str">
        <f t="shared" si="13"/>
        <v>--------</v>
      </c>
      <c r="FR38" s="143">
        <f t="shared" ref="FR38" si="269">COUNTIF($AK38:$EZ38,FQ38)</f>
        <v>0</v>
      </c>
      <c r="FS38" s="143">
        <f t="shared" si="15"/>
        <v>60</v>
      </c>
      <c r="FT38" s="143" t="str">
        <f t="shared" si="16"/>
        <v>da</v>
      </c>
      <c r="FU38" s="143" t="str">
        <f t="shared" si="17"/>
        <v>nu</v>
      </c>
      <c r="FV38" s="143">
        <f t="shared" si="18"/>
        <v>34</v>
      </c>
      <c r="FW38" s="143">
        <f t="shared" si="19"/>
        <v>25</v>
      </c>
      <c r="FX38" s="143">
        <f t="shared" si="20"/>
        <v>60</v>
      </c>
      <c r="FY38" s="33" t="s">
        <v>353</v>
      </c>
      <c r="FZ38" s="167">
        <f t="shared" si="21"/>
        <v>0.56666666666666665</v>
      </c>
      <c r="GA38" s="167">
        <f t="shared" si="22"/>
        <v>0.41666666666666669</v>
      </c>
      <c r="GB38" s="143" t="str">
        <f>VLOOKUP(Analysis_2020!B38,Matching_final!B38:G101,6,FALSE)</f>
        <v>C18036</v>
      </c>
      <c r="GC38" s="143" t="str">
        <f>VLOOKUP(GB38,Monitoring_MP_2018!B:D,3,FALSE)</f>
        <v>Is available the current budget of the territorial-administrative unit on the website?</v>
      </c>
      <c r="GD38" s="143" t="str">
        <f>VLOOKUP(GB38,Monitoring_MP_2018!B:E,4,FALSE)</f>
        <v>bug</v>
      </c>
      <c r="GE38" s="167">
        <f>VLOOKUP($GB38,Monitoring_MP_2018!$B:$FD,158,FALSE)</f>
        <v>0.55000000000000004</v>
      </c>
      <c r="GF38" s="167">
        <f>VLOOKUP($GB38,Monitoring_MP_2018!$B:$FD,159,FALSE)</f>
        <v>0.43333333333333335</v>
      </c>
      <c r="GG38" s="230">
        <f t="shared" si="23"/>
        <v>1.6666666666666607E-2</v>
      </c>
      <c r="GH38" s="230">
        <f t="shared" si="24"/>
        <v>-1.6666666666666663E-2</v>
      </c>
      <c r="GI38" s="143">
        <v>37</v>
      </c>
    </row>
    <row r="39" spans="1:191" ht="15" customHeight="1" x14ac:dyDescent="0.35">
      <c r="A39" s="32" t="str">
        <f>IF(ISBLANK(Monitoring_MP!A39),"",Monitoring_MP!A39)</f>
        <v>Q37</v>
      </c>
      <c r="B39" s="32" t="str">
        <f>IF(ISBLANK(Monitoring_MP!B39),"",Monitoring_MP!B39)</f>
        <v>C20037</v>
      </c>
      <c r="C39" s="32">
        <f>IF(ISBLANK(Monitoring_MP!C39),"",Monitoring_MP!C39)</f>
        <v>39</v>
      </c>
      <c r="D39" s="33" t="str">
        <f>IF(ISBLANK(Monitoring_MP!D39),"",Monitoring_MP!D39)</f>
        <v>Sînt disponibile pe pagina web bugetele pentru cel puțin ultimii trei ani consecutivi (2018 - 2020) ?</v>
      </c>
      <c r="E39" s="33" t="str">
        <f>IF(ISBLANK(Monitoring_MP!E39),"",Monitoring_MP!E39)</f>
        <v>Is the budget available on the website for at least the last three consecutive years (2018 - 2020)?</v>
      </c>
      <c r="F39" s="33" t="str">
        <f>IF(ISBLANK(Monitoring_MP!F39),"",Monitoring_MP!F39)</f>
        <v>bug</v>
      </c>
      <c r="G39" s="37" t="str">
        <f>IF(ISBLANK(Monitoring_MP!G39),"",Monitoring_MP!G39)</f>
        <v>bug5</v>
      </c>
      <c r="H39" s="37" t="str">
        <f>IF(ISBLANK(Monitoring_MP!H39),"",Monitoring_MP!H39)</f>
        <v>bug5k</v>
      </c>
      <c r="I39" s="37">
        <f>IF(ISBLANK(Monitoring_MP!I39),"",Monitoring_MP!I39)</f>
        <v>2</v>
      </c>
      <c r="J39" s="37" t="str">
        <f>IF(ISBLANK(Monitoring_MP!J39),"",Monitoring_MP!J39)</f>
        <v>da</v>
      </c>
      <c r="K39" s="37" t="str">
        <f>IF(ISBLANK(Monitoring_MP!K39),"",Monitoring_MP!K39)</f>
        <v>yes</v>
      </c>
      <c r="L39" s="37" t="str">
        <f>IF(ISBLANK(Monitoring_MP!L39),"",Monitoring_MP!L39)</f>
        <v>nu</v>
      </c>
      <c r="M39" s="37" t="str">
        <f>IF(ISBLANK(Monitoring_MP!M39),"",Monitoring_MP!M39)</f>
        <v>no</v>
      </c>
      <c r="N39" s="35" t="str">
        <f>IF(ISBLANK(Monitoring_MP!N39),"",Monitoring_MP!N39)</f>
        <v>partial</v>
      </c>
      <c r="O39" s="37" t="str">
        <f>IF(ISBLANK(Monitoring_MP!O39),"",Monitoring_MP!O39)</f>
        <v>partially</v>
      </c>
      <c r="P39" s="37" t="str">
        <f>IF(ISBLANK(Monitoring_MP!P39),"",Monitoring_MP!P39)</f>
        <v>--------</v>
      </c>
      <c r="Q39" s="37" t="str">
        <f>IF(ISBLANK(Monitoring_MP!Q39),"",Monitoring_MP!Q39)</f>
        <v>--------</v>
      </c>
      <c r="R39" s="37" t="str">
        <f>IF(ISBLANK(Monitoring_MP!R39),"",Monitoring_MP!R39)</f>
        <v>--------</v>
      </c>
      <c r="S39" s="37" t="str">
        <f>IF(ISBLANK(Monitoring_MP!S39),"",Monitoring_MP!S39)</f>
        <v>--------</v>
      </c>
      <c r="T39" s="37" t="str">
        <f>IF(ISBLANK(Monitoring_MP!T39),"",Monitoring_MP!T39)</f>
        <v>--------</v>
      </c>
      <c r="U39" s="37" t="str">
        <f>IF(ISBLANK(Monitoring_MP!U39),"",Monitoring_MP!U39)</f>
        <v>--------</v>
      </c>
      <c r="V39" s="37" t="str">
        <f>IF(ISBLANK(Monitoring_MP!V39),"",Monitoring_MP!V39)</f>
        <v>--------</v>
      </c>
      <c r="W39" s="37" t="str">
        <f>IF(ISBLANK(Monitoring_MP!W39),"",Monitoring_MP!W39)</f>
        <v>--------</v>
      </c>
      <c r="X39" s="37" t="str">
        <f>IF(ISBLANK(Monitoring_MP!X39),"",Monitoring_MP!X39)</f>
        <v>N/A</v>
      </c>
      <c r="Y39" s="37" t="str">
        <f>IF(ISBLANK(Monitoring_MP!Y39),"",Monitoring_MP!Y39)</f>
        <v>N/A</v>
      </c>
      <c r="Z39" s="37" t="str">
        <f>IF(ISBLANK(Monitoring_MP!Z39),"",Monitoring_MP!Z39)</f>
        <v>--------</v>
      </c>
      <c r="AA39" s="37" t="str">
        <f>IF(ISBLANK(Monitoring_MP!AA39),"",Monitoring_MP!AA39)</f>
        <v>--------</v>
      </c>
      <c r="AB39" s="37">
        <f>IF(ISBLANK(Monitoring_MP!AB39),"",Monitoring_MP!AB39)</f>
        <v>2</v>
      </c>
      <c r="AC39" s="37">
        <f>IF(ISBLANK(Monitoring_MP!AC39),"",Monitoring_MP!AC39)</f>
        <v>0</v>
      </c>
      <c r="AD39" s="37">
        <f>IF(ISBLANK(Monitoring_MP!AD39),"",Monitoring_MP!AD39)</f>
        <v>1</v>
      </c>
      <c r="AE39" s="37" t="str">
        <f>IF(ISBLANK(Monitoring_MP!AE39),"",Monitoring_MP!AE39)</f>
        <v/>
      </c>
      <c r="AF39" s="37" t="str">
        <f>IF(ISBLANK(Monitoring_MP!AF39),"",Monitoring_MP!AF39)</f>
        <v/>
      </c>
      <c r="AG39" s="37" t="str">
        <f>IF(ISBLANK(Monitoring_MP!AG39),"",Monitoring_MP!AG39)</f>
        <v/>
      </c>
      <c r="AH39" s="37" t="str">
        <f>IF(ISBLANK(Monitoring_MP!AH39),"",Monitoring_MP!AH39)</f>
        <v/>
      </c>
      <c r="AI39" s="37" t="str">
        <f>IF(ISBLANK(Monitoring_MP!AI39),"",Monitoring_MP!AI39)</f>
        <v>N/A</v>
      </c>
      <c r="AJ39" s="33" t="str">
        <f>IF(ISBLANK(Monitoring_MP!AJ39),"",Monitoring_MP!AJ39)</f>
        <v/>
      </c>
      <c r="AK39" s="189" t="str">
        <f>IF(ISBLANK(Monitoring_MP!AK39),"",Monitoring_MP!AK39)</f>
        <v>da</v>
      </c>
      <c r="AL39" s="95" t="str">
        <f>IF(ISBLANK(Monitoring_MP!AL39),"",Monitoring_MP!AL39)</f>
        <v>https://www.chisinau.md/lib.php?l=ro&amp;idc=677&amp;t=/Bugetul-municipal-Chisinau</v>
      </c>
      <c r="AM39" s="189" t="str">
        <f>IF(ISBLANK(Monitoring_MP!AM39),"",Monitoring_MP!AM39)</f>
        <v>da</v>
      </c>
      <c r="AN39" s="93" t="str">
        <f>IF(ISBLANK(Monitoring_MP!AN39),"",Monitoring_MP!AN39)</f>
        <v>https://drive.google.com/file/d/1QANJZJuGG1gQyBuaFRH8th0eibP5FBsg/view
http://balti.md/wp-content/uploads/2019/01/reshenie-16.2-27.12.2018-md-upd1.pdf
http://balti.md/wp-content/uploads/2019/12/reshenie-10-1-23.12.2019-md.pdf</v>
      </c>
      <c r="AO39" s="191" t="str">
        <f>IF(ISBLANK(Monitoring_MP!AO39),"",Monitoring_MP!AO39)</f>
        <v>da</v>
      </c>
      <c r="AP39" s="154" t="str">
        <f>IF(ISBLANK(Monitoring_MP!AP39),"",Monitoring_MP!AP39)</f>
        <v xml:space="preserve">http://primariacahul.md/index.php/consiliul-orasenesc/decizii-aprobate/1006-deciziile-adoptate-in-cadrul-sedintei-consiliului-orasenesc-cahul-din-14-12-2017
http://primariacahul.md/index.php/consiliul-orasenesc/decizii-aprobate/1132-deciziile-adoptate-in-cadrul-sedintei-consiliului-municipal-cahul-din-18-12-2018
http://primariacahul.md/index.php/consiliul-orasenesc/decizii-aprobate/1302-deciziile-adoptate-in-cadrul-sedintei-consiliului-municipal-cahul-din-19-12-2019
</v>
      </c>
      <c r="AQ39" s="189" t="str">
        <f>IF(ISBLANK(Monitoring_MP!AQ39),"",Monitoring_MP!AQ39)</f>
        <v>nu</v>
      </c>
      <c r="AR39" s="95" t="str">
        <f>IF(ISBLANK(Monitoring_MP!AR39),"",Monitoring_MP!AR39)</f>
        <v>nu sînt informații pe web</v>
      </c>
      <c r="AS39" s="189" t="str">
        <f>IF(ISBLANK(Monitoring_MP!AS39),"",Monitoring_MP!AS39)</f>
        <v>da</v>
      </c>
      <c r="AT39" s="95" t="str">
        <f>IF(ISBLANK(Monitoring_MP!AT39),"",Monitoring_MP!AT39)</f>
        <v>http://www.primsoroca.md/ro/bugetul-municipiului-soroca</v>
      </c>
      <c r="AU39" s="189" t="str">
        <f>IF(ISBLANK(Monitoring_MP!AU39),"",Monitoring_MP!AU39)</f>
        <v>da</v>
      </c>
      <c r="AV39" s="93" t="str">
        <f>IF(ISBLANK(Monitoring_MP!AV39),"",Monitoring_MP!AV39)</f>
        <v xml:space="preserve">https://www.orhei.md/media/files/files/13_3_cu_privire_la_aprobarea_bygetului_municipiului_orhei_pentru_anul_2018_6800910.pdf
https://www.orhei.md/media/files/files/13_4_cu_privire_la_aprobarea_bugetului_mun_orhei_p-u_2019_4290242.pdf
https://www.orhei.md/media/files/files/11_20_din_10_12_2019_cu_privire_la_aprobarea_bugetului_municipiului_orhei_pentru_anul_2020_1678097.pdf
</v>
      </c>
      <c r="AW39" s="189" t="str">
        <f>IF(ISBLANK(Monitoring_MP!AW39),"",Monitoring_MP!AW39)</f>
        <v>da</v>
      </c>
      <c r="AX39" s="96" t="str">
        <f>IF(ISBLANK(Monitoring_MP!AX39),"",Monitoring_MP!AX39)</f>
        <v>https://ceadir-lunga.md/webportal/?q=node/134
https://ceadir-lunga.md/webportal/?q=node/245
https://ceadir-lunga.md/webportal/?q=node/360
https://ceadir-lunga.md/webportal/?q=biudjet-munitipia</v>
      </c>
      <c r="AY39" s="189" t="str">
        <f>IF(ISBLANK(Monitoring_MP!AY39),"",Monitoring_MP!AY39)</f>
        <v>partial</v>
      </c>
      <c r="AZ39" s="93" t="str">
        <f>IF(ISBLANK(Monitoring_MP!AZ39),"",Monitoring_MP!AZ39)</f>
        <v>http://actelocale.gov.md/ral/act/cu-privire-la-aprobarea-bugetului-mun-straseni-pe-anul-2019-in-lectura-a-doua-140180.html
http://actelocale.gov.md/ral/act/cu-privire-la-aprobarea-bugetului-mun-straseni-pentru-anul-2020-in-prima-lectura-390825.html</v>
      </c>
      <c r="BA39" s="189" t="str">
        <f>IF(ISBLANK(Monitoring_MP!BA39),"",Monitoring_MP!BA39)</f>
        <v>nu</v>
      </c>
      <c r="BB39" s="95" t="str">
        <f>IF(ISBLANK(Monitoring_MP!BB39),"",Monitoring_MP!BB39)</f>
        <v>nu sînt informații pe web</v>
      </c>
      <c r="BC39" s="189" t="str">
        <f>IF(ISBLANK(Monitoring_MP!BC39),"",Monitoring_MP!BC39)</f>
        <v>nu</v>
      </c>
      <c r="BD39" s="95" t="str">
        <f>IF(ISBLANK(Monitoring_MP!BD39),"",Monitoring_MP!BD39)</f>
        <v>nu sînt informații pe web</v>
      </c>
      <c r="BE39" s="189" t="str">
        <f>IF(ISBLANK(Monitoring_MP!BE39),"",Monitoring_MP!BE39)</f>
        <v>partial</v>
      </c>
      <c r="BF39" s="93" t="str">
        <f>IF(ISBLANK(Monitoring_MP!BF39),"",Monitoring_MP!BF39)</f>
        <v>https://primaria.causeni.org/bugetul-orasului/</v>
      </c>
      <c r="BG39" s="189" t="str">
        <f>IF(ISBLANK(Monitoring_MP!BG39),"",Monitoring_MP!BG39)</f>
        <v>partial</v>
      </c>
      <c r="BH39" s="95" t="str">
        <f>IF(ISBLANK(Monitoring_MP!BH39),"",Monitoring_MP!BH39)</f>
        <v>http://actelocale.gov.md/ral/act/cu-privire-la-aprobarea-bugetului-primriei-mun-edine-pentru-anul-2019-n-lectura-a-doua-150812.html
http://actelocale.gov.md/ral/act/cu-privire-la-aprobarea-bugetului-primriei-municipiului-edine-pentru-anul-2020-n-lectura-nti-403153.html</v>
      </c>
      <c r="BI39" s="189" t="str">
        <f>IF(ISBLANK(Monitoring_MP!BI39),"",Monitoring_MP!BI39)</f>
        <v>nu</v>
      </c>
      <c r="BJ39" s="193" t="str">
        <f>IF(ISBLANK(Monitoring_MP!BJ39),"",Monitoring_MP!BJ39)</f>
        <v>nu sînt informații pe web</v>
      </c>
      <c r="BK39" s="189" t="str">
        <f>IF(ISBLANK(Monitoring_MP!BK39),"",Monitoring_MP!BK39)</f>
        <v>da</v>
      </c>
      <c r="BL39" s="93" t="str">
        <f>IF(ISBLANK(Monitoring_MP!BL39),"",Monitoring_MP!BL39)</f>
        <v>https://www.vulcanestimd.com/protokol</v>
      </c>
      <c r="BM39" s="189" t="str">
        <f>IF(ISBLANK(Monitoring_MP!BM39),"",Monitoring_MP!BM39)</f>
        <v>partial</v>
      </c>
      <c r="BN39" s="192" t="str">
        <f>IF(ISBLANK(Monitoring_MP!BN39),"",Monitoring_MP!BN39)</f>
        <v>http://calarasi-primaria.md/buget/</v>
      </c>
      <c r="BO39" s="189" t="str">
        <f>IF(ISBLANK(Monitoring_MP!BO39),"",Monitoring_MP!BO39)</f>
        <v>partial</v>
      </c>
      <c r="BP39" s="93" t="str">
        <f>IF(ISBLANK(Monitoring_MP!BP39),"",Monitoring_MP!BP39)</f>
        <v>http://ialoveni.md/wp-content/uploads/2018/01/Deciziile-Consiliului-or%C4%83%C8%99enesc-Ialoveni-din-13-decembrie-2017.pdf
http://ialoveni.md/bugetul-local-2016/</v>
      </c>
      <c r="BQ39" s="189" t="str">
        <f>IF(ISBLANK(Monitoring_MP!BQ39),"",Monitoring_MP!BQ39)</f>
        <v>nu</v>
      </c>
      <c r="BR39" s="93" t="str">
        <f>IF(ISBLANK(Monitoring_MP!BR39),"",Monitoring_MP!BR39)</f>
        <v>nu sînt informații pe web</v>
      </c>
      <c r="BS39" s="189" t="str">
        <f>IF(ISBLANK(Monitoring_MP!BS39),"",Monitoring_MP!BS39)</f>
        <v>nu</v>
      </c>
      <c r="BT39" s="93" t="str">
        <f>IF(ISBLANK(Monitoring_MP!BT39),"",Monitoring_MP!BT39)</f>
        <v>nu sînt informații pe web</v>
      </c>
      <c r="BU39" s="189" t="str">
        <f>IF(ISBLANK(Monitoring_MP!BU39),"",Monitoring_MP!BU39)</f>
        <v>da</v>
      </c>
      <c r="BV39" s="93" t="str">
        <f>IF(ISBLANK(Monitoring_MP!BV39),"",Monitoring_MP!BV39)</f>
        <v xml:space="preserve">https://falesti.md/index.php/deciziile-consiliului-local/252-dec-29-12-2017.html
https://falesti.md/index.php/deciziile-consiliului-local/368-scl-27-12-2018.html
https://falesti.md/index.php/deciziile-consiliului-local/475-decizii-adoptate-la-sedinta-ordinara-a-consiliului-local-falesti-din-24-12-2019.html
</v>
      </c>
      <c r="BW39" s="189" t="str">
        <f>IF(ISBLANK(Monitoring_MP!BW39),"",Monitoring_MP!BW39)</f>
        <v>partial</v>
      </c>
      <c r="BX39" s="134" t="str">
        <f>IF(ISBLANK(Monitoring_MP!BX39),"",Monitoring_MP!BX39)</f>
        <v>http://primariasingerei.md/upload/actelocale/Decizia%208.1-%208.2.%20din%2028.11.2018.PDF
http://primariasingerei.md/upload/actelocale/Proiect%20de%20decizie%20%202%20.PDF</v>
      </c>
      <c r="BY39" s="189" t="str">
        <f>IF(ISBLANK(Monitoring_MP!BY39),"",Monitoring_MP!BY39)</f>
        <v>da</v>
      </c>
      <c r="BZ39" s="93" t="str">
        <f>IF(ISBLANK(Monitoring_MP!BZ39),"",Monitoring_MP!BZ39)</f>
        <v>http://primarianisporeni.md/docs/decisions/</v>
      </c>
      <c r="CA39" s="189" t="str">
        <f>IF(ISBLANK(Monitoring_MP!CA39),"",Monitoring_MP!CA39)</f>
        <v>da</v>
      </c>
      <c r="CB39" s="95" t="str">
        <f>IF(ISBLANK(Monitoring_MP!CB39),"",Monitoring_MP!CB39)</f>
        <v>http://cimislia.md/upload/actelocale/dECIIA-NR.-11.1-DIN-2812.2017.pdf
http://cimislia.md/upload/actelocale/dec%20buget%209-5.pdf
http://cimislia.md/upload/87pdf-5dfb1a40aba63.pdf</v>
      </c>
      <c r="CC39" s="189" t="str">
        <f>IF(ISBLANK(Monitoring_MP!CC39),"",Monitoring_MP!CC39)</f>
        <v>nu</v>
      </c>
      <c r="CD39" s="193" t="str">
        <f>IF(ISBLANK(Monitoring_MP!CD39),"",Monitoring_MP!CD39)</f>
        <v>nu sînt informații pe web</v>
      </c>
      <c r="CE39" s="189" t="str">
        <f>IF(ISBLANK(Monitoring_MP!CE39),"",Monitoring_MP!CE39)</f>
        <v>da</v>
      </c>
      <c r="CF39" s="93" t="str">
        <f>IF(ISBLANK(Monitoring_MP!CF39),"",Monitoring_MP!CF39)</f>
        <v>http://primaria-rezina.md/bugetul-orasului/
http://primaria-rezina.md/wp-content/uploads/sites/19/2018/07/aprobarea-bugetului-2018.pdf</v>
      </c>
      <c r="CG39" s="189" t="str">
        <f>IF(ISBLANK(Monitoring_MP!CG39),"",Monitoring_MP!CG39)</f>
        <v>nu</v>
      </c>
      <c r="CH39" s="200" t="str">
        <f>IF(ISBLANK(Monitoring_MP!CH39),"",Monitoring_MP!CH39)</f>
        <v>nu sînt informații pe web</v>
      </c>
      <c r="CI39" s="189" t="str">
        <f>IF(ISBLANK(Monitoring_MP!CI39),"",Monitoring_MP!CI39)</f>
        <v>partial</v>
      </c>
      <c r="CJ39" s="192" t="str">
        <f>IF(ISBLANK(Monitoring_MP!CJ39),"",Monitoring_MP!CJ39)</f>
        <v>http://actelocale.gov.md/widget_src/eyJzaG93X3BhZ2luYXRpb24iOnRydWUsInNob3dfc2VhcmNoIjpmYWxzZSwicmVzdWx0c19vbl9wYWdlIjoyOSwib2Zmc2V0IjowLCJmb250X2NvbG9yIjoicmdiYSgwLDAsMCwxKSIsImZvbnRfc2l6ZSI6MTQsImFwbCI6IjE4ODgyIiwidHlwZXMiOlsiMSJdfQ%3D%3D/12
http://actelocale.gov.md/widget_src/eyJzaG93X3BhZ2luYXRpb24iOnRydWUsInNob3dfc2VhcmNoIjpmYWxzZSwicmVzdWx0c19vbl9wYWdlIjoyOSwib2Zmc2V0IjowLCJmb250X2NvbG9yIjoicmdiYSgwLDAsMCwxKSIsImZvbnRfc2l6ZSI6MTQsImFwbCI6IjE4ODgyIiwidHlwZXMiOlsiMSJdfQ%3D%3D</v>
      </c>
      <c r="CK39" s="189" t="str">
        <f>IF(ISBLANK(Monitoring_MP!CK39),"",Monitoring_MP!CK39)</f>
        <v>nu</v>
      </c>
      <c r="CL39" s="193" t="str">
        <f>IF(ISBLANK(Monitoring_MP!CL39),"",Monitoring_MP!CL39)</f>
        <v>nu sînt informații pe web</v>
      </c>
      <c r="CM39" s="189" t="str">
        <f>IF(ISBLANK(Monitoring_MP!CM39),"",Monitoring_MP!CM39)</f>
        <v>da</v>
      </c>
      <c r="CN39" s="192" t="str">
        <f>IF(ISBLANK(Monitoring_MP!CN39),"",Monitoring_MP!CN39)</f>
        <v>http://primaria-glodeni.md/upload/actelocale/Untitled.FR125.pdf
http://primaria-glodeni.md/upload/actelocale/Decizia%207-4.pdf
http://primaria-glodeni.md/upload/actelocale/10.1.pdf
http://primaria-glodeni.md/upload/actelocale/10.4.pdf</v>
      </c>
      <c r="CO39" s="189" t="str">
        <f>IF(ISBLANK(Monitoring_MP!CO39),"",Monitoring_MP!CO39)</f>
        <v>nu</v>
      </c>
      <c r="CP39" s="93" t="str">
        <f>IF(ISBLANK(Monitoring_MP!CP39),"",Monitoring_MP!CP39)</f>
        <v>nu sînt informații pe web</v>
      </c>
      <c r="CQ39" s="189" t="str">
        <f>IF(ISBLANK(Monitoring_MP!CQ39),"",Monitoring_MP!CQ39)</f>
        <v>partial</v>
      </c>
      <c r="CR39" s="93" t="str">
        <f>IF(ISBLANK(Monitoring_MP!CR39),"",Monitoring_MP!CR39)</f>
        <v>http://primarialeova.md/deciziile-consiliului/</v>
      </c>
      <c r="CS39" s="189" t="str">
        <f>IF(ISBLANK(Monitoring_MP!CS39),"",Monitoring_MP!CS39)</f>
        <v>nu</v>
      </c>
      <c r="CT39" s="192" t="str">
        <f>IF(ISBLANK(Monitoring_MP!CT39),"",Monitoring_MP!CT39)</f>
        <v>Pagina web nefuncțională (ultima verificare 31.05.2020)</v>
      </c>
      <c r="CU39" s="189" t="str">
        <f>IF(ISBLANK(Monitoring_MP!CU39),"",Monitoring_MP!CU39)</f>
        <v>nu</v>
      </c>
      <c r="CV39" s="201" t="str">
        <f>IF(ISBLANK(Monitoring_MP!CV39),"",Monitoring_MP!CV39)</f>
        <v>nu sînt informații pe web</v>
      </c>
      <c r="CW39" s="189" t="str">
        <f>IF(ISBLANK(Monitoring_MP!CW39),"",Monitoring_MP!CW39)</f>
        <v>partial</v>
      </c>
      <c r="CX39" s="192" t="str">
        <f>IF(ISBLANK(Monitoring_MP!CX39),"",Monitoring_MP!CX39)</f>
        <v>http://primbriceni.md/bugetul-orasului-2018/</v>
      </c>
      <c r="CY39" s="189" t="str">
        <f>IF(ISBLANK(Monitoring_MP!CY39),"",Monitoring_MP!CY39)</f>
        <v>partial</v>
      </c>
      <c r="CZ39" s="192" t="str">
        <f>IF(ISBLANK(Monitoring_MP!CZ39),"",Monitoring_MP!CZ39)</f>
        <v>http://webportal.copceac.md/?q=node/81
http://webportal.copceac.md/?q=node/82</v>
      </c>
      <c r="DA39" s="189" t="str">
        <f>IF(ISBLANK(Monitoring_MP!DA39),"",Monitoring_MP!DA39)</f>
        <v>nu</v>
      </c>
      <c r="DB39" s="192" t="str">
        <f>IF(ISBLANK(Monitoring_MP!DB39),"",Monitoring_MP!DB39)</f>
        <v>nu sînt informații pe web</v>
      </c>
      <c r="DC39" s="189" t="str">
        <f>IF(ISBLANK(Monitoring_MP!DC39),"",Monitoring_MP!DC39)</f>
        <v>nu</v>
      </c>
      <c r="DD39" s="192" t="str">
        <f>IF(ISBLANK(Monitoring_MP!DD39),"",Monitoring_MP!DD39)</f>
        <v>nu sînt informații pe web</v>
      </c>
      <c r="DE39" s="189" t="str">
        <f>IF(ISBLANK(Monitoring_MP!DE39),"",Monitoring_MP!DE39)</f>
        <v>nu</v>
      </c>
      <c r="DF39" s="193" t="str">
        <f>IF(ISBLANK(Monitoring_MP!DF39),"",Monitoring_MP!DF39)</f>
        <v>nu este pagina web (ultima verificare 31.05.2020)</v>
      </c>
      <c r="DG39" s="189" t="str">
        <f>IF(ISBLANK(Monitoring_MP!DG39),"",Monitoring_MP!DG39)</f>
        <v>da</v>
      </c>
      <c r="DH39" s="93" t="str">
        <f>IF(ISBLANK(Monitoring_MP!DH39),"",Monitoring_MP!DH39)</f>
        <v>http://www.primariacricova.md/images/u/12/files/2017/Decizia%209-17%20Aprobarea%20bugetului%20pe%20an_%202018%20a%202-a%20lectura.PDF
http://www.primariacricova.md/images/u/12/files/2019/04/DECIZIA%20%207-8%20Aprobarea%20Bugetului%20%c3%aen%202%20lectura.PDF
http://www.primariacricova.md/images/u/12/files/2019/Decizia%204-12%20din%2019_12_2019%20Aprobarea%20Bugetului%20pe%20an_%202020%20%c3%aen%20lectura%20a%20II.pdf</v>
      </c>
      <c r="DI39" s="189" t="str">
        <f>IF(ISBLANK(Monitoring_MP!DI39),"",Monitoring_MP!DI39)</f>
        <v>nu</v>
      </c>
      <c r="DJ39" s="93" t="str">
        <f>IF(ISBLANK(Monitoring_MP!DJ39),"",Monitoring_MP!DJ39)</f>
        <v>nu sînt informații pe web</v>
      </c>
      <c r="DK39" s="189" t="str">
        <f>IF(ISBLANK(Monitoring_MP!DK39),"",Monitoring_MP!DK39)</f>
        <v>da</v>
      </c>
      <c r="DL39" s="95" t="str">
        <f>IF(ISBLANK(Monitoring_MP!DL39),"",Monitoring_MP!DL39)</f>
        <v>http://www.primariastefanvoda.md/files/4778_decizia_nr._10.4_din_08.12.2017.pdf
http://www.primariastefanvoda.md/files/5395_decizia_co_stefan_voda_nr._2_din_10.12.2018_aprobarea_bugetului_orasului_pe_anul_2019.pdf
http://www.primariastefanvoda.md/files/3107_decizia_c.o._stefan_voda_nr._10-3_din_13.12.19_aprobarea_bugetului_pe_anul_2020.pdf</v>
      </c>
      <c r="DM39" s="189" t="str">
        <f>IF(ISBLANK(Monitoring_MP!DM39),"",Monitoring_MP!DM39)</f>
        <v>nu</v>
      </c>
      <c r="DN39" s="134" t="str">
        <f>IF(ISBLANK(Monitoring_MP!DN39),"",Monitoring_MP!DN39)</f>
        <v>nu sînt informații pe web</v>
      </c>
      <c r="DO39" s="189" t="str">
        <f>IF(ISBLANK(Monitoring_MP!DO39),"",Monitoring_MP!DO39)</f>
        <v>nu</v>
      </c>
      <c r="DP39" s="93" t="str">
        <f>IF(ISBLANK(Monitoring_MP!DP39),"",Monitoring_MP!DP39)</f>
        <v>site nefuncțional (ultima verificare 31.05.2020)</v>
      </c>
      <c r="DQ39" s="189" t="str">
        <f>IF(ISBLANK(Monitoring_MP!DQ39),"",Monitoring_MP!DQ39)</f>
        <v>nu</v>
      </c>
      <c r="DR39" s="193" t="str">
        <f>IF(ISBLANK(Monitoring_MP!DR39),"",Monitoring_MP!DR39)</f>
        <v>Nu are pagină web (ultima verificare 31.05.2020)</v>
      </c>
      <c r="DS39" s="189" t="str">
        <f>IF(ISBLANK(Monitoring_MP!DS39),"",Monitoring_MP!DS39)</f>
        <v>nu</v>
      </c>
      <c r="DT39" s="193" t="str">
        <f>IF(ISBLANK(Monitoring_MP!DT39),"",Monitoring_MP!DT39)</f>
        <v>nu sînt informații pe web</v>
      </c>
      <c r="DU39" s="189" t="str">
        <f>IF(ISBLANK(Monitoring_MP!DU39),"",Monitoring_MP!DU39)</f>
        <v>nu</v>
      </c>
      <c r="DV39" s="193" t="str">
        <f>IF(ISBLANK(Monitoring_MP!DV39),"",Monitoring_MP!DV39)</f>
        <v>Nu are pagină web (ultima verificare 31.05.2020)</v>
      </c>
      <c r="DW39" s="189" t="str">
        <f>IF(ISBLANK(Monitoring_MP!DW39),"",Monitoring_MP!DW39)</f>
        <v>da</v>
      </c>
      <c r="DX39" s="95" t="str">
        <f>IF(ISBLANK(Monitoring_MP!DX39),"",Monitoring_MP!DX39)</f>
        <v>http://truseni.md/index.php/ro/byudzhet</v>
      </c>
      <c r="DY39" s="189" t="str">
        <f>IF(ISBLANK(Monitoring_MP!DY39),"",Monitoring_MP!DY39)</f>
        <v>nu</v>
      </c>
      <c r="DZ39" s="193" t="str">
        <f>IF(ISBLANK(Monitoring_MP!DZ39),"",Monitoring_MP!DZ39)</f>
        <v>nu sînt informații pe web</v>
      </c>
      <c r="EA39" s="189" t="str">
        <f>IF(ISBLANK(Monitoring_MP!EA39),"",Monitoring_MP!EA39)</f>
        <v>nu</v>
      </c>
      <c r="EB39" s="193" t="str">
        <f>IF(ISBLANK(Monitoring_MP!EB39),"",Monitoring_MP!EB39)</f>
        <v>nu sînt informații pe web</v>
      </c>
      <c r="EC39" s="189" t="str">
        <f>IF(ISBLANK(Monitoring_MP!EC39),"",Monitoring_MP!EC39)</f>
        <v>nu</v>
      </c>
      <c r="ED39" s="193" t="str">
        <f>IF(ISBLANK(Monitoring_MP!ED39),"",Monitoring_MP!ED39)</f>
        <v>Nu are pagină web (ultima verificare 31.05.2020)</v>
      </c>
      <c r="EE39" s="189" t="str">
        <f>IF(ISBLANK(Monitoring_MP!EE39),"",Monitoring_MP!EE39)</f>
        <v>nu</v>
      </c>
      <c r="EF39" s="193" t="str">
        <f>IF(ISBLANK(Monitoring_MP!EF39),"",Monitoring_MP!EF39)</f>
        <v>nu sînt informații pe web</v>
      </c>
      <c r="EG39" s="189" t="str">
        <f>IF(ISBLANK(Monitoring_MP!EG39),"",Monitoring_MP!EG39)</f>
        <v>partial</v>
      </c>
      <c r="EH39" s="93" t="str">
        <f>IF(ISBLANK(Monitoring_MP!EH39),"",Monitoring_MP!EH39)</f>
        <v>https://budesti.md/proiecteacte/1033-aprobarea-bugetului-lectura-ii.html
https://budesti.md/utilmijlfin/1413-raport-privind-executarea-bugetului-lectura-ii.html</v>
      </c>
      <c r="EI39" s="189" t="str">
        <f>IF(ISBLANK(Monitoring_MP!EI39),"",Monitoring_MP!EI39)</f>
        <v>da</v>
      </c>
      <c r="EJ39" s="93" t="str">
        <f>IF(ISBLANK(Monitoring_MP!EJ39),"",Monitoring_MP!EJ39)</f>
        <v>http://varnita.md/sedinta-nr-06-din-07-12-2017-2
http://varnita.md/sedinta-nr-7-din-12-12-2018
http://varnita.md/sedinta-din-12-12-2019</v>
      </c>
      <c r="EK39" s="189" t="str">
        <f>IF(ISBLANK(Monitoring_MP!EK39),"",Monitoring_MP!EK39)</f>
        <v>nu</v>
      </c>
      <c r="EL39" s="193" t="str">
        <f>IF(ISBLANK(Monitoring_MP!EL39),"",Monitoring_MP!EL39)</f>
        <v>nu sînt informații pe web</v>
      </c>
      <c r="EM39" s="189" t="str">
        <f>IF(ISBLANK(Monitoring_MP!EM39),"",Monitoring_MP!EM39)</f>
        <v>da</v>
      </c>
      <c r="EN39" s="95" t="str">
        <f>IF(ISBLANK(Monitoring_MP!EN39),"",Monitoring_MP!EN39)</f>
        <v>http://www.primariatelenesti.md/deciziile-consiliului-local/</v>
      </c>
      <c r="EO39" s="189" t="str">
        <f>IF(ISBLANK(Monitoring_MP!EO39),"",Monitoring_MP!EO39)</f>
        <v>da</v>
      </c>
      <c r="EP39" s="95" t="str">
        <f>IF(ISBLANK(Monitoring_MP!EP39),"",Monitoring_MP!EP39)</f>
        <v>https://magdacesti.md/consiliul-local/transparenta-decizionala/sedintele-consiliului-satesc/decizii-14-12-2017/
https://drive.google.com/drive/folders/1xjWpYjd41riWMIRac7ArhIH6IL5cKGO5
https://drive.google.com/file/d/1s9DmF3_bb2_ZWscxcFh13OhV7U33W-Ut/view</v>
      </c>
      <c r="EQ39" s="189" t="str">
        <f>IF(ISBLANK(Monitoring_MP!EQ39),"",Monitoring_MP!EQ39)</f>
        <v>nu</v>
      </c>
      <c r="ER39" s="193" t="str">
        <f>IF(ISBLANK(Monitoring_MP!ER39),"",Monitoring_MP!ER39)</f>
        <v>pagina web nefuncțională (ultima verificare la 2.06.2020)</v>
      </c>
      <c r="ES39" s="189" t="str">
        <f>IF(ISBLANK(Monitoring_MP!ES39),"",Monitoring_MP!ES39)</f>
        <v>nu</v>
      </c>
      <c r="ET39" s="127" t="str">
        <f>IF(ISBLANK(Monitoring_MP!ET39),"",Monitoring_MP!ET39)</f>
        <v>pagina web nefuncțională (ultima verificare la 2.06.2020)</v>
      </c>
      <c r="EU39" s="189" t="str">
        <f>IF(ISBLANK(Monitoring_MP!EU39),"",Monitoring_MP!EU39)</f>
        <v>nu</v>
      </c>
      <c r="EV39" s="194" t="str">
        <f>IF(ISBLANK(Monitoring_MP!EV39),"",Monitoring_MP!EV39)</f>
        <v>pagina web nefuncțională (ultima verificare la 2.06.2020)</v>
      </c>
      <c r="EW39" s="189" t="str">
        <f>IF(ISBLANK(Monitoring_MP!EW39),"",Monitoring_MP!EW39)</f>
        <v>partial</v>
      </c>
      <c r="EX39" s="93" t="str">
        <f>IF(ISBLANK(Monitoring_MP!EX39),"",Monitoring_MP!EX39)</f>
        <v>http://zaim.md/ro/page/consiliul-local/consiliul-local-214/sedintele-consiliului/deciziile-sedintelor-consiliului?year=2017&amp;month=1
http://zaim.md/ro/page/consiliul-local/consiliul-local-214/sedintele-consiliului/deciziile-sedintelor-consiliului?year=2018&amp;month=1</v>
      </c>
      <c r="EY39" s="189" t="str">
        <f>IF(ISBLANK(Monitoring_MP!EY39),"",Monitoring_MP!EY39)</f>
        <v>partial</v>
      </c>
      <c r="EZ39" s="192" t="str">
        <f>IF(ISBLANK(Monitoring_MP!EZ39),"",Monitoring_MP!EZ39)</f>
        <v>https://comrat.md/reshenija-munsoveta.html
http://actelocale.gov.md/ral/act/2020-411976.html
http://actelocale.gov.md/ral/act/-163917.html</v>
      </c>
      <c r="FA39" s="143" t="str">
        <f t="shared" si="2"/>
        <v>da</v>
      </c>
      <c r="FB39" s="143">
        <f t="shared" si="3"/>
        <v>18</v>
      </c>
      <c r="FC39" s="143" t="str">
        <f t="shared" si="2"/>
        <v>nu</v>
      </c>
      <c r="FD39" s="143">
        <f t="shared" si="3"/>
        <v>29</v>
      </c>
      <c r="FE39" s="143" t="str">
        <f t="shared" si="2"/>
        <v>partial</v>
      </c>
      <c r="FF39" s="143">
        <f t="shared" ref="FF39" si="270">COUNTIF($AK39:$EZ39,FE39)</f>
        <v>13</v>
      </c>
      <c r="FG39" s="143" t="str">
        <f t="shared" si="2"/>
        <v>--------</v>
      </c>
      <c r="FH39" s="143">
        <f t="shared" ref="FH39" si="271">COUNTIF($AK39:$EZ39,FG39)</f>
        <v>0</v>
      </c>
      <c r="FI39" s="143" t="str">
        <f t="shared" si="2"/>
        <v>--------</v>
      </c>
      <c r="FJ39" s="143">
        <f t="shared" ref="FJ39" si="272">COUNTIF($AK39:$EZ39,FI39)</f>
        <v>0</v>
      </c>
      <c r="FK39" s="143" t="str">
        <f t="shared" si="7"/>
        <v>--------</v>
      </c>
      <c r="FL39" s="143">
        <f t="shared" ref="FL39" si="273">COUNTIF($AK39:$EZ39,FK39)</f>
        <v>0</v>
      </c>
      <c r="FM39" s="143" t="str">
        <f t="shared" si="9"/>
        <v>--------</v>
      </c>
      <c r="FN39" s="143">
        <f t="shared" ref="FN39" si="274">COUNTIF($AK39:$EZ39,FM39)</f>
        <v>0</v>
      </c>
      <c r="FO39" s="143" t="str">
        <f t="shared" si="11"/>
        <v>N/A</v>
      </c>
      <c r="FP39" s="143">
        <f t="shared" ref="FP39" si="275">COUNTIF($AK39:$EZ39,FO39)</f>
        <v>0</v>
      </c>
      <c r="FQ39" s="143" t="str">
        <f t="shared" si="13"/>
        <v>--------</v>
      </c>
      <c r="FR39" s="143">
        <f t="shared" ref="FR39" si="276">COUNTIF($AK39:$EZ39,FQ39)</f>
        <v>0</v>
      </c>
      <c r="FS39" s="143">
        <f t="shared" si="15"/>
        <v>60</v>
      </c>
      <c r="FT39" s="143" t="str">
        <f t="shared" si="16"/>
        <v>da</v>
      </c>
      <c r="FU39" s="143" t="str">
        <f t="shared" si="17"/>
        <v>nu</v>
      </c>
      <c r="FV39" s="143">
        <f t="shared" si="18"/>
        <v>18</v>
      </c>
      <c r="FW39" s="143">
        <f t="shared" si="19"/>
        <v>29</v>
      </c>
      <c r="FX39" s="143">
        <f t="shared" si="20"/>
        <v>60</v>
      </c>
      <c r="FY39" s="33" t="s">
        <v>443</v>
      </c>
      <c r="FZ39" s="167">
        <f t="shared" si="21"/>
        <v>0.3</v>
      </c>
      <c r="GA39" s="167">
        <f t="shared" si="22"/>
        <v>0.48333333333333334</v>
      </c>
      <c r="GB39" s="143" t="str">
        <f>VLOOKUP(Analysis_2020!B39,Matching_final!B39:G102,6,FALSE)</f>
        <v>C18037</v>
      </c>
      <c r="GC39" s="143" t="str">
        <f>VLOOKUP(GB39,Monitoring_MP_2018!B:D,3,FALSE)</f>
        <v>Is the budget available on the website for at least the last three consecutive years (2016 - 2018)?</v>
      </c>
      <c r="GD39" s="143" t="str">
        <f>VLOOKUP(GB39,Monitoring_MP_2018!B:E,4,FALSE)</f>
        <v>bug</v>
      </c>
      <c r="GE39" s="167">
        <f>VLOOKUP($GB39,Monitoring_MP_2018!$B:$FD,158,FALSE)</f>
        <v>0.4</v>
      </c>
      <c r="GF39" s="167">
        <f>VLOOKUP($GB39,Monitoring_MP_2018!$B:$FD,159,FALSE)</f>
        <v>0.45</v>
      </c>
      <c r="GG39" s="230">
        <f t="shared" si="23"/>
        <v>-0.10000000000000003</v>
      </c>
      <c r="GH39" s="230">
        <f t="shared" si="24"/>
        <v>3.3333333333333326E-2</v>
      </c>
      <c r="GI39" s="143">
        <v>38</v>
      </c>
    </row>
    <row r="40" spans="1:191" ht="15" customHeight="1" x14ac:dyDescent="0.35">
      <c r="A40" s="32" t="str">
        <f>IF(ISBLANK(Monitoring_MP!A40),"",Monitoring_MP!A40)</f>
        <v>Q38</v>
      </c>
      <c r="B40" s="32" t="str">
        <f>IF(ISBLANK(Monitoring_MP!B40),"",Monitoring_MP!B40)</f>
        <v>C20038</v>
      </c>
      <c r="C40" s="32">
        <f>IF(ISBLANK(Monitoring_MP!C40),"",Monitoring_MP!C40)</f>
        <v>40</v>
      </c>
      <c r="D40" s="33" t="str">
        <f>IF(ISBLANK(Monitoring_MP!D40),"",Monitoring_MP!D40)</f>
        <v>Raporturile privind executarea bugetului anual pentru 2019 sînt disponibile pe site-ul oficial?</v>
      </c>
      <c r="E40" s="33" t="str">
        <f>IF(ISBLANK(Monitoring_MP!E40),"",Monitoring_MP!E40)</f>
        <v>Are the annual reports on budget execution for 2019 available on the official website?</v>
      </c>
      <c r="F40" s="33" t="str">
        <f>IF(ISBLANK(Monitoring_MP!F40),"",Monitoring_MP!F40)</f>
        <v>bug</v>
      </c>
      <c r="G40" s="37" t="str">
        <f>IF(ISBLANK(Monitoring_MP!G40),"",Monitoring_MP!G40)</f>
        <v>bug6</v>
      </c>
      <c r="H40" s="37" t="str">
        <f>IF(ISBLANK(Monitoring_MP!H40),"",Monitoring_MP!H40)</f>
        <v>bug6k</v>
      </c>
      <c r="I40" s="37">
        <f>IF(ISBLANK(Monitoring_MP!I40),"",Monitoring_MP!I40)</f>
        <v>1</v>
      </c>
      <c r="J40" s="37" t="str">
        <f>IF(ISBLANK(Monitoring_MP!J40),"",Monitoring_MP!J40)</f>
        <v>da</v>
      </c>
      <c r="K40" s="37" t="str">
        <f>IF(ISBLANK(Monitoring_MP!K40),"",Monitoring_MP!K40)</f>
        <v>yes</v>
      </c>
      <c r="L40" s="37" t="str">
        <f>IF(ISBLANK(Monitoring_MP!L40),"",Monitoring_MP!L40)</f>
        <v>nu</v>
      </c>
      <c r="M40" s="37" t="str">
        <f>IF(ISBLANK(Monitoring_MP!M40),"",Monitoring_MP!M40)</f>
        <v>no</v>
      </c>
      <c r="N40" s="35" t="str">
        <f>IF(ISBLANK(Monitoring_MP!N40),"",Monitoring_MP!N40)</f>
        <v>partial</v>
      </c>
      <c r="O40" s="37" t="str">
        <f>IF(ISBLANK(Monitoring_MP!O40),"",Monitoring_MP!O40)</f>
        <v>partially</v>
      </c>
      <c r="P40" s="37" t="str">
        <f>IF(ISBLANK(Monitoring_MP!P40),"",Monitoring_MP!P40)</f>
        <v>--------</v>
      </c>
      <c r="Q40" s="37" t="str">
        <f>IF(ISBLANK(Monitoring_MP!Q40),"",Monitoring_MP!Q40)</f>
        <v>--------</v>
      </c>
      <c r="R40" s="37" t="str">
        <f>IF(ISBLANK(Monitoring_MP!R40),"",Monitoring_MP!R40)</f>
        <v>--------</v>
      </c>
      <c r="S40" s="37" t="str">
        <f>IF(ISBLANK(Monitoring_MP!S40),"",Monitoring_MP!S40)</f>
        <v>--------</v>
      </c>
      <c r="T40" s="37" t="str">
        <f>IF(ISBLANK(Monitoring_MP!T40),"",Monitoring_MP!T40)</f>
        <v>--------</v>
      </c>
      <c r="U40" s="37" t="str">
        <f>IF(ISBLANK(Monitoring_MP!U40),"",Monitoring_MP!U40)</f>
        <v>--------</v>
      </c>
      <c r="V40" s="37" t="str">
        <f>IF(ISBLANK(Monitoring_MP!V40),"",Monitoring_MP!V40)</f>
        <v>--------</v>
      </c>
      <c r="W40" s="37" t="str">
        <f>IF(ISBLANK(Monitoring_MP!W40),"",Monitoring_MP!W40)</f>
        <v>--------</v>
      </c>
      <c r="X40" s="37" t="str">
        <f>IF(ISBLANK(Monitoring_MP!X40),"",Monitoring_MP!X40)</f>
        <v>N/A</v>
      </c>
      <c r="Y40" s="37" t="str">
        <f>IF(ISBLANK(Monitoring_MP!Y40),"",Monitoring_MP!Y40)</f>
        <v>N/A</v>
      </c>
      <c r="Z40" s="37" t="str">
        <f>IF(ISBLANK(Monitoring_MP!Z40),"",Monitoring_MP!Z40)</f>
        <v>--------</v>
      </c>
      <c r="AA40" s="37" t="str">
        <f>IF(ISBLANK(Monitoring_MP!AA40),"",Monitoring_MP!AA40)</f>
        <v>--------</v>
      </c>
      <c r="AB40" s="37">
        <f>IF(ISBLANK(Monitoring_MP!AB40),"",Monitoring_MP!AB40)</f>
        <v>1</v>
      </c>
      <c r="AC40" s="37">
        <f>IF(ISBLANK(Monitoring_MP!AC40),"",Monitoring_MP!AC40)</f>
        <v>0</v>
      </c>
      <c r="AD40" s="37">
        <f>IF(ISBLANK(Monitoring_MP!AD40),"",Monitoring_MP!AD40)</f>
        <v>0.5</v>
      </c>
      <c r="AE40" s="37" t="str">
        <f>IF(ISBLANK(Monitoring_MP!AE40),"",Monitoring_MP!AE40)</f>
        <v/>
      </c>
      <c r="AF40" s="37" t="str">
        <f>IF(ISBLANK(Monitoring_MP!AF40),"",Monitoring_MP!AF40)</f>
        <v/>
      </c>
      <c r="AG40" s="37" t="str">
        <f>IF(ISBLANK(Monitoring_MP!AG40),"",Monitoring_MP!AG40)</f>
        <v/>
      </c>
      <c r="AH40" s="37" t="str">
        <f>IF(ISBLANK(Monitoring_MP!AH40),"",Monitoring_MP!AH40)</f>
        <v/>
      </c>
      <c r="AI40" s="37" t="str">
        <f>IF(ISBLANK(Monitoring_MP!AI40),"",Monitoring_MP!AI40)</f>
        <v>N/A</v>
      </c>
      <c r="AJ40" s="33" t="str">
        <f>IF(ISBLANK(Monitoring_MP!AJ40),"",Monitoring_MP!AJ40)</f>
        <v/>
      </c>
      <c r="AK40" s="189" t="str">
        <f>IF(ISBLANK(Monitoring_MP!AK40),"",Monitoring_MP!AK40)</f>
        <v>partial</v>
      </c>
      <c r="AL40" s="127" t="str">
        <f>IF(ISBLANK(Monitoring_MP!AL40),"",Monitoring_MP!AL40)</f>
        <v>https://www.chisinau.md/libview.php?l=ro&amp;idc=677&amp;id=26791&amp;t=/Bugetul-municipal-Chisinau/Rezultatele-executarii-bugetului-municipal-Chiinau-pe-semestrul-I-al-anului-2019</v>
      </c>
      <c r="AM40" s="189" t="str">
        <f>IF(ISBLANK(Monitoring_MP!AM40),"",Monitoring_MP!AM40)</f>
        <v>partial</v>
      </c>
      <c r="AN40" s="93" t="str">
        <f>IF(ISBLANK(Monitoring_MP!AN40),"",Monitoring_MP!AN40)</f>
        <v>http://balti.md/wp-content/uploads/2020/06/project-5.4-05.06.2020-md.pdf</v>
      </c>
      <c r="AO40" s="191" t="str">
        <f>IF(ISBLANK(Monitoring_MP!AO40),"",Monitoring_MP!AO40)</f>
        <v>nu</v>
      </c>
      <c r="AP40" s="154" t="str">
        <f>IF(ISBLANK(Monitoring_MP!AP40),"",Monitoring_MP!AP40)</f>
        <v>nu sînt informații pe web</v>
      </c>
      <c r="AQ40" s="189" t="str">
        <f>IF(ISBLANK(Monitoring_MP!AQ40),"",Monitoring_MP!AQ40)</f>
        <v>nu</v>
      </c>
      <c r="AR40" s="95" t="str">
        <f>IF(ISBLANK(Monitoring_MP!AR40),"",Monitoring_MP!AR40)</f>
        <v>nu sînt informații pe web</v>
      </c>
      <c r="AS40" s="189" t="str">
        <f>IF(ISBLANK(Monitoring_MP!AS40),"",Monitoring_MP!AS40)</f>
        <v>da</v>
      </c>
      <c r="AT40" s="95" t="str">
        <f>IF(ISBLANK(Monitoring_MP!AT40),"",Monitoring_MP!AT40)</f>
        <v>http://www.primsoroca.md/uploads/article/Decizie_nr_51_din_12032020_eElK.pdf</v>
      </c>
      <c r="AU40" s="189" t="str">
        <f>IF(ISBLANK(Monitoring_MP!AU40),"",Monitoring_MP!AU40)</f>
        <v>da</v>
      </c>
      <c r="AV40" s="95" t="str">
        <f>IF(ISBLANK(Monitoring_MP!AV40),"",Monitoring_MP!AV40)</f>
        <v>https://www.orhei.md/media/files/files/3_1_din_11_03_2020_cu_privire_la_aprobarea_raportului_privind_executarea_bugetului_primariei_municipiului_orhei_pentru_anul_2019_4822811.pdf</v>
      </c>
      <c r="AW40" s="189" t="str">
        <f>IF(ISBLANK(Monitoring_MP!AW40),"",Monitoring_MP!AW40)</f>
        <v>nu</v>
      </c>
      <c r="AX40" s="96" t="str">
        <f>IF(ISBLANK(Monitoring_MP!AX40),"",Monitoring_MP!AX40)</f>
        <v>nu sînt informații pe web</v>
      </c>
      <c r="AY40" s="189" t="str">
        <f>IF(ISBLANK(Monitoring_MP!AY40),"",Monitoring_MP!AY40)</f>
        <v>da</v>
      </c>
      <c r="AZ40" s="93" t="str">
        <f>IF(ISBLANK(Monitoring_MP!AZ40),"",Monitoring_MP!AZ40)</f>
        <v>http://www.straseni.md/executarea-bugetului-municipiului-straseni-pentru-anul-2019/</v>
      </c>
      <c r="BA40" s="189" t="str">
        <f>IF(ISBLANK(Monitoring_MP!BA40),"",Monitoring_MP!BA40)</f>
        <v>nu</v>
      </c>
      <c r="BB40" s="95" t="str">
        <f>IF(ISBLANK(Monitoring_MP!BB40),"",Monitoring_MP!BB40)</f>
        <v>nu sînt informații pe web</v>
      </c>
      <c r="BC40" s="189" t="str">
        <f>IF(ISBLANK(Monitoring_MP!BC40),"",Monitoring_MP!BC40)</f>
        <v>nu</v>
      </c>
      <c r="BD40" s="93" t="str">
        <f>IF(ISBLANK(Monitoring_MP!BD40),"",Monitoring_MP!BD40)</f>
        <v>nu sînt informații pe web</v>
      </c>
      <c r="BE40" s="189" t="str">
        <f>IF(ISBLANK(Monitoring_MP!BE40),"",Monitoring_MP!BE40)</f>
        <v>nu</v>
      </c>
      <c r="BF40" s="93" t="str">
        <f>IF(ISBLANK(Monitoring_MP!BF40),"",Monitoring_MP!BF40)</f>
        <v>nu sînt informații pe web</v>
      </c>
      <c r="BG40" s="189" t="str">
        <f>IF(ISBLANK(Monitoring_MP!BG40),"",Monitoring_MP!BG40)</f>
        <v>nu</v>
      </c>
      <c r="BH40" s="93" t="str">
        <f>IF(ISBLANK(Monitoring_MP!BH40),"",Monitoring_MP!BH40)</f>
        <v>nu sînt informații pe web</v>
      </c>
      <c r="BI40" s="189" t="str">
        <f>IF(ISBLANK(Monitoring_MP!BI40),"",Monitoring_MP!BI40)</f>
        <v>nu</v>
      </c>
      <c r="BJ40" s="193" t="str">
        <f>IF(ISBLANK(Monitoring_MP!BJ40),"",Monitoring_MP!BJ40)</f>
        <v>nu sînt informații pe web</v>
      </c>
      <c r="BK40" s="189" t="str">
        <f>IF(ISBLANK(Monitoring_MP!BK40),"",Monitoring_MP!BK40)</f>
        <v>nu</v>
      </c>
      <c r="BL40" s="93" t="str">
        <f>IF(ISBLANK(Monitoring_MP!BL40),"",Monitoring_MP!BL40)</f>
        <v>nu sînt informații pe web</v>
      </c>
      <c r="BM40" s="189" t="str">
        <f>IF(ISBLANK(Monitoring_MP!BM40),"",Monitoring_MP!BM40)</f>
        <v>nu</v>
      </c>
      <c r="BN40" s="95" t="str">
        <f>IF(ISBLANK(Monitoring_MP!BN40),"",Monitoring_MP!BN40)</f>
        <v>nu sînt informații pe web</v>
      </c>
      <c r="BO40" s="189" t="str">
        <f>IF(ISBLANK(Monitoring_MP!BO40),"",Monitoring_MP!BO40)</f>
        <v>partial</v>
      </c>
      <c r="BP40" s="95" t="str">
        <f>IF(ISBLANK(Monitoring_MP!BP40),"",Monitoring_MP!BP40)</f>
        <v>http://ialoveni.md/wp-content/uploads/2020/02/Raportul-de-activitate-al-primarului-orasului-Ialoveni-pentru-anul-2019.pdf</v>
      </c>
      <c r="BQ40" s="189" t="str">
        <f>IF(ISBLANK(Monitoring_MP!BQ40),"",Monitoring_MP!BQ40)</f>
        <v>nu</v>
      </c>
      <c r="BR40" s="192" t="str">
        <f>IF(ISBLANK(Monitoring_MP!BR40),"",Monitoring_MP!BR40)</f>
        <v>nu sînt informații pe web</v>
      </c>
      <c r="BS40" s="189" t="str">
        <f>IF(ISBLANK(Monitoring_MP!BS40),"",Monitoring_MP!BS40)</f>
        <v>nu</v>
      </c>
      <c r="BT40" s="193" t="str">
        <f>IF(ISBLANK(Monitoring_MP!BT40),"",Monitoring_MP!BT40)</f>
        <v>nu sînt informații pe web</v>
      </c>
      <c r="BU40" s="189" t="str">
        <f>IF(ISBLANK(Monitoring_MP!BU40),"",Monitoring_MP!BU40)</f>
        <v>da</v>
      </c>
      <c r="BV40" s="95" t="str">
        <f>IF(ISBLANK(Monitoring_MP!BV40),"",Monitoring_MP!BV40)</f>
        <v>https://falesti.md/index.php/deciziile-consiliului-local/510-scl-28-02-2020.html</v>
      </c>
      <c r="BW40" s="189" t="str">
        <f>IF(ISBLANK(Monitoring_MP!BW40),"",Monitoring_MP!BW40)</f>
        <v>da</v>
      </c>
      <c r="BX40" s="130" t="str">
        <f>IF(ISBLANK(Monitoring_MP!BX40),"",Monitoring_MP!BX40)</f>
        <v>http://primariasingerei.md/upload/actelocale/Pr.%20de%20dec.%203%20.PDF
http://primariasingerei.md/upload/darea-de-seama-pdf-5e41650611f52.PDF</v>
      </c>
      <c r="BY40" s="189" t="str">
        <f>IF(ISBLANK(Monitoring_MP!BY40),"",Monitoring_MP!BY40)</f>
        <v>da</v>
      </c>
      <c r="BZ40" s="95" t="str">
        <f>IF(ISBLANK(Monitoring_MP!BZ40),"",Monitoring_MP!BZ40)</f>
        <v>http://primarianisporeni.md/note-informative/</v>
      </c>
      <c r="CA40" s="189" t="str">
        <f>IF(ISBLANK(Monitoring_MP!CA40),"",Monitoring_MP!CA40)</f>
        <v>da</v>
      </c>
      <c r="CB40" s="95" t="str">
        <f>IF(ISBLANK(Monitoring_MP!CB40),"",Monitoring_MP!CB40)</f>
        <v>http://cimislia.md/upload/actelocale/dec%202-4%20raport%20executare%20buget%20(1).pdf</v>
      </c>
      <c r="CC40" s="189" t="str">
        <f>IF(ISBLANK(Monitoring_MP!CC40),"",Monitoring_MP!CC40)</f>
        <v>nu</v>
      </c>
      <c r="CD40" s="193" t="str">
        <f>IF(ISBLANK(Monitoring_MP!CD40),"",Monitoring_MP!CD40)</f>
        <v>nu sînt informații pe web</v>
      </c>
      <c r="CE40" s="189" t="str">
        <f>IF(ISBLANK(Monitoring_MP!CE40),"",Monitoring_MP!CE40)</f>
        <v>da</v>
      </c>
      <c r="CF40" s="93" t="str">
        <f>IF(ISBLANK(Monitoring_MP!CF40),"",Monitoring_MP!CF40)</f>
        <v>http://primaria-rezina.md/wp-content/uploads/sites/19/2020/03/decizia-nr.2.5-din-09.03.20-Cu-privire-la-executarea-bugetului-orasului-Rezina-pentru-12-luni-ale-anului-2019.pdf</v>
      </c>
      <c r="CG40" s="189" t="str">
        <f>IF(ISBLANK(Monitoring_MP!CG40),"",Monitoring_MP!CG40)</f>
        <v>nu</v>
      </c>
      <c r="CH40" s="200" t="str">
        <f>IF(ISBLANK(Monitoring_MP!CH40),"",Monitoring_MP!CH40)</f>
        <v>nu sînt informații pe web</v>
      </c>
      <c r="CI40" s="189" t="str">
        <f>IF(ISBLANK(Monitoring_MP!CI40),"",Monitoring_MP!CI40)</f>
        <v>nu</v>
      </c>
      <c r="CJ40" s="193" t="str">
        <f>IF(ISBLANK(Monitoring_MP!CJ40),"",Monitoring_MP!CJ40)</f>
        <v>nu sînt informații pe web</v>
      </c>
      <c r="CK40" s="189" t="str">
        <f>IF(ISBLANK(Monitoring_MP!CK40),"",Monitoring_MP!CK40)</f>
        <v>nu</v>
      </c>
      <c r="CL40" s="193" t="str">
        <f>IF(ISBLANK(Monitoring_MP!CL40),"",Monitoring_MP!CL40)</f>
        <v>nu sînt informații pe web</v>
      </c>
      <c r="CM40" s="189" t="str">
        <f>IF(ISBLANK(Monitoring_MP!CM40),"",Monitoring_MP!CM40)</f>
        <v>da</v>
      </c>
      <c r="CN40" s="192" t="str">
        <f>IF(ISBLANK(Monitoring_MP!CN40),"",Monitoring_MP!CN40)</f>
        <v>http://primaria-glodeni.md/upload/actelocale/1.1%20dec.pdf</v>
      </c>
      <c r="CO40" s="189" t="str">
        <f>IF(ISBLANK(Monitoring_MP!CO40),"",Monitoring_MP!CO40)</f>
        <v>nu</v>
      </c>
      <c r="CP40" s="192" t="str">
        <f>IF(ISBLANK(Monitoring_MP!CP40),"",Monitoring_MP!CP40)</f>
        <v>nu sînt informații pe web</v>
      </c>
      <c r="CQ40" s="189" t="str">
        <f>IF(ISBLANK(Monitoring_MP!CQ40),"",Monitoring_MP!CQ40)</f>
        <v>nu</v>
      </c>
      <c r="CR40" s="95" t="str">
        <f>IF(ISBLANK(Monitoring_MP!CR40),"",Monitoring_MP!CR40)</f>
        <v>nu sînt informații pe web</v>
      </c>
      <c r="CS40" s="189" t="str">
        <f>IF(ISBLANK(Monitoring_MP!CS40),"",Monitoring_MP!CS40)</f>
        <v>nu</v>
      </c>
      <c r="CT40" s="193" t="str">
        <f>IF(ISBLANK(Monitoring_MP!CT40),"",Monitoring_MP!CT40)</f>
        <v>Pagina web nefuncțională (ultima verificare 31.05.2020)</v>
      </c>
      <c r="CU40" s="189" t="str">
        <f>IF(ISBLANK(Monitoring_MP!CU40),"",Monitoring_MP!CU40)</f>
        <v>da</v>
      </c>
      <c r="CV40" s="196" t="str">
        <f>IF(ISBLANK(Monitoring_MP!CV40),"",Monitoring_MP!CV40)</f>
        <v>http://www.carpineni.md/wp-content/uploads/2020/02/Raport-narativ-trimestrul-4-anul-2019.pdf</v>
      </c>
      <c r="CW40" s="189" t="str">
        <f>IF(ISBLANK(Monitoring_MP!CW40),"",Monitoring_MP!CW40)</f>
        <v>nu</v>
      </c>
      <c r="CX40" s="193" t="str">
        <f>IF(ISBLANK(Monitoring_MP!CX40),"",Monitoring_MP!CX40)</f>
        <v>nu sînt informații pe web</v>
      </c>
      <c r="CY40" s="189" t="str">
        <f>IF(ISBLANK(Monitoring_MP!CY40),"",Monitoring_MP!CY40)</f>
        <v>nu</v>
      </c>
      <c r="CZ40" s="193" t="str">
        <f>IF(ISBLANK(Monitoring_MP!CZ40),"",Monitoring_MP!CZ40)</f>
        <v>nu sînt informații pe web</v>
      </c>
      <c r="DA40" s="189" t="str">
        <f>IF(ISBLANK(Monitoring_MP!DA40),"",Monitoring_MP!DA40)</f>
        <v>da</v>
      </c>
      <c r="DB40" s="95" t="str">
        <f>IF(ISBLANK(Monitoring_MP!DB40),"",Monitoring_MP!DB40)</f>
        <v>http://primariaocnita.md/decizii-2020/</v>
      </c>
      <c r="DC40" s="189" t="str">
        <f>IF(ISBLANK(Monitoring_MP!DC40),"",Monitoring_MP!DC40)</f>
        <v>nu</v>
      </c>
      <c r="DD40" s="193" t="str">
        <f>IF(ISBLANK(Monitoring_MP!DD40),"",Monitoring_MP!DD40)</f>
        <v>nu sînt informații pe web</v>
      </c>
      <c r="DE40" s="189" t="str">
        <f>IF(ISBLANK(Monitoring_MP!DE40),"",Monitoring_MP!DE40)</f>
        <v>nu</v>
      </c>
      <c r="DF40" s="193" t="str">
        <f>IF(ISBLANK(Monitoring_MP!DF40),"",Monitoring_MP!DF40)</f>
        <v>nu este pagina web (ultima verificare 31.05.2020)</v>
      </c>
      <c r="DG40" s="189" t="str">
        <f>IF(ISBLANK(Monitoring_MP!DG40),"",Monitoring_MP!DG40)</f>
        <v>da</v>
      </c>
      <c r="DH40" s="192" t="str">
        <f>IF(ISBLANK(Monitoring_MP!DH40),"",Monitoring_MP!DH40)</f>
        <v>http://www.primariacricova.md/images/u/12/files/2020/02/Decizia%201-2%20Cu%20privire%20la%20executarea%20bugetului%20or_%20Cricova%20pe%20an_%202019.pdf</v>
      </c>
      <c r="DI40" s="189" t="str">
        <f>IF(ISBLANK(Monitoring_MP!DI40),"",Monitoring_MP!DI40)</f>
        <v>nu</v>
      </c>
      <c r="DJ40" s="93" t="str">
        <f>IF(ISBLANK(Monitoring_MP!DJ40),"",Monitoring_MP!DJ40)</f>
        <v>nu sînt informații pe web</v>
      </c>
      <c r="DK40" s="189" t="str">
        <f>IF(ISBLANK(Monitoring_MP!DK40),"",Monitoring_MP!DK40)</f>
        <v>nu</v>
      </c>
      <c r="DL40" s="95" t="str">
        <f>IF(ISBLANK(Monitoring_MP!DL40),"",Monitoring_MP!DL40)</f>
        <v>nu sînt informații pe web</v>
      </c>
      <c r="DM40" s="189" t="str">
        <f>IF(ISBLANK(Monitoring_MP!DM40),"",Monitoring_MP!DM40)</f>
        <v>nu</v>
      </c>
      <c r="DN40" s="130" t="str">
        <f>IF(ISBLANK(Monitoring_MP!DN40),"",Monitoring_MP!DN40)</f>
        <v>nu sînt informații pe web</v>
      </c>
      <c r="DO40" s="189" t="str">
        <f>IF(ISBLANK(Monitoring_MP!DO40),"",Monitoring_MP!DO40)</f>
        <v>nu</v>
      </c>
      <c r="DP40" s="93" t="str">
        <f>IF(ISBLANK(Monitoring_MP!DP40),"",Monitoring_MP!DP40)</f>
        <v>site nefuncțional (ultima verificare 31.05.2020)</v>
      </c>
      <c r="DQ40" s="189" t="str">
        <f>IF(ISBLANK(Monitoring_MP!DQ40),"",Monitoring_MP!DQ40)</f>
        <v>nu</v>
      </c>
      <c r="DR40" s="193" t="str">
        <f>IF(ISBLANK(Monitoring_MP!DR40),"",Monitoring_MP!DR40)</f>
        <v>Nu are pagină web (ultima verificare 31.05.2020)</v>
      </c>
      <c r="DS40" s="189" t="str">
        <f>IF(ISBLANK(Monitoring_MP!DS40),"",Monitoring_MP!DS40)</f>
        <v>nu</v>
      </c>
      <c r="DT40" s="193" t="str">
        <f>IF(ISBLANK(Monitoring_MP!DT40),"",Monitoring_MP!DT40)</f>
        <v>nu sînt informații pe web</v>
      </c>
      <c r="DU40" s="189" t="str">
        <f>IF(ISBLANK(Monitoring_MP!DU40),"",Monitoring_MP!DU40)</f>
        <v>nu</v>
      </c>
      <c r="DV40" s="193" t="str">
        <f>IF(ISBLANK(Monitoring_MP!DV40),"",Monitoring_MP!DV40)</f>
        <v>Nu are pagină web (ultima verificare 31.05.2020)</v>
      </c>
      <c r="DW40" s="189" t="str">
        <f>IF(ISBLANK(Monitoring_MP!DW40),"",Monitoring_MP!DW40)</f>
        <v>nu</v>
      </c>
      <c r="DX40" s="193" t="str">
        <f>IF(ISBLANK(Monitoring_MP!DX40),"",Monitoring_MP!DX40)</f>
        <v>nu sînt informații pe web</v>
      </c>
      <c r="DY40" s="189" t="str">
        <f>IF(ISBLANK(Monitoring_MP!DY40),"",Monitoring_MP!DY40)</f>
        <v>nu</v>
      </c>
      <c r="DZ40" s="193" t="str">
        <f>IF(ISBLANK(Monitoring_MP!DZ40),"",Monitoring_MP!DZ40)</f>
        <v>nu sînt informații pe web</v>
      </c>
      <c r="EA40" s="189" t="str">
        <f>IF(ISBLANK(Monitoring_MP!EA40),"",Monitoring_MP!EA40)</f>
        <v>nu</v>
      </c>
      <c r="EB40" s="193" t="str">
        <f>IF(ISBLANK(Monitoring_MP!EB40),"",Monitoring_MP!EB40)</f>
        <v>nu sînt informații pe web</v>
      </c>
      <c r="EC40" s="189" t="str">
        <f>IF(ISBLANK(Monitoring_MP!EC40),"",Monitoring_MP!EC40)</f>
        <v>nu</v>
      </c>
      <c r="ED40" s="93" t="str">
        <f>IF(ISBLANK(Monitoring_MP!ED40),"",Monitoring_MP!ED40)</f>
        <v>Nu are pagină web (ultima verificare 31.05.2020)</v>
      </c>
      <c r="EE40" s="189" t="str">
        <f>IF(ISBLANK(Monitoring_MP!EE40),"",Monitoring_MP!EE40)</f>
        <v>nu</v>
      </c>
      <c r="EF40" s="192" t="str">
        <f>IF(ISBLANK(Monitoring_MP!EF40),"",Monitoring_MP!EF40)</f>
        <v>nu sînt informații pe web</v>
      </c>
      <c r="EG40" s="189" t="str">
        <f>IF(ISBLANK(Monitoring_MP!EG40),"",Monitoring_MP!EG40)</f>
        <v>nu</v>
      </c>
      <c r="EH40" s="127" t="str">
        <f>IF(ISBLANK(Monitoring_MP!EH40),"",Monitoring_MP!EH40)</f>
        <v>nu sînt informații pe web</v>
      </c>
      <c r="EI40" s="189" t="str">
        <f>IF(ISBLANK(Monitoring_MP!EI40),"",Monitoring_MP!EI40)</f>
        <v>nu</v>
      </c>
      <c r="EJ40" s="95" t="str">
        <f>IF(ISBLANK(Monitoring_MP!EJ40),"",Monitoring_MP!EJ40)</f>
        <v>nu sînt informații pe web</v>
      </c>
      <c r="EK40" s="189" t="str">
        <f>IF(ISBLANK(Monitoring_MP!EK40),"",Monitoring_MP!EK40)</f>
        <v>nu</v>
      </c>
      <c r="EL40" s="193" t="str">
        <f>IF(ISBLANK(Monitoring_MP!EL40),"",Monitoring_MP!EL40)</f>
        <v>nu sînt informații pe web</v>
      </c>
      <c r="EM40" s="189" t="str">
        <f>IF(ISBLANK(Monitoring_MP!EM40),"",Monitoring_MP!EM40)</f>
        <v>nu</v>
      </c>
      <c r="EN40" s="95" t="str">
        <f>IF(ISBLANK(Monitoring_MP!EN40),"",Monitoring_MP!EN40)</f>
        <v>nu sînt informații pe web</v>
      </c>
      <c r="EO40" s="189" t="str">
        <f>IF(ISBLANK(Monitoring_MP!EO40),"",Monitoring_MP!EO40)</f>
        <v>da</v>
      </c>
      <c r="EP40" s="192" t="str">
        <f>IF(ISBLANK(Monitoring_MP!EP40),"",Monitoring_MP!EP40)</f>
        <v>https://drive.google.com/file/d/1TzI4qkCMP377OYycTbOoMxyTz4PQQWB9/view</v>
      </c>
      <c r="EQ40" s="189" t="str">
        <f>IF(ISBLANK(Monitoring_MP!EQ40),"",Monitoring_MP!EQ40)</f>
        <v>nu</v>
      </c>
      <c r="ER40" s="193" t="str">
        <f>IF(ISBLANK(Monitoring_MP!ER40),"",Monitoring_MP!ER40)</f>
        <v>pagina web nefuncțională (ultima verificare la 2.06.2020)</v>
      </c>
      <c r="ES40" s="189" t="str">
        <f>IF(ISBLANK(Monitoring_MP!ES40),"",Monitoring_MP!ES40)</f>
        <v>nu</v>
      </c>
      <c r="ET40" s="193" t="str">
        <f>IF(ISBLANK(Monitoring_MP!ET40),"",Monitoring_MP!ET40)</f>
        <v>pagina web nefuncțională (ultima verificare la 2.06.2020)</v>
      </c>
      <c r="EU40" s="189" t="str">
        <f>IF(ISBLANK(Monitoring_MP!EU40),"",Monitoring_MP!EU40)</f>
        <v>nu</v>
      </c>
      <c r="EV40" s="194" t="str">
        <f>IF(ISBLANK(Monitoring_MP!EV40),"",Monitoring_MP!EV40)</f>
        <v>pagina web nefuncțională (ultima verificare la 2.06.2020)</v>
      </c>
      <c r="EW40" s="189" t="str">
        <f>IF(ISBLANK(Monitoring_MP!EW40),"",Monitoring_MP!EW40)</f>
        <v>nu</v>
      </c>
      <c r="EX40" s="95" t="str">
        <f>IF(ISBLANK(Monitoring_MP!EX40),"",Monitoring_MP!EX40)</f>
        <v>nu sînt informații pe web</v>
      </c>
      <c r="EY40" s="189" t="str">
        <f>IF(ISBLANK(Monitoring_MP!EY40),"",Monitoring_MP!EY40)</f>
        <v>nu</v>
      </c>
      <c r="EZ40" s="95" t="str">
        <f>IF(ISBLANK(Monitoring_MP!EZ40),"",Monitoring_MP!EZ40)</f>
        <v>nu sînt informații pe web</v>
      </c>
      <c r="FA40" s="143" t="str">
        <f t="shared" si="2"/>
        <v>da</v>
      </c>
      <c r="FB40" s="143">
        <f t="shared" si="3"/>
        <v>13</v>
      </c>
      <c r="FC40" s="143" t="str">
        <f t="shared" si="2"/>
        <v>nu</v>
      </c>
      <c r="FD40" s="143">
        <f t="shared" si="3"/>
        <v>44</v>
      </c>
      <c r="FE40" s="143" t="str">
        <f t="shared" si="2"/>
        <v>partial</v>
      </c>
      <c r="FF40" s="143">
        <f t="shared" ref="FF40" si="277">COUNTIF($AK40:$EZ40,FE40)</f>
        <v>3</v>
      </c>
      <c r="FG40" s="143" t="str">
        <f t="shared" si="2"/>
        <v>--------</v>
      </c>
      <c r="FH40" s="143">
        <f t="shared" ref="FH40" si="278">COUNTIF($AK40:$EZ40,FG40)</f>
        <v>0</v>
      </c>
      <c r="FI40" s="143" t="str">
        <f t="shared" si="2"/>
        <v>--------</v>
      </c>
      <c r="FJ40" s="143">
        <f t="shared" ref="FJ40" si="279">COUNTIF($AK40:$EZ40,FI40)</f>
        <v>0</v>
      </c>
      <c r="FK40" s="143" t="str">
        <f t="shared" si="7"/>
        <v>--------</v>
      </c>
      <c r="FL40" s="143">
        <f t="shared" ref="FL40" si="280">COUNTIF($AK40:$EZ40,FK40)</f>
        <v>0</v>
      </c>
      <c r="FM40" s="143" t="str">
        <f t="shared" si="9"/>
        <v>--------</v>
      </c>
      <c r="FN40" s="143">
        <f t="shared" ref="FN40" si="281">COUNTIF($AK40:$EZ40,FM40)</f>
        <v>0</v>
      </c>
      <c r="FO40" s="143" t="str">
        <f t="shared" si="11"/>
        <v>N/A</v>
      </c>
      <c r="FP40" s="143">
        <f t="shared" ref="FP40" si="282">COUNTIF($AK40:$EZ40,FO40)</f>
        <v>0</v>
      </c>
      <c r="FQ40" s="143" t="str">
        <f t="shared" si="13"/>
        <v>--------</v>
      </c>
      <c r="FR40" s="143">
        <f t="shared" ref="FR40" si="283">COUNTIF($AK40:$EZ40,FQ40)</f>
        <v>0</v>
      </c>
      <c r="FS40" s="143">
        <f t="shared" si="15"/>
        <v>60</v>
      </c>
      <c r="FT40" s="143" t="str">
        <f t="shared" si="16"/>
        <v>da</v>
      </c>
      <c r="FU40" s="143" t="str">
        <f t="shared" si="17"/>
        <v>nu</v>
      </c>
      <c r="FV40" s="143">
        <f t="shared" si="18"/>
        <v>13</v>
      </c>
      <c r="FW40" s="143">
        <f t="shared" si="19"/>
        <v>44</v>
      </c>
      <c r="FX40" s="143">
        <f t="shared" si="20"/>
        <v>60</v>
      </c>
      <c r="FY40" s="33" t="s">
        <v>445</v>
      </c>
      <c r="FZ40" s="167">
        <f t="shared" si="21"/>
        <v>0.21666666666666667</v>
      </c>
      <c r="GA40" s="167">
        <f t="shared" si="22"/>
        <v>0.73333333333333328</v>
      </c>
      <c r="GB40" s="143" t="str">
        <f>VLOOKUP(Analysis_2020!B40,Matching_final!B40:G103,6,FALSE)</f>
        <v>C18038</v>
      </c>
      <c r="GC40" s="143" t="str">
        <f>VLOOKUP(GB40,Monitoring_MP_2018!B:D,3,FALSE)</f>
        <v>Are the annual reports on budget execution for 2017 available on the official website?</v>
      </c>
      <c r="GD40" s="143" t="str">
        <f>VLOOKUP(GB40,Monitoring_MP_2018!B:E,4,FALSE)</f>
        <v>bug</v>
      </c>
      <c r="GE40" s="167">
        <f>VLOOKUP($GB40,Monitoring_MP_2018!$B:$FD,158,FALSE)</f>
        <v>0.3</v>
      </c>
      <c r="GF40" s="167">
        <f>VLOOKUP($GB40,Monitoring_MP_2018!$B:$FD,159,FALSE)</f>
        <v>0.6333333333333333</v>
      </c>
      <c r="GG40" s="230">
        <f t="shared" si="23"/>
        <v>-8.3333333333333315E-2</v>
      </c>
      <c r="GH40" s="230">
        <f t="shared" si="24"/>
        <v>9.9999999999999978E-2</v>
      </c>
      <c r="GI40" s="143">
        <v>39</v>
      </c>
    </row>
    <row r="41" spans="1:191" ht="15" customHeight="1" x14ac:dyDescent="0.35">
      <c r="A41" s="38" t="str">
        <f>IF(ISBLANK(Monitoring_MP!A41),"",Monitoring_MP!A41)</f>
        <v>Q39</v>
      </c>
      <c r="B41" s="38" t="str">
        <f>IF(ISBLANK(Monitoring_MP!B41),"",Monitoring_MP!B41)</f>
        <v>C20039</v>
      </c>
      <c r="C41" s="38">
        <f>IF(ISBLANK(Monitoring_MP!C41),"",Monitoring_MP!C41)</f>
        <v>41</v>
      </c>
      <c r="D41" s="40" t="str">
        <f>IF(ISBLANK(Monitoring_MP!D41),"",Monitoring_MP!D41)</f>
        <v>Au fost făcute publice funcţiile vacante existente în serviciul public, incluzînd descrierea postului pentru funcția vacantă și cerinţele de calificare faţă de candidaţii pentru funcţiile vacante ?</v>
      </c>
      <c r="E41" s="169" t="str">
        <f>IF(ISBLANK(Monitoring_MP!E41),"",Monitoring_MP!E41)</f>
        <v>Were made public existing vacancies in the public service, including the job description for the vacant position and qualification requirements to candidates for vacancies?</v>
      </c>
      <c r="F41" s="40" t="str">
        <f>IF(ISBLANK(Monitoring_MP!F41),"",Monitoring_MP!F41)</f>
        <v>hr</v>
      </c>
      <c r="G41" s="39" t="str">
        <f>IF(ISBLANK(Monitoring_MP!G41),"",Monitoring_MP!G41)</f>
        <v>hr1</v>
      </c>
      <c r="H41" s="39" t="str">
        <f>IF(ISBLANK(Monitoring_MP!H41),"",Monitoring_MP!H41)</f>
        <v>hr1k</v>
      </c>
      <c r="I41" s="39">
        <f>IF(ISBLANK(Monitoring_MP!I41),"",Monitoring_MP!I41)</f>
        <v>1</v>
      </c>
      <c r="J41" s="39" t="str">
        <f>IF(ISBLANK(Monitoring_MP!J41),"",Monitoring_MP!J41)</f>
        <v>da</v>
      </c>
      <c r="K41" s="39" t="str">
        <f>IF(ISBLANK(Monitoring_MP!K41),"",Monitoring_MP!K41)</f>
        <v>yes</v>
      </c>
      <c r="L41" s="39" t="str">
        <f>IF(ISBLANK(Monitoring_MP!L41),"",Monitoring_MP!L41)</f>
        <v>nu</v>
      </c>
      <c r="M41" s="39" t="str">
        <f>IF(ISBLANK(Monitoring_MP!M41),"",Monitoring_MP!M41)</f>
        <v>no</v>
      </c>
      <c r="N41" s="39" t="str">
        <f>IF(ISBLANK(Monitoring_MP!N41),"",Monitoring_MP!N41)</f>
        <v>partial/panou informativ</v>
      </c>
      <c r="O41" s="39" t="str">
        <f>IF(ISBLANK(Monitoring_MP!O41),"",Monitoring_MP!O41)</f>
        <v>partially/bilboard</v>
      </c>
      <c r="P41" s="39" t="str">
        <f>IF(ISBLANK(Monitoring_MP!P41),"",Monitoring_MP!P41)</f>
        <v>--------</v>
      </c>
      <c r="Q41" s="39" t="str">
        <f>IF(ISBLANK(Monitoring_MP!Q41),"",Monitoring_MP!Q41)</f>
        <v>--------</v>
      </c>
      <c r="R41" s="39" t="str">
        <f>IF(ISBLANK(Monitoring_MP!R41),"",Monitoring_MP!R41)</f>
        <v>--------</v>
      </c>
      <c r="S41" s="39" t="str">
        <f>IF(ISBLANK(Monitoring_MP!S41),"",Monitoring_MP!S41)</f>
        <v>--------</v>
      </c>
      <c r="T41" s="39" t="str">
        <f>IF(ISBLANK(Monitoring_MP!T41),"",Monitoring_MP!T41)</f>
        <v>--------</v>
      </c>
      <c r="U41" s="39" t="str">
        <f>IF(ISBLANK(Monitoring_MP!U41),"",Monitoring_MP!U41)</f>
        <v>--------</v>
      </c>
      <c r="V41" s="39" t="str">
        <f>IF(ISBLANK(Monitoring_MP!V41),"",Monitoring_MP!V41)</f>
        <v>--------</v>
      </c>
      <c r="W41" s="39" t="str">
        <f>IF(ISBLANK(Monitoring_MP!W41),"",Monitoring_MP!W41)</f>
        <v>--------</v>
      </c>
      <c r="X41" s="39" t="str">
        <f>IF(ISBLANK(Monitoring_MP!X41),"",Monitoring_MP!X41)</f>
        <v>N/A</v>
      </c>
      <c r="Y41" s="39" t="str">
        <f>IF(ISBLANK(Monitoring_MP!Y41),"",Monitoring_MP!Y41)</f>
        <v>N/A</v>
      </c>
      <c r="Z41" s="39" t="str">
        <f>IF(ISBLANK(Monitoring_MP!Z41),"",Monitoring_MP!Z41)</f>
        <v>--------</v>
      </c>
      <c r="AA41" s="39" t="str">
        <f>IF(ISBLANK(Monitoring_MP!AA41),"",Monitoring_MP!AA41)</f>
        <v>--------</v>
      </c>
      <c r="AB41" s="39">
        <f>IF(ISBLANK(Monitoring_MP!AB41),"",Monitoring_MP!AB41)</f>
        <v>1</v>
      </c>
      <c r="AC41" s="39">
        <f>IF(ISBLANK(Monitoring_MP!AC41),"",Monitoring_MP!AC41)</f>
        <v>0</v>
      </c>
      <c r="AD41" s="39">
        <f>IF(ISBLANK(Monitoring_MP!AD41),"",Monitoring_MP!AD41)</f>
        <v>0.5</v>
      </c>
      <c r="AE41" s="39" t="str">
        <f>IF(ISBLANK(Monitoring_MP!AE41),"",Monitoring_MP!AE41)</f>
        <v/>
      </c>
      <c r="AF41" s="39" t="str">
        <f>IF(ISBLANK(Monitoring_MP!AF41),"",Monitoring_MP!AF41)</f>
        <v/>
      </c>
      <c r="AG41" s="39" t="str">
        <f>IF(ISBLANK(Monitoring_MP!AG41),"",Monitoring_MP!AG41)</f>
        <v/>
      </c>
      <c r="AH41" s="39" t="str">
        <f>IF(ISBLANK(Monitoring_MP!AH41),"",Monitoring_MP!AH41)</f>
        <v/>
      </c>
      <c r="AI41" s="39" t="str">
        <f>IF(ISBLANK(Monitoring_MP!AI41),"",Monitoring_MP!AI41)</f>
        <v>N/A</v>
      </c>
      <c r="AJ41" s="40" t="str">
        <f>IF(ISBLANK(Monitoring_MP!AJ41),"",Monitoring_MP!AJ41)</f>
        <v/>
      </c>
      <c r="AK41" s="189" t="str">
        <f>IF(ISBLANK(Monitoring_MP!AK41),"",Monitoring_MP!AK41)</f>
        <v>da</v>
      </c>
      <c r="AL41" s="130" t="str">
        <f>IF(ISBLANK(Monitoring_MP!AL41),"",Monitoring_MP!AL41)</f>
        <v>https://www.chisinau.md/lib.php?l=ro&amp;idc=405&amp;t=/Informatii/Posturi-vacante/&amp;year=2019</v>
      </c>
      <c r="AM41" s="189" t="str">
        <f>IF(ISBLANK(Monitoring_MP!AM41),"",Monitoring_MP!AM41)</f>
        <v>da</v>
      </c>
      <c r="AN41" s="130" t="str">
        <f>IF(ISBLANK(Monitoring_MP!AN41),"",Monitoring_MP!AN41)</f>
        <v>http://balti.md/primaria/posturi-vacante/anunturi/page/6/</v>
      </c>
      <c r="AO41" s="191" t="str">
        <f>IF(ISBLANK(Monitoring_MP!AO41),"",Monitoring_MP!AO41)</f>
        <v>nu</v>
      </c>
      <c r="AP41" s="104" t="str">
        <f>IF(ISBLANK(Monitoring_MP!AP41),"",Monitoring_MP!AP41)</f>
        <v>nu sînt informații pe web</v>
      </c>
      <c r="AQ41" s="189" t="str">
        <f>IF(ISBLANK(Monitoring_MP!AQ41),"",Monitoring_MP!AQ41)</f>
        <v>nu</v>
      </c>
      <c r="AR41" s="93" t="str">
        <f>IF(ISBLANK(Monitoring_MP!AR41),"",Monitoring_MP!AR41)</f>
        <v>nu sînt informații pe web</v>
      </c>
      <c r="AS41" s="189" t="str">
        <f>IF(ISBLANK(Monitoring_MP!AS41),"",Monitoring_MP!AS41)</f>
        <v>partial/panou informativ</v>
      </c>
      <c r="AT41" s="93" t="str">
        <f>IF(ISBLANK(Monitoring_MP!AT41),"",Monitoring_MP!AT41)</f>
        <v>http://www.primsoroca.md/ro/anunt-concurs-pentru-ocuparea-functiei-vacante-mediator-comunitar-2-unitati
http://www.primsoroca.md/ro/anunt-concurs-pentru-ocuparea-functiei-vacante-director-al-institutiei-extrascolare-scoala-sportiva-pentru-copii-si-juniori</v>
      </c>
      <c r="AU41" s="189" t="str">
        <f>IF(ISBLANK(Monitoring_MP!AU41),"",Monitoring_MP!AU41)</f>
        <v>da</v>
      </c>
      <c r="AV41" s="93" t="str">
        <f>IF(ISBLANK(Monitoring_MP!AV41),"",Monitoring_MP!AV41)</f>
        <v>https://www.orhei.md/index.php?pag=news&amp;id=678&amp;l=ro</v>
      </c>
      <c r="AW41" s="189" t="str">
        <f>IF(ISBLANK(Monitoring_MP!AW41),"",Monitoring_MP!AW41)</f>
        <v>da</v>
      </c>
      <c r="AX41" s="93" t="str">
        <f>IF(ISBLANK(Monitoring_MP!AX41),"",Monitoring_MP!AX41)</f>
        <v>https://ceadir-lunga.md/primeriya/vakansii
https://ceadir-lunga.md/ob-yavleniya/item/2963-ob-yavlen-konkurs-na-zameshchenie-vakantnoj-dolzhnosti-bukhgaltera
https://ceadir-lunga.md/ob-yavleniya/item/2840-ob-yavlen-konkurs-na-zameshchenie-vakantnoj-dolzhnosti-arkhitektora</v>
      </c>
      <c r="AY41" s="189" t="str">
        <f>IF(ISBLANK(Monitoring_MP!AY41),"",Monitoring_MP!AY41)</f>
        <v>da</v>
      </c>
      <c r="AZ41" s="95" t="str">
        <f>IF(ISBLANK(Monitoring_MP!AZ41),"",Monitoring_MP!AZ41)</f>
        <v>http://www.straseni.md/anunt-functii-vacante-in-cadrul-primariei-municipiului-straseni-2/</v>
      </c>
      <c r="BA41" s="189" t="str">
        <f>IF(ISBLANK(Monitoring_MP!BA41),"",Monitoring_MP!BA41)</f>
        <v>nu</v>
      </c>
      <c r="BB41" s="93" t="str">
        <f>IF(ISBLANK(Monitoring_MP!BB41),"",Monitoring_MP!BB41)</f>
        <v>nu sînt informații pe web</v>
      </c>
      <c r="BC41" s="189" t="str">
        <f>IF(ISBLANK(Monitoring_MP!BC41),"",Monitoring_MP!BC41)</f>
        <v>nu</v>
      </c>
      <c r="BD41" s="96" t="str">
        <f>IF(ISBLANK(Monitoring_MP!BD41),"",Monitoring_MP!BD41)</f>
        <v>nu sînt informații pe web</v>
      </c>
      <c r="BE41" s="189" t="str">
        <f>IF(ISBLANK(Monitoring_MP!BE41),"",Monitoring_MP!BE41)</f>
        <v>da</v>
      </c>
      <c r="BF41" s="93" t="str">
        <f>IF(ISBLANK(Monitoring_MP!BF41),"",Monitoring_MP!BF41)</f>
        <v>https://primaria.causeni.org/posturi-vacante/</v>
      </c>
      <c r="BG41" s="189" t="str">
        <f>IF(ISBLANK(Monitoring_MP!BG41),"",Monitoring_MP!BG41)</f>
        <v>da</v>
      </c>
      <c r="BH41" s="93" t="str">
        <f>IF(ISBLANK(Monitoring_MP!BH41),"",Monitoring_MP!BH41)</f>
        <v>http://primariaedinet.md/?cat=1</v>
      </c>
      <c r="BI41" s="189" t="str">
        <f>IF(ISBLANK(Monitoring_MP!BI41),"",Monitoring_MP!BI41)</f>
        <v>nu</v>
      </c>
      <c r="BJ41" s="193" t="str">
        <f>IF(ISBLANK(Monitoring_MP!BJ41),"",Monitoring_MP!BJ41)</f>
        <v>nu sînt informații pe web</v>
      </c>
      <c r="BK41" s="189" t="str">
        <f>IF(ISBLANK(Monitoring_MP!BK41),"",Monitoring_MP!BK41)</f>
        <v>nu</v>
      </c>
      <c r="BL41" s="193" t="str">
        <f>IF(ISBLANK(Monitoring_MP!BL41),"",Monitoring_MP!BL41)</f>
        <v>nu sînt informații pe web</v>
      </c>
      <c r="BM41" s="189" t="str">
        <f>IF(ISBLANK(Monitoring_MP!BM41),"",Monitoring_MP!BM41)</f>
        <v>partial/panou informativ</v>
      </c>
      <c r="BN41" s="93" t="str">
        <f>IF(ISBLANK(Monitoring_MP!BN41),"",Monitoring_MP!BN41)</f>
        <v>http://calarasi-primaria.md/category/functii-vacante/</v>
      </c>
      <c r="BO41" s="189" t="str">
        <f>IF(ISBLANK(Monitoring_MP!BO41),"",Monitoring_MP!BO41)</f>
        <v>nu</v>
      </c>
      <c r="BP41" s="93" t="str">
        <f>IF(ISBLANK(Monitoring_MP!BP41),"",Monitoring_MP!BP41)</f>
        <v>nu sînt informații pe web</v>
      </c>
      <c r="BQ41" s="189" t="str">
        <f>IF(ISBLANK(Monitoring_MP!BQ41),"",Monitoring_MP!BQ41)</f>
        <v>da</v>
      </c>
      <c r="BR41" s="192" t="str">
        <f>IF(ISBLANK(Monitoring_MP!BR41),"",Monitoring_MP!BR41)</f>
        <v>http://primariafloresti.md/functii-vacante/</v>
      </c>
      <c r="BS41" s="189" t="str">
        <f>IF(ISBLANK(Monitoring_MP!BS41),"",Monitoring_MP!BS41)</f>
        <v>nu</v>
      </c>
      <c r="BT41" s="192" t="str">
        <f>IF(ISBLANK(Monitoring_MP!BT41),"",Monitoring_MP!BT41)</f>
        <v>nu sînt informații pe web</v>
      </c>
      <c r="BU41" s="189" t="str">
        <f>IF(ISBLANK(Monitoring_MP!BU41),"",Monitoring_MP!BU41)</f>
        <v>da</v>
      </c>
      <c r="BV41" s="93" t="str">
        <f>IF(ISBLANK(Monitoring_MP!BV41),"",Monitoring_MP!BV41)</f>
        <v>https://falesti.md/index.php/functii-vacante.html?start=7</v>
      </c>
      <c r="BW41" s="189" t="str">
        <f>IF(ISBLANK(Monitoring_MP!BW41),"",Monitoring_MP!BW41)</f>
        <v>nu</v>
      </c>
      <c r="BX41" s="193" t="str">
        <f>IF(ISBLANK(Monitoring_MP!BX41),"",Monitoring_MP!BX41)</f>
        <v>nu sînt informații pe web</v>
      </c>
      <c r="BY41" s="189" t="str">
        <f>IF(ISBLANK(Monitoring_MP!BY41),"",Monitoring_MP!BY41)</f>
        <v>nu</v>
      </c>
      <c r="BZ41" s="193" t="str">
        <f>IF(ISBLANK(Monitoring_MP!BZ41),"",Monitoring_MP!BZ41)</f>
        <v>nu sînt informații pe web</v>
      </c>
      <c r="CA41" s="189" t="str">
        <f>IF(ISBLANK(Monitoring_MP!CA41),"",Monitoring_MP!CA41)</f>
        <v>da</v>
      </c>
      <c r="CB41" s="93" t="str">
        <f>IF(ISBLANK(Monitoring_MP!CB41),"",Monitoring_MP!CB41)</f>
        <v>http://cimislia.md/ro/page/transparenta/informatii-de-interes-public/posturi-vacante-curente
http://cimislia.md/upload/Dispoz%20angajare.pdf
http://cimislia.md/upload/Cu%20privire%20la%20angajarea%20specialistului%20pe%20patrimoniu.pdf
http://cimislia.md/upload/disp%2037%20p%20concurs%20achizitii%20pub.pdf</v>
      </c>
      <c r="CC41" s="189" t="str">
        <f>IF(ISBLANK(Monitoring_MP!CC41),"",Monitoring_MP!CC41)</f>
        <v>nu</v>
      </c>
      <c r="CD41" s="193" t="str">
        <f>IF(ISBLANK(Monitoring_MP!CD41),"",Monitoring_MP!CD41)</f>
        <v>nu sînt informații pe web</v>
      </c>
      <c r="CE41" s="189" t="str">
        <f>IF(ISBLANK(Monitoring_MP!CE41),"",Monitoring_MP!CE41)</f>
        <v>da</v>
      </c>
      <c r="CF41" s="93" t="str">
        <f>IF(ISBLANK(Monitoring_MP!CF41),"",Monitoring_MP!CF41)</f>
        <v>http://primaria-rezina.md/posturi-vacante/</v>
      </c>
      <c r="CG41" s="189" t="str">
        <f>IF(ISBLANK(Monitoring_MP!CG41),"",Monitoring_MP!CG41)</f>
        <v>nu</v>
      </c>
      <c r="CH41" s="200" t="str">
        <f>IF(ISBLANK(Monitoring_MP!CH41),"",Monitoring_MP!CH41)</f>
        <v>nu sînt informații pe web</v>
      </c>
      <c r="CI41" s="189" t="str">
        <f>IF(ISBLANK(Monitoring_MP!CI41),"",Monitoring_MP!CI41)</f>
        <v>nu</v>
      </c>
      <c r="CJ41" s="193" t="str">
        <f>IF(ISBLANK(Monitoring_MP!CJ41),"",Monitoring_MP!CJ41)</f>
        <v>nu sînt informații pe web</v>
      </c>
      <c r="CK41" s="189" t="str">
        <f>IF(ISBLANK(Monitoring_MP!CK41),"",Monitoring_MP!CK41)</f>
        <v>nu</v>
      </c>
      <c r="CL41" s="95" t="str">
        <f>IF(ISBLANK(Monitoring_MP!CL41),"",Monitoring_MP!CL41)</f>
        <v>nu sînt informații pe web</v>
      </c>
      <c r="CM41" s="189" t="str">
        <f>IF(ISBLANK(Monitoring_MP!CM41),"",Monitoring_MP!CM41)</f>
        <v>nu</v>
      </c>
      <c r="CN41" s="192" t="str">
        <f>IF(ISBLANK(Monitoring_MP!CN41),"",Monitoring_MP!CN41)</f>
        <v>nu sînt informații pe web</v>
      </c>
      <c r="CO41" s="189" t="str">
        <f>IF(ISBLANK(Monitoring_MP!CO41),"",Monitoring_MP!CO41)</f>
        <v>nu</v>
      </c>
      <c r="CP41" s="93" t="str">
        <f>IF(ISBLANK(Monitoring_MP!CP41),"",Monitoring_MP!CP41)</f>
        <v>nu sînt informații pe web</v>
      </c>
      <c r="CQ41" s="189" t="str">
        <f>IF(ISBLANK(Monitoring_MP!CQ41),"",Monitoring_MP!CQ41)</f>
        <v>nu</v>
      </c>
      <c r="CR41" s="93" t="str">
        <f>IF(ISBLANK(Monitoring_MP!CR41),"",Monitoring_MP!CR41)</f>
        <v>nu sînt informații pe web</v>
      </c>
      <c r="CS41" s="189" t="str">
        <f>IF(ISBLANK(Monitoring_MP!CS41),"",Monitoring_MP!CS41)</f>
        <v>nu</v>
      </c>
      <c r="CT41" s="193" t="str">
        <f>IF(ISBLANK(Monitoring_MP!CT41),"",Monitoring_MP!CT41)</f>
        <v>Pagina web nefuncțională (ultima verificare 31.05.2020)</v>
      </c>
      <c r="CU41" s="189" t="str">
        <f>IF(ISBLANK(Monitoring_MP!CU41),"",Monitoring_MP!CU41)</f>
        <v>da</v>
      </c>
      <c r="CV41" s="196" t="str">
        <f>IF(ISBLANK(Monitoring_MP!CV41),"",Monitoring_MP!CV41)</f>
        <v>http://www.carpineni.md/concurs-pentru-ocuparea-functiei-publice-vacante-de-specialist-in-cadrul-serviciului-de-colectare-a-impozitelor-si-taxelor-locale/</v>
      </c>
      <c r="CW41" s="189" t="str">
        <f>IF(ISBLANK(Monitoring_MP!CW41),"",Monitoring_MP!CW41)</f>
        <v>partial/panou informativ</v>
      </c>
      <c r="CX41" s="192" t="str">
        <f>IF(ISBLANK(Monitoring_MP!CX41),"",Monitoring_MP!CX41)</f>
        <v>http://primbriceni.md/2019/06/03/primaria-or-briceni-raionul-briceni-anunta-concursul-pentru-ocuparea-functiei-vacante-de-director-al-gradinitei-de-copii-nr-1-nr-2-nr-3-or-briceni/</v>
      </c>
      <c r="CY41" s="189" t="str">
        <f>IF(ISBLANK(Monitoring_MP!CY41),"",Monitoring_MP!CY41)</f>
        <v>da</v>
      </c>
      <c r="CZ41" s="192" t="str">
        <f>IF(ISBLANK(Monitoring_MP!CZ41),"",Monitoring_MP!CZ41)</f>
        <v>http://www.copceac.md/2019/01/17/obyavlenie-primeriya-s-kopchak-provodit-konkurs-na-zameshhenie-vakantnyx-dolzhnostej/
http://www.copceac.md/2019/07/03/obyavlenie-otkryta-dolzhnost-sekretarya-referenta-primerii/</v>
      </c>
      <c r="DA41" s="189" t="str">
        <f>IF(ISBLANK(Monitoring_MP!DA41),"",Monitoring_MP!DA41)</f>
        <v>nu</v>
      </c>
      <c r="DB41" s="95" t="str">
        <f>IF(ISBLANK(Monitoring_MP!DB41),"",Monitoring_MP!DB41)</f>
        <v>nu sînt informații pe web</v>
      </c>
      <c r="DC41" s="189" t="str">
        <f>IF(ISBLANK(Monitoring_MP!DC41),"",Monitoring_MP!DC41)</f>
        <v>partial/panou informativ</v>
      </c>
      <c r="DD41" s="192" t="str">
        <f>IF(ISBLANK(Monitoring_MP!DD41),"",Monitoring_MP!DD41)</f>
        <v>https://anenii-noi.com/index.php/anunt-privind-functiile-vacante-a-primariei-or-anenii-noi/</v>
      </c>
      <c r="DE41" s="189" t="str">
        <f>IF(ISBLANK(Monitoring_MP!DE41),"",Monitoring_MP!DE41)</f>
        <v>nu</v>
      </c>
      <c r="DF41" s="193" t="str">
        <f>IF(ISBLANK(Monitoring_MP!DF41),"",Monitoring_MP!DF41)</f>
        <v>nu este pagina web (ultima verificare 31.05.2020)</v>
      </c>
      <c r="DG41" s="189" t="str">
        <f>IF(ISBLANK(Monitoring_MP!DG41),"",Monitoring_MP!DG41)</f>
        <v>nu</v>
      </c>
      <c r="DH41" s="93" t="str">
        <f>IF(ISBLANK(Monitoring_MP!DH41),"",Monitoring_MP!DH41)</f>
        <v>nu sînt informații pe web</v>
      </c>
      <c r="DI41" s="189" t="str">
        <f>IF(ISBLANK(Monitoring_MP!DI41),"",Monitoring_MP!DI41)</f>
        <v>nu</v>
      </c>
      <c r="DJ41" s="93" t="str">
        <f>IF(ISBLANK(Monitoring_MP!DJ41),"",Monitoring_MP!DJ41)</f>
        <v>nu sînt informații pe web</v>
      </c>
      <c r="DK41" s="189" t="str">
        <f>IF(ISBLANK(Monitoring_MP!DK41),"",Monitoring_MP!DK41)</f>
        <v>partial/panou informativ</v>
      </c>
      <c r="DL41" s="192" t="str">
        <f>IF(ISBLANK(Monitoring_MP!DL41),"",Monitoring_MP!DL41)</f>
        <v>http://www.primariastefanvoda.md/?pag=news&amp;opa=view&amp;id=231&amp;tip=anunt&amp;start=&amp;l=</v>
      </c>
      <c r="DM41" s="189" t="str">
        <f>IF(ISBLANK(Monitoring_MP!DM41),"",Monitoring_MP!DM41)</f>
        <v>nu</v>
      </c>
      <c r="DN41" s="192" t="str">
        <f>IF(ISBLANK(Monitoring_MP!DN41),"",Monitoring_MP!DN41)</f>
        <v>nu sînt informații pe web</v>
      </c>
      <c r="DO41" s="189" t="str">
        <f>IF(ISBLANK(Monitoring_MP!DO41),"",Monitoring_MP!DO41)</f>
        <v>nu</v>
      </c>
      <c r="DP41" s="192" t="str">
        <f>IF(ISBLANK(Monitoring_MP!DP41),"",Monitoring_MP!DP41)</f>
        <v>site nefuncțional (ultima verificare 31.05.2020)</v>
      </c>
      <c r="DQ41" s="189" t="str">
        <f>IF(ISBLANK(Monitoring_MP!DQ41),"",Monitoring_MP!DQ41)</f>
        <v>nu</v>
      </c>
      <c r="DR41" s="193" t="str">
        <f>IF(ISBLANK(Monitoring_MP!DR41),"",Monitoring_MP!DR41)</f>
        <v>Nu are pagină web (ultima verificare 31.05.2020)</v>
      </c>
      <c r="DS41" s="189" t="str">
        <f>IF(ISBLANK(Monitoring_MP!DS41),"",Monitoring_MP!DS41)</f>
        <v>nu</v>
      </c>
      <c r="DT41" s="193" t="str">
        <f>IF(ISBLANK(Monitoring_MP!DT41),"",Monitoring_MP!DT41)</f>
        <v>nu sînt informații pe web</v>
      </c>
      <c r="DU41" s="189" t="str">
        <f>IF(ISBLANK(Monitoring_MP!DU41),"",Monitoring_MP!DU41)</f>
        <v>nu</v>
      </c>
      <c r="DV41" s="193" t="str">
        <f>IF(ISBLANK(Monitoring_MP!DV41),"",Monitoring_MP!DV41)</f>
        <v>Nu are pagină web (ultima verificare 31.05.2020)</v>
      </c>
      <c r="DW41" s="189" t="str">
        <f>IF(ISBLANK(Monitoring_MP!DW41),"",Monitoring_MP!DW41)</f>
        <v>da</v>
      </c>
      <c r="DX41" s="192" t="str">
        <f>IF(ISBLANK(Monitoring_MP!DX41),"",Monitoring_MP!DX41)</f>
        <v>http://truseni.md/index.php/ro/vakansii
http://truseni.md/images/concurs%202019%20pentru%20sait%20jurist.pdf</v>
      </c>
      <c r="DY41" s="189" t="str">
        <f>IF(ISBLANK(Monitoring_MP!DY41),"",Monitoring_MP!DY41)</f>
        <v>nu</v>
      </c>
      <c r="DZ41" s="193" t="str">
        <f>IF(ISBLANK(Monitoring_MP!DZ41),"",Monitoring_MP!DZ41)</f>
        <v>nu sînt informații pe web</v>
      </c>
      <c r="EA41" s="189" t="str">
        <f>IF(ISBLANK(Monitoring_MP!EA41),"",Monitoring_MP!EA41)</f>
        <v>N/A</v>
      </c>
      <c r="EB41" s="193" t="str">
        <f>IF(ISBLANK(Monitoring_MP!EB41),"",Monitoring_MP!EB41)</f>
        <v>nu sînt informații pe web</v>
      </c>
      <c r="EC41" s="189" t="str">
        <f>IF(ISBLANK(Monitoring_MP!EC41),"",Monitoring_MP!EC41)</f>
        <v>nu</v>
      </c>
      <c r="ED41" s="193" t="str">
        <f>IF(ISBLANK(Monitoring_MP!ED41),"",Monitoring_MP!ED41)</f>
        <v>Nu are pagină web (ultima verificare 31.05.2020)</v>
      </c>
      <c r="EE41" s="189" t="str">
        <f>IF(ISBLANK(Monitoring_MP!EE41),"",Monitoring_MP!EE41)</f>
        <v>nu</v>
      </c>
      <c r="EF41" s="193" t="str">
        <f>IF(ISBLANK(Monitoring_MP!EF41),"",Monitoring_MP!EF41)</f>
        <v>nu sînt informații pe web</v>
      </c>
      <c r="EG41" s="189" t="str">
        <f>IF(ISBLANK(Monitoring_MP!EG41),"",Monitoring_MP!EG41)</f>
        <v>da</v>
      </c>
      <c r="EH41" s="130" t="str">
        <f>IF(ISBLANK(Monitoring_MP!EH41),"",Monitoring_MP!EH41)</f>
        <v>https://www.budesti.md/functiivacante/</v>
      </c>
      <c r="EI41" s="189" t="str">
        <f>IF(ISBLANK(Monitoring_MP!EI41),"",Monitoring_MP!EI41)</f>
        <v>da</v>
      </c>
      <c r="EJ41" s="95" t="str">
        <f>IF(ISBLANK(Monitoring_MP!EJ41),"",Monitoring_MP!EJ41)</f>
        <v>http://varnita.md/primaria-s-varnita-anunta-concurs-pentru-ocuparea-functiei-publice-temporar-vacante-de-specialist-domeniul-de-percepere-impozitelor-locale</v>
      </c>
      <c r="EK41" s="189" t="str">
        <f>IF(ISBLANK(Monitoring_MP!EK41),"",Monitoring_MP!EK41)</f>
        <v>nu</v>
      </c>
      <c r="EL41" s="193" t="str">
        <f>IF(ISBLANK(Monitoring_MP!EL41),"",Monitoring_MP!EL41)</f>
        <v>nu sînt informații pe web</v>
      </c>
      <c r="EM41" s="189" t="str">
        <f>IF(ISBLANK(Monitoring_MP!EM41),"",Monitoring_MP!EM41)</f>
        <v>N/A</v>
      </c>
      <c r="EN41" s="95" t="str">
        <f>IF(ISBLANK(Monitoring_MP!EN41),"",Monitoring_MP!EN41)</f>
        <v>Nu au fost funcții vacante și persoane angajate în 2019 (conform răspunsului din chestionar)</v>
      </c>
      <c r="EO41" s="189" t="str">
        <f>IF(ISBLANK(Monitoring_MP!EO41),"",Monitoring_MP!EO41)</f>
        <v>da</v>
      </c>
      <c r="EP41" s="192" t="str">
        <f>IF(ISBLANK(Monitoring_MP!EP41),"",Monitoring_MP!EP41)</f>
        <v>https://magdacesti.md/2019/01/28/anunt-primaria-magdacesti-raionul-criuleni-angajeaza/</v>
      </c>
      <c r="EQ41" s="189" t="str">
        <f>IF(ISBLANK(Monitoring_MP!EQ41),"",Monitoring_MP!EQ41)</f>
        <v>nu</v>
      </c>
      <c r="ER41" s="193" t="str">
        <f>IF(ISBLANK(Monitoring_MP!ER41),"",Monitoring_MP!ER41)</f>
        <v>pagina web nefuncțională (ultima verificare la 2.06.2020)</v>
      </c>
      <c r="ES41" s="189" t="str">
        <f>IF(ISBLANK(Monitoring_MP!ES41),"",Monitoring_MP!ES41)</f>
        <v>nu</v>
      </c>
      <c r="ET41" s="193" t="str">
        <f>IF(ISBLANK(Monitoring_MP!ET41),"",Monitoring_MP!ET41)</f>
        <v>pagina web nefuncțională (ultima verificare la 2.06.2020)</v>
      </c>
      <c r="EU41" s="189" t="str">
        <f>IF(ISBLANK(Monitoring_MP!EU41),"",Monitoring_MP!EU41)</f>
        <v>nu</v>
      </c>
      <c r="EV41" s="194" t="str">
        <f>IF(ISBLANK(Monitoring_MP!EV41),"",Monitoring_MP!EV41)</f>
        <v>pagina web nefuncțională (ultima verificare la 2.06.2020)</v>
      </c>
      <c r="EW41" s="189" t="str">
        <f>IF(ISBLANK(Monitoring_MP!EW41),"",Monitoring_MP!EW41)</f>
        <v>nu</v>
      </c>
      <c r="EX41" s="193" t="str">
        <f>IF(ISBLANK(Monitoring_MP!EX41),"",Monitoring_MP!EX41)</f>
        <v>nu sînt informații pe web</v>
      </c>
      <c r="EY41" s="189" t="str">
        <f>IF(ISBLANK(Monitoring_MP!EY41),"",Monitoring_MP!EY41)</f>
        <v>da</v>
      </c>
      <c r="EZ41" s="193" t="str">
        <f>IF(ISBLANK(Monitoring_MP!EZ41),"",Monitoring_MP!EZ41)</f>
        <v>https://comrat.md/novosti/vakansii/</v>
      </c>
      <c r="FA41" s="143" t="str">
        <f t="shared" si="2"/>
        <v>da</v>
      </c>
      <c r="FB41" s="143">
        <f t="shared" si="3"/>
        <v>18</v>
      </c>
      <c r="FC41" s="143" t="str">
        <f t="shared" si="2"/>
        <v>nu</v>
      </c>
      <c r="FD41" s="143">
        <f t="shared" si="3"/>
        <v>35</v>
      </c>
      <c r="FE41" s="143" t="str">
        <f t="shared" si="2"/>
        <v>partial/panou informativ</v>
      </c>
      <c r="FF41" s="143">
        <f t="shared" ref="FF41" si="284">COUNTIF($AK41:$EZ41,FE41)</f>
        <v>5</v>
      </c>
      <c r="FG41" s="143" t="str">
        <f t="shared" si="2"/>
        <v>--------</v>
      </c>
      <c r="FH41" s="143">
        <f t="shared" ref="FH41" si="285">COUNTIF($AK41:$EZ41,FG41)</f>
        <v>0</v>
      </c>
      <c r="FI41" s="143" t="str">
        <f t="shared" si="2"/>
        <v>--------</v>
      </c>
      <c r="FJ41" s="143">
        <f t="shared" ref="FJ41" si="286">COUNTIF($AK41:$EZ41,FI41)</f>
        <v>0</v>
      </c>
      <c r="FK41" s="143" t="str">
        <f t="shared" si="7"/>
        <v>--------</v>
      </c>
      <c r="FL41" s="143">
        <f t="shared" ref="FL41" si="287">COUNTIF($AK41:$EZ41,FK41)</f>
        <v>0</v>
      </c>
      <c r="FM41" s="143" t="str">
        <f t="shared" si="9"/>
        <v>--------</v>
      </c>
      <c r="FN41" s="143">
        <f t="shared" ref="FN41" si="288">COUNTIF($AK41:$EZ41,FM41)</f>
        <v>0</v>
      </c>
      <c r="FO41" s="143" t="str">
        <f t="shared" si="11"/>
        <v>N/A</v>
      </c>
      <c r="FP41" s="143">
        <f t="shared" ref="FP41" si="289">COUNTIF($AK41:$EZ41,FO41)</f>
        <v>2</v>
      </c>
      <c r="FQ41" s="143" t="str">
        <f t="shared" si="13"/>
        <v>--------</v>
      </c>
      <c r="FR41" s="143">
        <f t="shared" ref="FR41" si="290">COUNTIF($AK41:$EZ41,FQ41)</f>
        <v>0</v>
      </c>
      <c r="FS41" s="143">
        <f t="shared" si="15"/>
        <v>60</v>
      </c>
      <c r="FT41" s="143" t="str">
        <f t="shared" si="16"/>
        <v>da</v>
      </c>
      <c r="FU41" s="143" t="str">
        <f t="shared" si="17"/>
        <v>nu</v>
      </c>
      <c r="FV41" s="143">
        <f t="shared" si="18"/>
        <v>18</v>
      </c>
      <c r="FW41" s="143">
        <f t="shared" si="19"/>
        <v>35</v>
      </c>
      <c r="FX41" s="143">
        <f t="shared" si="20"/>
        <v>58</v>
      </c>
      <c r="FY41" s="169" t="s">
        <v>354</v>
      </c>
      <c r="FZ41" s="167">
        <f t="shared" si="21"/>
        <v>0.31034482758620691</v>
      </c>
      <c r="GA41" s="167">
        <f t="shared" si="22"/>
        <v>0.60344827586206895</v>
      </c>
      <c r="GB41" s="143" t="str">
        <f>VLOOKUP(Analysis_2020!B41,Matching_final!B41:G104,6,FALSE)</f>
        <v>C18040</v>
      </c>
      <c r="GC41" s="143" t="str">
        <f>VLOOKUP(GB41,Monitoring_MP_2018!B:D,3,FALSE)</f>
        <v>Were made public existing vacancies in the public service, including the job description for the vacant position and qualification requirements to candidates for vacancies?</v>
      </c>
      <c r="GD41" s="143" t="str">
        <f>VLOOKUP(GB41,Monitoring_MP_2018!B:E,4,FALSE)</f>
        <v>hr</v>
      </c>
      <c r="GE41" s="167">
        <f>VLOOKUP($GB41,Monitoring_MP_2018!$B:$FD,158,FALSE)</f>
        <v>0.3392857142857143</v>
      </c>
      <c r="GF41" s="167">
        <f>VLOOKUP($GB41,Monitoring_MP_2018!$B:$FD,159,FALSE)</f>
        <v>0.5714285714285714</v>
      </c>
      <c r="GG41" s="230">
        <f t="shared" si="23"/>
        <v>-2.8940886699507395E-2</v>
      </c>
      <c r="GH41" s="230">
        <f t="shared" si="24"/>
        <v>3.2019704433497553E-2</v>
      </c>
      <c r="GI41" s="143">
        <v>40</v>
      </c>
    </row>
    <row r="42" spans="1:191" ht="15" customHeight="1" x14ac:dyDescent="0.35">
      <c r="A42" s="38" t="str">
        <f>IF(ISBLANK(Monitoring_MP!A42),"",Monitoring_MP!A42)</f>
        <v>Q40</v>
      </c>
      <c r="B42" s="38" t="str">
        <f>IF(ISBLANK(Monitoring_MP!B42),"",Monitoring_MP!B42)</f>
        <v>C20040</v>
      </c>
      <c r="C42" s="38">
        <f>IF(ISBLANK(Monitoring_MP!C42),"",Monitoring_MP!C42)</f>
        <v>42</v>
      </c>
      <c r="D42" s="40" t="str">
        <f>IF(ISBLANK(Monitoring_MP!D42),"",Monitoring_MP!D42)</f>
        <v>Au fost comunicate public numărul şi numele candidaţilor ce au participat la concursurile de selecţie pentru posturile vacante în perioada 2019 ?</v>
      </c>
      <c r="E42" s="40" t="str">
        <f>IF(ISBLANK(Monitoring_MP!E42),"",Monitoring_MP!E42)</f>
        <v>Were made public the number and names of the candidates who participated in the selection contests for vacancies in 2019?</v>
      </c>
      <c r="F42" s="40" t="str">
        <f>IF(ISBLANK(Monitoring_MP!F42),"",Monitoring_MP!F42)</f>
        <v>hr</v>
      </c>
      <c r="G42" s="39" t="str">
        <f>IF(ISBLANK(Monitoring_MP!G42),"",Monitoring_MP!G42)</f>
        <v>hr2</v>
      </c>
      <c r="H42" s="39" t="str">
        <f>IF(ISBLANK(Monitoring_MP!H42),"",Monitoring_MP!H42)</f>
        <v>hr2k</v>
      </c>
      <c r="I42" s="39">
        <f>IF(ISBLANK(Monitoring_MP!I42),"",Monitoring_MP!I42)</f>
        <v>1</v>
      </c>
      <c r="J42" s="39" t="str">
        <f>IF(ISBLANK(Monitoring_MP!J42),"",Monitoring_MP!J42)</f>
        <v>da</v>
      </c>
      <c r="K42" s="39" t="str">
        <f>IF(ISBLANK(Monitoring_MP!K42),"",Monitoring_MP!K42)</f>
        <v>yes</v>
      </c>
      <c r="L42" s="39" t="str">
        <f>IF(ISBLANK(Monitoring_MP!L42),"",Monitoring_MP!L42)</f>
        <v>nu</v>
      </c>
      <c r="M42" s="39" t="str">
        <f>IF(ISBLANK(Monitoring_MP!M42),"",Monitoring_MP!M42)</f>
        <v>no</v>
      </c>
      <c r="N42" s="39" t="str">
        <f>IF(ISBLANK(Monitoring_MP!N42),"",Monitoring_MP!N42)</f>
        <v>partial/panou informativ</v>
      </c>
      <c r="O42" s="39" t="str">
        <f>IF(ISBLANK(Monitoring_MP!O42),"",Monitoring_MP!O42)</f>
        <v>partially/bilboard</v>
      </c>
      <c r="P42" s="39" t="str">
        <f>IF(ISBLANK(Monitoring_MP!P42),"",Monitoring_MP!P42)</f>
        <v>--------</v>
      </c>
      <c r="Q42" s="39" t="str">
        <f>IF(ISBLANK(Monitoring_MP!Q42),"",Monitoring_MP!Q42)</f>
        <v>--------</v>
      </c>
      <c r="R42" s="39" t="str">
        <f>IF(ISBLANK(Monitoring_MP!R42),"",Monitoring_MP!R42)</f>
        <v>--------</v>
      </c>
      <c r="S42" s="39" t="str">
        <f>IF(ISBLANK(Monitoring_MP!S42),"",Monitoring_MP!S42)</f>
        <v>--------</v>
      </c>
      <c r="T42" s="39" t="str">
        <f>IF(ISBLANK(Monitoring_MP!T42),"",Monitoring_MP!T42)</f>
        <v>--------</v>
      </c>
      <c r="U42" s="39" t="str">
        <f>IF(ISBLANK(Monitoring_MP!U42),"",Monitoring_MP!U42)</f>
        <v>--------</v>
      </c>
      <c r="V42" s="39" t="str">
        <f>IF(ISBLANK(Monitoring_MP!V42),"",Monitoring_MP!V42)</f>
        <v>--------</v>
      </c>
      <c r="W42" s="39" t="str">
        <f>IF(ISBLANK(Monitoring_MP!W42),"",Monitoring_MP!W42)</f>
        <v>--------</v>
      </c>
      <c r="X42" s="39" t="str">
        <f>IF(ISBLANK(Monitoring_MP!X42),"",Monitoring_MP!X42)</f>
        <v>N/A</v>
      </c>
      <c r="Y42" s="39" t="str">
        <f>IF(ISBLANK(Monitoring_MP!Y42),"",Monitoring_MP!Y42)</f>
        <v>N/A</v>
      </c>
      <c r="Z42" s="39" t="str">
        <f>IF(ISBLANK(Monitoring_MP!Z42),"",Monitoring_MP!Z42)</f>
        <v>--------</v>
      </c>
      <c r="AA42" s="39" t="str">
        <f>IF(ISBLANK(Monitoring_MP!AA42),"",Monitoring_MP!AA42)</f>
        <v>--------</v>
      </c>
      <c r="AB42" s="39">
        <f>IF(ISBLANK(Monitoring_MP!AB42),"",Monitoring_MP!AB42)</f>
        <v>1</v>
      </c>
      <c r="AC42" s="39">
        <f>IF(ISBLANK(Monitoring_MP!AC42),"",Monitoring_MP!AC42)</f>
        <v>0</v>
      </c>
      <c r="AD42" s="39">
        <f>IF(ISBLANK(Monitoring_MP!AD42),"",Monitoring_MP!AD42)</f>
        <v>0.5</v>
      </c>
      <c r="AE42" s="39" t="str">
        <f>IF(ISBLANK(Monitoring_MP!AE42),"",Monitoring_MP!AE42)</f>
        <v/>
      </c>
      <c r="AF42" s="39" t="str">
        <f>IF(ISBLANK(Monitoring_MP!AF42),"",Monitoring_MP!AF42)</f>
        <v/>
      </c>
      <c r="AG42" s="39" t="str">
        <f>IF(ISBLANK(Monitoring_MP!AG42),"",Monitoring_MP!AG42)</f>
        <v/>
      </c>
      <c r="AH42" s="39" t="str">
        <f>IF(ISBLANK(Monitoring_MP!AH42),"",Monitoring_MP!AH42)</f>
        <v/>
      </c>
      <c r="AI42" s="39" t="str">
        <f>IF(ISBLANK(Monitoring_MP!AI42),"",Monitoring_MP!AI42)</f>
        <v>N/A</v>
      </c>
      <c r="AJ42" s="40" t="str">
        <f>IF(ISBLANK(Monitoring_MP!AJ42),"",Monitoring_MP!AJ42)</f>
        <v/>
      </c>
      <c r="AK42" s="189" t="str">
        <f>IF(ISBLANK(Monitoring_MP!AK42),"",Monitoring_MP!AK42)</f>
        <v>da</v>
      </c>
      <c r="AL42" s="95" t="str">
        <f>IF(ISBLANK(Monitoring_MP!AL42),"",Monitoring_MP!AL42)</f>
        <v>https://www.chisinau.md/lib.php?l=ro&amp;idc=405&amp;year=2019&amp;month=&amp;day=&amp;t=/Informatii/Posturi-vacante/&amp;page=2</v>
      </c>
      <c r="AM42" s="189" t="str">
        <f>IF(ISBLANK(Monitoring_MP!AM42),"",Monitoring_MP!AM42)</f>
        <v>da</v>
      </c>
      <c r="AN42" s="127" t="str">
        <f>IF(ISBLANK(Monitoring_MP!AN42),"",Monitoring_MP!AN42)</f>
        <v>http://balti.md/primaria/posturi-vacante/anunturi/page/6/
http://balti.md/primaria/posturi-vacante/rezultate/page/4/</v>
      </c>
      <c r="AO42" s="191" t="str">
        <f>IF(ISBLANK(Monitoring_MP!AO42),"",Monitoring_MP!AO42)</f>
        <v>nu</v>
      </c>
      <c r="AP42" s="104" t="str">
        <f>IF(ISBLANK(Monitoring_MP!AP42),"",Monitoring_MP!AP42)</f>
        <v>nu sînt informații pe web</v>
      </c>
      <c r="AQ42" s="189" t="str">
        <f>IF(ISBLANK(Monitoring_MP!AQ42),"",Monitoring_MP!AQ42)</f>
        <v>nu</v>
      </c>
      <c r="AR42" s="93" t="str">
        <f>IF(ISBLANK(Monitoring_MP!AR42),"",Monitoring_MP!AR42)</f>
        <v>nu sînt informații pe web</v>
      </c>
      <c r="AS42" s="189" t="str">
        <f>IF(ISBLANK(Monitoring_MP!AS42),"",Monitoring_MP!AS42)</f>
        <v>nu</v>
      </c>
      <c r="AT42" s="93" t="str">
        <f>IF(ISBLANK(Monitoring_MP!AT42),"",Monitoring_MP!AT42)</f>
        <v>nu sînt informații pe web</v>
      </c>
      <c r="AU42" s="189" t="str">
        <f>IF(ISBLANK(Monitoring_MP!AU42),"",Monitoring_MP!AU42)</f>
        <v>partial/panou informativ</v>
      </c>
      <c r="AV42" s="192" t="str">
        <f>IF(ISBLANK(Monitoring_MP!AV42),"",Monitoring_MP!AV42)</f>
        <v>https://www.orhei.md/index.php?pag=news&amp;id=678&amp;rid=3222&amp;l=ro
https://www.orhei.md/index.php?pag=news&amp;id=678&amp;rid=3037&amp;l=ro</v>
      </c>
      <c r="AW42" s="189" t="str">
        <f>IF(ISBLANK(Monitoring_MP!AW42),"",Monitoring_MP!AW42)</f>
        <v>nu</v>
      </c>
      <c r="AX42" s="95" t="str">
        <f>IF(ISBLANK(Monitoring_MP!AX42),"",Monitoring_MP!AX42)</f>
        <v>nu sînt informații pe web</v>
      </c>
      <c r="AY42" s="189" t="str">
        <f>IF(ISBLANK(Monitoring_MP!AY42),"",Monitoring_MP!AY42)</f>
        <v>N/A</v>
      </c>
      <c r="AZ42" s="95" t="str">
        <f>IF(ISBLANK(Monitoring_MP!AZ42),"",Monitoring_MP!AZ42)</f>
        <v>Conform răspunsului din chestionar</v>
      </c>
      <c r="BA42" s="189" t="str">
        <f>IF(ISBLANK(Monitoring_MP!BA42),"",Monitoring_MP!BA42)</f>
        <v>nu</v>
      </c>
      <c r="BB42" s="93" t="str">
        <f>IF(ISBLANK(Monitoring_MP!BB42),"",Monitoring_MP!BB42)</f>
        <v>nu sînt informații pe web</v>
      </c>
      <c r="BC42" s="189" t="str">
        <f>IF(ISBLANK(Monitoring_MP!BC42),"",Monitoring_MP!BC42)</f>
        <v>partial/panou informativ</v>
      </c>
      <c r="BD42" s="96" t="str">
        <f>IF(ISBLANK(Monitoring_MP!BD42),"",Monitoring_MP!BD42)</f>
        <v>Conform răspunsului din chestionar</v>
      </c>
      <c r="BE42" s="189" t="str">
        <f>IF(ISBLANK(Monitoring_MP!BE42),"",Monitoring_MP!BE42)</f>
        <v>nu</v>
      </c>
      <c r="BF42" s="93" t="str">
        <f>IF(ISBLANK(Monitoring_MP!BF42),"",Monitoring_MP!BF42)</f>
        <v>nu sînt informații pe web</v>
      </c>
      <c r="BG42" s="189" t="str">
        <f>IF(ISBLANK(Monitoring_MP!BG42),"",Monitoring_MP!BG42)</f>
        <v>nu</v>
      </c>
      <c r="BH42" s="93" t="str">
        <f>IF(ISBLANK(Monitoring_MP!BH42),"",Monitoring_MP!BH42)</f>
        <v>nu sînt informații pe web</v>
      </c>
      <c r="BI42" s="189" t="str">
        <f>IF(ISBLANK(Monitoring_MP!BI42),"",Monitoring_MP!BI42)</f>
        <v>nu</v>
      </c>
      <c r="BJ42" s="193" t="str">
        <f>IF(ISBLANK(Monitoring_MP!BJ42),"",Monitoring_MP!BJ42)</f>
        <v>nu sînt informații pe web</v>
      </c>
      <c r="BK42" s="189" t="str">
        <f>IF(ISBLANK(Monitoring_MP!BK42),"",Monitoring_MP!BK42)</f>
        <v>nu</v>
      </c>
      <c r="BL42" s="193" t="str">
        <f>IF(ISBLANK(Monitoring_MP!BL42),"",Monitoring_MP!BL42)</f>
        <v>nu sînt informații pe web</v>
      </c>
      <c r="BM42" s="189" t="str">
        <f>IF(ISBLANK(Monitoring_MP!BM42),"",Monitoring_MP!BM42)</f>
        <v>partial/panou informativ</v>
      </c>
      <c r="BN42" s="93" t="str">
        <f>IF(ISBLANK(Monitoring_MP!BN42),"",Monitoring_MP!BN42)</f>
        <v>Conform răspunsului din chestionar</v>
      </c>
      <c r="BO42" s="189" t="str">
        <f>IF(ISBLANK(Monitoring_MP!BO42),"",Monitoring_MP!BO42)</f>
        <v>nu</v>
      </c>
      <c r="BP42" s="192" t="str">
        <f>IF(ISBLANK(Monitoring_MP!BP42),"",Monitoring_MP!BP42)</f>
        <v>nu sînt informații pe web</v>
      </c>
      <c r="BQ42" s="189" t="str">
        <f>IF(ISBLANK(Monitoring_MP!BQ42),"",Monitoring_MP!BQ42)</f>
        <v>nu</v>
      </c>
      <c r="BR42" s="95" t="str">
        <f>IF(ISBLANK(Monitoring_MP!BR42),"",Monitoring_MP!BR42)</f>
        <v>nu sînt informații pe web</v>
      </c>
      <c r="BS42" s="189" t="str">
        <f>IF(ISBLANK(Monitoring_MP!BS42),"",Monitoring_MP!BS42)</f>
        <v>nu</v>
      </c>
      <c r="BT42" s="192" t="str">
        <f>IF(ISBLANK(Monitoring_MP!BT42),"",Monitoring_MP!BT42)</f>
        <v>nu sînt informații pe web</v>
      </c>
      <c r="BU42" s="189" t="str">
        <f>IF(ISBLANK(Monitoring_MP!BU42),"",Monitoring_MP!BU42)</f>
        <v>partial/panou informativ</v>
      </c>
      <c r="BV42" s="93" t="str">
        <f>IF(ISBLANK(Monitoring_MP!BV42),"",Monitoring_MP!BV42)</f>
        <v>Conform răspunsului din chestionar</v>
      </c>
      <c r="BW42" s="189" t="str">
        <f>IF(ISBLANK(Monitoring_MP!BW42),"",Monitoring_MP!BW42)</f>
        <v>nu</v>
      </c>
      <c r="BX42" s="192" t="str">
        <f>IF(ISBLANK(Monitoring_MP!BX42),"",Monitoring_MP!BX42)</f>
        <v>nu sînt informații pe web</v>
      </c>
      <c r="BY42" s="189" t="str">
        <f>IF(ISBLANK(Monitoring_MP!BY42),"",Monitoring_MP!BY42)</f>
        <v>nu</v>
      </c>
      <c r="BZ42" s="193" t="str">
        <f>IF(ISBLANK(Monitoring_MP!BZ42),"",Monitoring_MP!BZ42)</f>
        <v>nu sînt informații pe web</v>
      </c>
      <c r="CA42" s="189" t="str">
        <f>IF(ISBLANK(Monitoring_MP!CA42),"",Monitoring_MP!CA42)</f>
        <v>nu</v>
      </c>
      <c r="CB42" s="192" t="str">
        <f>IF(ISBLANK(Monitoring_MP!CB42),"",Monitoring_MP!CB42)</f>
        <v>nu sînt informații pe web</v>
      </c>
      <c r="CC42" s="189" t="str">
        <f>IF(ISBLANK(Monitoring_MP!CC42),"",Monitoring_MP!CC42)</f>
        <v>nu</v>
      </c>
      <c r="CD42" s="193" t="str">
        <f>IF(ISBLANK(Monitoring_MP!CD42),"",Monitoring_MP!CD42)</f>
        <v>nu sînt informații pe web</v>
      </c>
      <c r="CE42" s="189" t="str">
        <f>IF(ISBLANK(Monitoring_MP!CE42),"",Monitoring_MP!CE42)</f>
        <v>nu</v>
      </c>
      <c r="CF42" s="93" t="str">
        <f>IF(ISBLANK(Monitoring_MP!CF42),"",Monitoring_MP!CF42)</f>
        <v>nu sînt informații pe web</v>
      </c>
      <c r="CG42" s="189" t="str">
        <f>IF(ISBLANK(Monitoring_MP!CG42),"",Monitoring_MP!CG42)</f>
        <v>nu</v>
      </c>
      <c r="CH42" s="200" t="str">
        <f>IF(ISBLANK(Monitoring_MP!CH42),"",Monitoring_MP!CH42)</f>
        <v>nu sînt informații pe web</v>
      </c>
      <c r="CI42" s="189" t="str">
        <f>IF(ISBLANK(Monitoring_MP!CI42),"",Monitoring_MP!CI42)</f>
        <v>nu</v>
      </c>
      <c r="CJ42" s="193" t="str">
        <f>IF(ISBLANK(Monitoring_MP!CJ42),"",Monitoring_MP!CJ42)</f>
        <v>nu sînt informații pe web</v>
      </c>
      <c r="CK42" s="189" t="str">
        <f>IF(ISBLANK(Monitoring_MP!CK42),"",Monitoring_MP!CK42)</f>
        <v>nu</v>
      </c>
      <c r="CL42" s="95" t="str">
        <f>IF(ISBLANK(Monitoring_MP!CL42),"",Monitoring_MP!CL42)</f>
        <v>nu sînt informații pe web</v>
      </c>
      <c r="CM42" s="189" t="str">
        <f>IF(ISBLANK(Monitoring_MP!CM42),"",Monitoring_MP!CM42)</f>
        <v>nu</v>
      </c>
      <c r="CN42" s="93" t="str">
        <f>IF(ISBLANK(Monitoring_MP!CN42),"",Monitoring_MP!CN42)</f>
        <v>nu sînt informații pe web</v>
      </c>
      <c r="CO42" s="189" t="str">
        <f>IF(ISBLANK(Monitoring_MP!CO42),"",Monitoring_MP!CO42)</f>
        <v>nu</v>
      </c>
      <c r="CP42" s="93" t="str">
        <f>IF(ISBLANK(Monitoring_MP!CP42),"",Monitoring_MP!CP42)</f>
        <v>nu sînt informații pe web</v>
      </c>
      <c r="CQ42" s="189" t="str">
        <f>IF(ISBLANK(Monitoring_MP!CQ42),"",Monitoring_MP!CQ42)</f>
        <v>partial/panou informativ</v>
      </c>
      <c r="CR42" s="93" t="str">
        <f>IF(ISBLANK(Monitoring_MP!CR42),"",Monitoring_MP!CR42)</f>
        <v>Conform răspunsului din chestionar</v>
      </c>
      <c r="CS42" s="189" t="str">
        <f>IF(ISBLANK(Monitoring_MP!CS42),"",Monitoring_MP!CS42)</f>
        <v>partial/panou informativ</v>
      </c>
      <c r="CT42" s="192" t="str">
        <f>IF(ISBLANK(Monitoring_MP!CT42),"",Monitoring_MP!CT42)</f>
        <v>Conform răspunsului din chestionar</v>
      </c>
      <c r="CU42" s="189" t="str">
        <f>IF(ISBLANK(Monitoring_MP!CU42),"",Monitoring_MP!CU42)</f>
        <v>partial/panou informativ</v>
      </c>
      <c r="CV42" s="196" t="str">
        <f>IF(ISBLANK(Monitoring_MP!CV42),"",Monitoring_MP!CV42)</f>
        <v>Conform răspunsului din chestionar</v>
      </c>
      <c r="CW42" s="189" t="str">
        <f>IF(ISBLANK(Monitoring_MP!CW42),"",Monitoring_MP!CW42)</f>
        <v>nu</v>
      </c>
      <c r="CX42" s="193" t="str">
        <f>IF(ISBLANK(Monitoring_MP!CX42),"",Monitoring_MP!CX42)</f>
        <v>nu sînt informații pe web</v>
      </c>
      <c r="CY42" s="189" t="str">
        <f>IF(ISBLANK(Monitoring_MP!CY42),"",Monitoring_MP!CY42)</f>
        <v>nu</v>
      </c>
      <c r="CZ42" s="193" t="str">
        <f>IF(ISBLANK(Monitoring_MP!CZ42),"",Monitoring_MP!CZ42)</f>
        <v>nu sînt informații pe web</v>
      </c>
      <c r="DA42" s="189" t="str">
        <f>IF(ISBLANK(Monitoring_MP!DA42),"",Monitoring_MP!DA42)</f>
        <v>nu</v>
      </c>
      <c r="DB42" s="95" t="str">
        <f>IF(ISBLANK(Monitoring_MP!DB42),"",Monitoring_MP!DB42)</f>
        <v>nu sînt informații pe web</v>
      </c>
      <c r="DC42" s="189" t="str">
        <f>IF(ISBLANK(Monitoring_MP!DC42),"",Monitoring_MP!DC42)</f>
        <v>partial/panou informativ</v>
      </c>
      <c r="DD42" s="192" t="str">
        <f>IF(ISBLANK(Monitoring_MP!DD42),"",Monitoring_MP!DD42)</f>
        <v>Conform răspunsului din chestionar</v>
      </c>
      <c r="DE42" s="189" t="str">
        <f>IF(ISBLANK(Monitoring_MP!DE42),"",Monitoring_MP!DE42)</f>
        <v>nu</v>
      </c>
      <c r="DF42" s="193" t="str">
        <f>IF(ISBLANK(Monitoring_MP!DF42),"",Monitoring_MP!DF42)</f>
        <v>nu este pagina web (ultima verificare 31.05.2020)</v>
      </c>
      <c r="DG42" s="189" t="str">
        <f>IF(ISBLANK(Monitoring_MP!DG42),"",Monitoring_MP!DG42)</f>
        <v>nu</v>
      </c>
      <c r="DH42" s="93" t="str">
        <f>IF(ISBLANK(Monitoring_MP!DH42),"",Monitoring_MP!DH42)</f>
        <v>nu sînt informații pe web</v>
      </c>
      <c r="DI42" s="189" t="str">
        <f>IF(ISBLANK(Monitoring_MP!DI42),"",Monitoring_MP!DI42)</f>
        <v>nu</v>
      </c>
      <c r="DJ42" s="93" t="str">
        <f>IF(ISBLANK(Monitoring_MP!DJ42),"",Monitoring_MP!DJ42)</f>
        <v>nu sînt informații pe web</v>
      </c>
      <c r="DK42" s="189" t="str">
        <f>IF(ISBLANK(Monitoring_MP!DK42),"",Monitoring_MP!DK42)</f>
        <v>nu</v>
      </c>
      <c r="DL42" s="193" t="str">
        <f>IF(ISBLANK(Monitoring_MP!DL42),"",Monitoring_MP!DL42)</f>
        <v>nu sînt informații pe web</v>
      </c>
      <c r="DM42" s="189" t="str">
        <f>IF(ISBLANK(Monitoring_MP!DM42),"",Monitoring_MP!DM42)</f>
        <v>nu</v>
      </c>
      <c r="DN42" s="130" t="str">
        <f>IF(ISBLANK(Monitoring_MP!DN42),"",Monitoring_MP!DN42)</f>
        <v>nu sînt informații pe web</v>
      </c>
      <c r="DO42" s="189" t="str">
        <f>IF(ISBLANK(Monitoring_MP!DO42),"",Monitoring_MP!DO42)</f>
        <v>nu</v>
      </c>
      <c r="DP42" s="192" t="str">
        <f>IF(ISBLANK(Monitoring_MP!DP42),"",Monitoring_MP!DP42)</f>
        <v>site nefuncțional (ultima verificare 31.05.2020)</v>
      </c>
      <c r="DQ42" s="189" t="str">
        <f>IF(ISBLANK(Monitoring_MP!DQ42),"",Monitoring_MP!DQ42)</f>
        <v>nu</v>
      </c>
      <c r="DR42" s="193" t="str">
        <f>IF(ISBLANK(Monitoring_MP!DR42),"",Monitoring_MP!DR42)</f>
        <v>Nu are pagină web (ultima verificare 31.05.2020)</v>
      </c>
      <c r="DS42" s="189" t="str">
        <f>IF(ISBLANK(Monitoring_MP!DS42),"",Monitoring_MP!DS42)</f>
        <v>nu</v>
      </c>
      <c r="DT42" s="193" t="str">
        <f>IF(ISBLANK(Monitoring_MP!DT42),"",Monitoring_MP!DT42)</f>
        <v>nu sînt informații pe web</v>
      </c>
      <c r="DU42" s="189" t="str">
        <f>IF(ISBLANK(Monitoring_MP!DU42),"",Monitoring_MP!DU42)</f>
        <v>nu</v>
      </c>
      <c r="DV42" s="193" t="str">
        <f>IF(ISBLANK(Monitoring_MP!DV42),"",Monitoring_MP!DV42)</f>
        <v>Nu are pagină web (ultima verificare 31.05.2020)</v>
      </c>
      <c r="DW42" s="189" t="str">
        <f>IF(ISBLANK(Monitoring_MP!DW42),"",Monitoring_MP!DW42)</f>
        <v>partial/panou informativ</v>
      </c>
      <c r="DX42" s="93" t="str">
        <f>IF(ISBLANK(Monitoring_MP!DX42),"",Monitoring_MP!DX42)</f>
        <v>Conform răspunsului din chestionar</v>
      </c>
      <c r="DY42" s="189" t="str">
        <f>IF(ISBLANK(Monitoring_MP!DY42),"",Monitoring_MP!DY42)</f>
        <v>nu</v>
      </c>
      <c r="DZ42" s="93" t="str">
        <f>IF(ISBLANK(Monitoring_MP!DZ42),"",Monitoring_MP!DZ42)</f>
        <v>nu sînt informații pe web</v>
      </c>
      <c r="EA42" s="189" t="str">
        <f>IF(ISBLANK(Monitoring_MP!EA42),"",Monitoring_MP!EA42)</f>
        <v>N/A</v>
      </c>
      <c r="EB42" s="193" t="str">
        <f>IF(ISBLANK(Monitoring_MP!EB42),"",Monitoring_MP!EB42)</f>
        <v>nu sînt informații pe web</v>
      </c>
      <c r="EC42" s="189" t="str">
        <f>IF(ISBLANK(Monitoring_MP!EC42),"",Monitoring_MP!EC42)</f>
        <v>nu</v>
      </c>
      <c r="ED42" s="95" t="str">
        <f>IF(ISBLANK(Monitoring_MP!ED42),"",Monitoring_MP!ED42)</f>
        <v>Nu are pagină web (ultima verificare 31.05.2020)</v>
      </c>
      <c r="EE42" s="189" t="str">
        <f>IF(ISBLANK(Monitoring_MP!EE42),"",Monitoring_MP!EE42)</f>
        <v>nu</v>
      </c>
      <c r="EF42" s="193" t="str">
        <f>IF(ISBLANK(Monitoring_MP!EF42),"",Monitoring_MP!EF42)</f>
        <v>nu sînt informații pe web</v>
      </c>
      <c r="EG42" s="189" t="str">
        <f>IF(ISBLANK(Monitoring_MP!EG42),"",Monitoring_MP!EG42)</f>
        <v>nu</v>
      </c>
      <c r="EH42" s="95" t="str">
        <f>IF(ISBLANK(Monitoring_MP!EH42),"",Monitoring_MP!EH42)</f>
        <v>nu sînt informații pe web</v>
      </c>
      <c r="EI42" s="189" t="str">
        <f>IF(ISBLANK(Monitoring_MP!EI42),"",Monitoring_MP!EI42)</f>
        <v>partial/panou informativ</v>
      </c>
      <c r="EJ42" s="127" t="str">
        <f>IF(ISBLANK(Monitoring_MP!EJ42),"",Monitoring_MP!EJ42)</f>
        <v>Conform răspunsului din chestionar</v>
      </c>
      <c r="EK42" s="189" t="str">
        <f>IF(ISBLANK(Monitoring_MP!EK42),"",Monitoring_MP!EK42)</f>
        <v>nu</v>
      </c>
      <c r="EL42" s="193" t="str">
        <f>IF(ISBLANK(Monitoring_MP!EL42),"",Monitoring_MP!EL42)</f>
        <v>nu sînt informații pe web</v>
      </c>
      <c r="EM42" s="189" t="str">
        <f>IF(ISBLANK(Monitoring_MP!EM42),"",Monitoring_MP!EM42)</f>
        <v>N/A</v>
      </c>
      <c r="EN42" s="95" t="str">
        <f>IF(ISBLANK(Monitoring_MP!EN42),"",Monitoring_MP!EN42)</f>
        <v>Nu au fost funcții vacante și persoane angajate în 2019 (conform răspunsului din chestionar)</v>
      </c>
      <c r="EO42" s="189" t="str">
        <f>IF(ISBLANK(Monitoring_MP!EO42),"",Monitoring_MP!EO42)</f>
        <v>nu</v>
      </c>
      <c r="EP42" s="193" t="str">
        <f>IF(ISBLANK(Monitoring_MP!EP42),"",Monitoring_MP!EP42)</f>
        <v>nu sînt informații pe web</v>
      </c>
      <c r="EQ42" s="189" t="str">
        <f>IF(ISBLANK(Monitoring_MP!EQ42),"",Monitoring_MP!EQ42)</f>
        <v>nu</v>
      </c>
      <c r="ER42" s="193" t="str">
        <f>IF(ISBLANK(Monitoring_MP!ER42),"",Monitoring_MP!ER42)</f>
        <v>pagina web nefuncțională (ultima verificare la 2.06.2020)</v>
      </c>
      <c r="ES42" s="189" t="str">
        <f>IF(ISBLANK(Monitoring_MP!ES42),"",Monitoring_MP!ES42)</f>
        <v>nu</v>
      </c>
      <c r="ET42" s="193" t="str">
        <f>IF(ISBLANK(Monitoring_MP!ET42),"",Monitoring_MP!ET42)</f>
        <v>pagina web nefuncțională (ultima verificare la 2.06.2020)</v>
      </c>
      <c r="EU42" s="189" t="str">
        <f>IF(ISBLANK(Monitoring_MP!EU42),"",Monitoring_MP!EU42)</f>
        <v>nu</v>
      </c>
      <c r="EV42" s="194" t="str">
        <f>IF(ISBLANK(Monitoring_MP!EV42),"",Monitoring_MP!EV42)</f>
        <v>pagina web nefuncțională (ultima verificare la 2.06.2020)</v>
      </c>
      <c r="EW42" s="189" t="str">
        <f>IF(ISBLANK(Monitoring_MP!EW42),"",Monitoring_MP!EW42)</f>
        <v>nu</v>
      </c>
      <c r="EX42" s="95" t="str">
        <f>IF(ISBLANK(Monitoring_MP!EX42),"",Monitoring_MP!EX42)</f>
        <v>nu sînt informații pe web</v>
      </c>
      <c r="EY42" s="189" t="str">
        <f>IF(ISBLANK(Monitoring_MP!EY42),"",Monitoring_MP!EY42)</f>
        <v>nu</v>
      </c>
      <c r="EZ42" s="193" t="str">
        <f>IF(ISBLANK(Monitoring_MP!EZ42),"",Monitoring_MP!EZ42)</f>
        <v>nu sînt informații pe web</v>
      </c>
      <c r="FA42" s="143" t="str">
        <f t="shared" si="2"/>
        <v>da</v>
      </c>
      <c r="FB42" s="143">
        <f t="shared" si="3"/>
        <v>2</v>
      </c>
      <c r="FC42" s="143" t="str">
        <f t="shared" si="2"/>
        <v>nu</v>
      </c>
      <c r="FD42" s="143">
        <f t="shared" si="3"/>
        <v>45</v>
      </c>
      <c r="FE42" s="143" t="str">
        <f t="shared" si="2"/>
        <v>partial/panou informativ</v>
      </c>
      <c r="FF42" s="143">
        <f t="shared" ref="FF42" si="291">COUNTIF($AK42:$EZ42,FE42)</f>
        <v>10</v>
      </c>
      <c r="FG42" s="143" t="str">
        <f t="shared" si="2"/>
        <v>--------</v>
      </c>
      <c r="FH42" s="143">
        <f t="shared" ref="FH42" si="292">COUNTIF($AK42:$EZ42,FG42)</f>
        <v>0</v>
      </c>
      <c r="FI42" s="143" t="str">
        <f t="shared" si="2"/>
        <v>--------</v>
      </c>
      <c r="FJ42" s="143">
        <f t="shared" ref="FJ42" si="293">COUNTIF($AK42:$EZ42,FI42)</f>
        <v>0</v>
      </c>
      <c r="FK42" s="143" t="str">
        <f t="shared" si="7"/>
        <v>--------</v>
      </c>
      <c r="FL42" s="143">
        <f t="shared" ref="FL42" si="294">COUNTIF($AK42:$EZ42,FK42)</f>
        <v>0</v>
      </c>
      <c r="FM42" s="143" t="str">
        <f t="shared" si="9"/>
        <v>--------</v>
      </c>
      <c r="FN42" s="143">
        <f t="shared" ref="FN42" si="295">COUNTIF($AK42:$EZ42,FM42)</f>
        <v>0</v>
      </c>
      <c r="FO42" s="143" t="str">
        <f t="shared" si="11"/>
        <v>N/A</v>
      </c>
      <c r="FP42" s="143">
        <f t="shared" ref="FP42" si="296">COUNTIF($AK42:$EZ42,FO42)</f>
        <v>3</v>
      </c>
      <c r="FQ42" s="143" t="str">
        <f t="shared" si="13"/>
        <v>--------</v>
      </c>
      <c r="FR42" s="143">
        <f t="shared" ref="FR42" si="297">COUNTIF($AK42:$EZ42,FQ42)</f>
        <v>0</v>
      </c>
      <c r="FS42" s="143">
        <f t="shared" si="15"/>
        <v>60</v>
      </c>
      <c r="FT42" s="143" t="str">
        <f t="shared" si="16"/>
        <v>da</v>
      </c>
      <c r="FU42" s="143" t="str">
        <f t="shared" si="17"/>
        <v>nu</v>
      </c>
      <c r="FV42" s="143">
        <f t="shared" si="18"/>
        <v>2</v>
      </c>
      <c r="FW42" s="143">
        <f t="shared" si="19"/>
        <v>45</v>
      </c>
      <c r="FX42" s="143">
        <f t="shared" si="20"/>
        <v>57</v>
      </c>
      <c r="FY42" s="40" t="s">
        <v>451</v>
      </c>
      <c r="FZ42" s="167">
        <f t="shared" si="21"/>
        <v>3.5087719298245612E-2</v>
      </c>
      <c r="GA42" s="167">
        <f t="shared" si="22"/>
        <v>0.78947368421052633</v>
      </c>
      <c r="GB42" s="143" t="str">
        <f>VLOOKUP(Analysis_2020!B42,Matching_final!B42:G105,6,FALSE)</f>
        <v>C18041</v>
      </c>
      <c r="GC42" s="143" t="str">
        <f>VLOOKUP(GB42,Monitoring_MP_2018!B:D,3,FALSE)</f>
        <v>Were made public the number and names of the candidates who participated in the selection contests for vacancies in 2017?</v>
      </c>
      <c r="GD42" s="143" t="str">
        <f>VLOOKUP(GB42,Monitoring_MP_2018!B:E,4,FALSE)</f>
        <v>hr</v>
      </c>
      <c r="GE42" s="167">
        <f>VLOOKUP($GB42,Monitoring_MP_2018!$B:$FD,158,FALSE)</f>
        <v>9.0909090909090912E-2</v>
      </c>
      <c r="GF42" s="167">
        <f>VLOOKUP($GB42,Monitoring_MP_2018!$B:$FD,159,FALSE)</f>
        <v>0.65454545454545454</v>
      </c>
      <c r="GG42" s="230">
        <f t="shared" si="23"/>
        <v>-5.58213716108453E-2</v>
      </c>
      <c r="GH42" s="230">
        <f t="shared" si="24"/>
        <v>0.13492822966507179</v>
      </c>
      <c r="GI42" s="143">
        <v>41</v>
      </c>
    </row>
    <row r="43" spans="1:191" ht="15" customHeight="1" x14ac:dyDescent="0.35">
      <c r="A43" s="38" t="str">
        <f>IF(ISBLANK(Monitoring_MP!A43),"",Monitoring_MP!A43)</f>
        <v>Q41</v>
      </c>
      <c r="B43" s="38" t="str">
        <f>IF(ISBLANK(Monitoring_MP!B43),"",Monitoring_MP!B43)</f>
        <v>C20041</v>
      </c>
      <c r="C43" s="38">
        <f>IF(ISBLANK(Monitoring_MP!C43),"",Monitoring_MP!C43)</f>
        <v>43</v>
      </c>
      <c r="D43" s="40" t="str">
        <f>IF(ISBLANK(Monitoring_MP!D43),"",Monitoring_MP!D43)</f>
        <v>Au fost comunicate public rezultatele proceselor - verbale ale comisiei de selectare a candidaţilor pentru funcţia vacantă, incluzând evaluarea comisiei şi clasamentul solicitanţilor?</v>
      </c>
      <c r="E43" s="40" t="str">
        <f>IF(ISBLANK(Monitoring_MP!E43),"",Monitoring_MP!E43)</f>
        <v>Were made public the the  results of the Minutes of committee for selection of candidates for the vacancy, including the assessment of the committee and the ranking of applicants?</v>
      </c>
      <c r="F43" s="40" t="str">
        <f>IF(ISBLANK(Monitoring_MP!F43),"",Monitoring_MP!F43)</f>
        <v>hr</v>
      </c>
      <c r="G43" s="39" t="str">
        <f>IF(ISBLANK(Monitoring_MP!G43),"",Monitoring_MP!G43)</f>
        <v>hr3</v>
      </c>
      <c r="H43" s="39" t="str">
        <f>IF(ISBLANK(Monitoring_MP!H43),"",Monitoring_MP!H43)</f>
        <v>hr3k</v>
      </c>
      <c r="I43" s="39">
        <f>IF(ISBLANK(Monitoring_MP!I43),"",Monitoring_MP!I43)</f>
        <v>2</v>
      </c>
      <c r="J43" s="39" t="str">
        <f>IF(ISBLANK(Monitoring_MP!J43),"",Monitoring_MP!J43)</f>
        <v>da</v>
      </c>
      <c r="K43" s="39" t="str">
        <f>IF(ISBLANK(Monitoring_MP!K43),"",Monitoring_MP!K43)</f>
        <v>yes</v>
      </c>
      <c r="L43" s="39" t="str">
        <f>IF(ISBLANK(Monitoring_MP!L43),"",Monitoring_MP!L43)</f>
        <v>nu</v>
      </c>
      <c r="M43" s="39" t="str">
        <f>IF(ISBLANK(Monitoring_MP!M43),"",Monitoring_MP!M43)</f>
        <v>no</v>
      </c>
      <c r="N43" s="39" t="str">
        <f>IF(ISBLANK(Monitoring_MP!N43),"",Monitoring_MP!N43)</f>
        <v>partial/panou informativ</v>
      </c>
      <c r="O43" s="39" t="str">
        <f>IF(ISBLANK(Monitoring_MP!O43),"",Monitoring_MP!O43)</f>
        <v>partially/bilboard</v>
      </c>
      <c r="P43" s="39" t="str">
        <f>IF(ISBLANK(Monitoring_MP!P43),"",Monitoring_MP!P43)</f>
        <v>--------</v>
      </c>
      <c r="Q43" s="39" t="str">
        <f>IF(ISBLANK(Monitoring_MP!Q43),"",Monitoring_MP!Q43)</f>
        <v>--------</v>
      </c>
      <c r="R43" s="39" t="str">
        <f>IF(ISBLANK(Monitoring_MP!R43),"",Monitoring_MP!R43)</f>
        <v>--------</v>
      </c>
      <c r="S43" s="39" t="str">
        <f>IF(ISBLANK(Monitoring_MP!S43),"",Monitoring_MP!S43)</f>
        <v>--------</v>
      </c>
      <c r="T43" s="39" t="str">
        <f>IF(ISBLANK(Monitoring_MP!T43),"",Monitoring_MP!T43)</f>
        <v>--------</v>
      </c>
      <c r="U43" s="39" t="str">
        <f>IF(ISBLANK(Monitoring_MP!U43),"",Monitoring_MP!U43)</f>
        <v>--------</v>
      </c>
      <c r="V43" s="39" t="str">
        <f>IF(ISBLANK(Monitoring_MP!V43),"",Monitoring_MP!V43)</f>
        <v>--------</v>
      </c>
      <c r="W43" s="39" t="str">
        <f>IF(ISBLANK(Monitoring_MP!W43),"",Monitoring_MP!W43)</f>
        <v>--------</v>
      </c>
      <c r="X43" s="39" t="str">
        <f>IF(ISBLANK(Monitoring_MP!X43),"",Monitoring_MP!X43)</f>
        <v>N/A</v>
      </c>
      <c r="Y43" s="39" t="str">
        <f>IF(ISBLANK(Monitoring_MP!Y43),"",Monitoring_MP!Y43)</f>
        <v>N/A</v>
      </c>
      <c r="Z43" s="39" t="str">
        <f>IF(ISBLANK(Monitoring_MP!Z43),"",Monitoring_MP!Z43)</f>
        <v>--------</v>
      </c>
      <c r="AA43" s="39" t="str">
        <f>IF(ISBLANK(Monitoring_MP!AA43),"",Monitoring_MP!AA43)</f>
        <v>--------</v>
      </c>
      <c r="AB43" s="39">
        <f>IF(ISBLANK(Monitoring_MP!AB43),"",Monitoring_MP!AB43)</f>
        <v>2</v>
      </c>
      <c r="AC43" s="39">
        <f>IF(ISBLANK(Monitoring_MP!AC43),"",Monitoring_MP!AC43)</f>
        <v>0</v>
      </c>
      <c r="AD43" s="39">
        <f>IF(ISBLANK(Monitoring_MP!AD43),"",Monitoring_MP!AD43)</f>
        <v>1</v>
      </c>
      <c r="AE43" s="39" t="str">
        <f>IF(ISBLANK(Monitoring_MP!AE43),"",Monitoring_MP!AE43)</f>
        <v/>
      </c>
      <c r="AF43" s="39" t="str">
        <f>IF(ISBLANK(Monitoring_MP!AF43),"",Monitoring_MP!AF43)</f>
        <v/>
      </c>
      <c r="AG43" s="39" t="str">
        <f>IF(ISBLANK(Monitoring_MP!AG43),"",Monitoring_MP!AG43)</f>
        <v/>
      </c>
      <c r="AH43" s="39" t="str">
        <f>IF(ISBLANK(Monitoring_MP!AH43),"",Monitoring_MP!AH43)</f>
        <v/>
      </c>
      <c r="AI43" s="39" t="str">
        <f>IF(ISBLANK(Monitoring_MP!AI43),"",Monitoring_MP!AI43)</f>
        <v>N/A</v>
      </c>
      <c r="AJ43" s="40" t="str">
        <f>IF(ISBLANK(Monitoring_MP!AJ43),"",Monitoring_MP!AJ43)</f>
        <v/>
      </c>
      <c r="AK43" s="189" t="str">
        <f>IF(ISBLANK(Monitoring_MP!AK43),"",Monitoring_MP!AK43)</f>
        <v>nu</v>
      </c>
      <c r="AL43" s="95" t="str">
        <f>IF(ISBLANK(Monitoring_MP!AL43),"",Monitoring_MP!AL43)</f>
        <v>nu sînt informații pe web</v>
      </c>
      <c r="AM43" s="189" t="str">
        <f>IF(ISBLANK(Monitoring_MP!AM43),"",Monitoring_MP!AM43)</f>
        <v>da</v>
      </c>
      <c r="AN43" s="127" t="str">
        <f>IF(ISBLANK(Monitoring_MP!AN43),"",Monitoring_MP!AN43)</f>
        <v>http://balti.md/primaria/posturi-vacante/rezultate/page/4/</v>
      </c>
      <c r="AO43" s="191" t="str">
        <f>IF(ISBLANK(Monitoring_MP!AO43),"",Monitoring_MP!AO43)</f>
        <v>nu</v>
      </c>
      <c r="AP43" s="104" t="str">
        <f>IF(ISBLANK(Monitoring_MP!AP43),"",Monitoring_MP!AP43)</f>
        <v>nu sînt informații pe web</v>
      </c>
      <c r="AQ43" s="189" t="str">
        <f>IF(ISBLANK(Monitoring_MP!AQ43),"",Monitoring_MP!AQ43)</f>
        <v>nu</v>
      </c>
      <c r="AR43" s="93" t="str">
        <f>IF(ISBLANK(Monitoring_MP!AR43),"",Monitoring_MP!AR43)</f>
        <v>nu sînt informații pe web</v>
      </c>
      <c r="AS43" s="189" t="str">
        <f>IF(ISBLANK(Monitoring_MP!AS43),"",Monitoring_MP!AS43)</f>
        <v>nu</v>
      </c>
      <c r="AT43" s="93" t="str">
        <f>IF(ISBLANK(Monitoring_MP!AT43),"",Monitoring_MP!AT43)</f>
        <v>nu sînt informații pe web</v>
      </c>
      <c r="AU43" s="189" t="str">
        <f>IF(ISBLANK(Monitoring_MP!AU43),"",Monitoring_MP!AU43)</f>
        <v>partial/panou informativ</v>
      </c>
      <c r="AV43" s="192" t="str">
        <f>IF(ISBLANK(Monitoring_MP!AV43),"",Monitoring_MP!AV43)</f>
        <v>https://www.orhei.md/index.php?pag=news&amp;id=678&amp;rid=3222&amp;l=ro
https://www.orhei.md/index.php?pag=news&amp;id=678&amp;rid=3037&amp;l=ro</v>
      </c>
      <c r="AW43" s="189" t="str">
        <f>IF(ISBLANK(Monitoring_MP!AW43),"",Monitoring_MP!AW43)</f>
        <v>nu</v>
      </c>
      <c r="AX43" s="93" t="str">
        <f>IF(ISBLANK(Monitoring_MP!AX43),"",Monitoring_MP!AX43)</f>
        <v>nu sînt informații pe web</v>
      </c>
      <c r="AY43" s="189" t="str">
        <f>IF(ISBLANK(Monitoring_MP!AY43),"",Monitoring_MP!AY43)</f>
        <v>N/A</v>
      </c>
      <c r="AZ43" s="93" t="str">
        <f>IF(ISBLANK(Monitoring_MP!AZ43),"",Monitoring_MP!AZ43)</f>
        <v>Conform răspunsului din chestionar</v>
      </c>
      <c r="BA43" s="189" t="str">
        <f>IF(ISBLANK(Monitoring_MP!BA43),"",Monitoring_MP!BA43)</f>
        <v>nu</v>
      </c>
      <c r="BB43" s="93" t="str">
        <f>IF(ISBLANK(Monitoring_MP!BB43),"",Monitoring_MP!BB43)</f>
        <v>nu sînt informații pe web</v>
      </c>
      <c r="BC43" s="189" t="str">
        <f>IF(ISBLANK(Monitoring_MP!BC43),"",Monitoring_MP!BC43)</f>
        <v>nu</v>
      </c>
      <c r="BD43" s="96" t="str">
        <f>IF(ISBLANK(Monitoring_MP!BD43),"",Monitoring_MP!BD43)</f>
        <v>nu sînt informații pe web</v>
      </c>
      <c r="BE43" s="189" t="str">
        <f>IF(ISBLANK(Monitoring_MP!BE43),"",Monitoring_MP!BE43)</f>
        <v>nu</v>
      </c>
      <c r="BF43" s="93" t="str">
        <f>IF(ISBLANK(Monitoring_MP!BF43),"",Monitoring_MP!BF43)</f>
        <v>nu sînt informații pe web</v>
      </c>
      <c r="BG43" s="189" t="str">
        <f>IF(ISBLANK(Monitoring_MP!BG43),"",Monitoring_MP!BG43)</f>
        <v>nu</v>
      </c>
      <c r="BH43" s="93" t="str">
        <f>IF(ISBLANK(Monitoring_MP!BH43),"",Monitoring_MP!BH43)</f>
        <v>nu sînt informații pe web</v>
      </c>
      <c r="BI43" s="189" t="str">
        <f>IF(ISBLANK(Monitoring_MP!BI43),"",Monitoring_MP!BI43)</f>
        <v>nu</v>
      </c>
      <c r="BJ43" s="193" t="str">
        <f>IF(ISBLANK(Monitoring_MP!BJ43),"",Monitoring_MP!BJ43)</f>
        <v>nu sînt informații pe web</v>
      </c>
      <c r="BK43" s="189" t="str">
        <f>IF(ISBLANK(Monitoring_MP!BK43),"",Monitoring_MP!BK43)</f>
        <v>nu</v>
      </c>
      <c r="BL43" s="193" t="str">
        <f>IF(ISBLANK(Monitoring_MP!BL43),"",Monitoring_MP!BL43)</f>
        <v>nu sînt informații pe web</v>
      </c>
      <c r="BM43" s="189" t="str">
        <f>IF(ISBLANK(Monitoring_MP!BM43),"",Monitoring_MP!BM43)</f>
        <v>partial/panou informativ</v>
      </c>
      <c r="BN43" s="93" t="str">
        <f>IF(ISBLANK(Monitoring_MP!BN43),"",Monitoring_MP!BN43)</f>
        <v>Conform răspunsului din chestionar</v>
      </c>
      <c r="BO43" s="189" t="str">
        <f>IF(ISBLANK(Monitoring_MP!BO43),"",Monitoring_MP!BO43)</f>
        <v>nu</v>
      </c>
      <c r="BP43" s="193" t="str">
        <f>IF(ISBLANK(Monitoring_MP!BP43),"",Monitoring_MP!BP43)</f>
        <v>nu sînt informații pe web</v>
      </c>
      <c r="BQ43" s="189" t="str">
        <f>IF(ISBLANK(Monitoring_MP!BQ43),"",Monitoring_MP!BQ43)</f>
        <v>nu</v>
      </c>
      <c r="BR43" s="193" t="str">
        <f>IF(ISBLANK(Monitoring_MP!BR43),"",Monitoring_MP!BR43)</f>
        <v>nu sînt informații pe web</v>
      </c>
      <c r="BS43" s="189" t="str">
        <f>IF(ISBLANK(Monitoring_MP!BS43),"",Monitoring_MP!BS43)</f>
        <v>nu</v>
      </c>
      <c r="BT43" s="193" t="str">
        <f>IF(ISBLANK(Monitoring_MP!BT43),"",Monitoring_MP!BT43)</f>
        <v>nu sînt informații pe web</v>
      </c>
      <c r="BU43" s="189" t="str">
        <f>IF(ISBLANK(Monitoring_MP!BU43),"",Monitoring_MP!BU43)</f>
        <v>partial/panou informativ</v>
      </c>
      <c r="BV43" s="93" t="str">
        <f>IF(ISBLANK(Monitoring_MP!BV43),"",Monitoring_MP!BV43)</f>
        <v>Conform răspunsului din chestionar</v>
      </c>
      <c r="BW43" s="189" t="str">
        <f>IF(ISBLANK(Monitoring_MP!BW43),"",Monitoring_MP!BW43)</f>
        <v>nu</v>
      </c>
      <c r="BX43" s="193" t="str">
        <f>IF(ISBLANK(Monitoring_MP!BX43),"",Monitoring_MP!BX43)</f>
        <v>nu sînt informații pe web</v>
      </c>
      <c r="BY43" s="189" t="str">
        <f>IF(ISBLANK(Monitoring_MP!BY43),"",Monitoring_MP!BY43)</f>
        <v>nu</v>
      </c>
      <c r="BZ43" s="192" t="str">
        <f>IF(ISBLANK(Monitoring_MP!BZ43),"",Monitoring_MP!BZ43)</f>
        <v>nu sînt informații pe web</v>
      </c>
      <c r="CA43" s="189" t="str">
        <f>IF(ISBLANK(Monitoring_MP!CA43),"",Monitoring_MP!CA43)</f>
        <v>nu</v>
      </c>
      <c r="CB43" s="193" t="str">
        <f>IF(ISBLANK(Monitoring_MP!CB43),"",Monitoring_MP!CB43)</f>
        <v>nu sînt informații pe web</v>
      </c>
      <c r="CC43" s="189" t="str">
        <f>IF(ISBLANK(Monitoring_MP!CC43),"",Monitoring_MP!CC43)</f>
        <v>nu</v>
      </c>
      <c r="CD43" s="193" t="str">
        <f>IF(ISBLANK(Monitoring_MP!CD43),"",Monitoring_MP!CD43)</f>
        <v>nu sînt informații pe web</v>
      </c>
      <c r="CE43" s="189" t="str">
        <f>IF(ISBLANK(Monitoring_MP!CE43),"",Monitoring_MP!CE43)</f>
        <v>nu</v>
      </c>
      <c r="CF43" s="93" t="str">
        <f>IF(ISBLANK(Monitoring_MP!CF43),"",Monitoring_MP!CF43)</f>
        <v>nu sînt informații pe web</v>
      </c>
      <c r="CG43" s="189" t="str">
        <f>IF(ISBLANK(Monitoring_MP!CG43),"",Monitoring_MP!CG43)</f>
        <v>nu</v>
      </c>
      <c r="CH43" s="200" t="str">
        <f>IF(ISBLANK(Monitoring_MP!CH43),"",Monitoring_MP!CH43)</f>
        <v>nu sînt informații pe web</v>
      </c>
      <c r="CI43" s="189" t="str">
        <f>IF(ISBLANK(Monitoring_MP!CI43),"",Monitoring_MP!CI43)</f>
        <v>nu</v>
      </c>
      <c r="CJ43" s="193" t="str">
        <f>IF(ISBLANK(Monitoring_MP!CJ43),"",Monitoring_MP!CJ43)</f>
        <v>nu sînt informații pe web</v>
      </c>
      <c r="CK43" s="189" t="str">
        <f>IF(ISBLANK(Monitoring_MP!CK43),"",Monitoring_MP!CK43)</f>
        <v>nu</v>
      </c>
      <c r="CL43" s="193" t="str">
        <f>IF(ISBLANK(Monitoring_MP!CL43),"",Monitoring_MP!CL43)</f>
        <v>nu sînt informații pe web</v>
      </c>
      <c r="CM43" s="189" t="str">
        <f>IF(ISBLANK(Monitoring_MP!CM43),"",Monitoring_MP!CM43)</f>
        <v>nu</v>
      </c>
      <c r="CN43" s="193" t="str">
        <f>IF(ISBLANK(Monitoring_MP!CN43),"",Monitoring_MP!CN43)</f>
        <v>nu sînt informații pe web</v>
      </c>
      <c r="CO43" s="189" t="str">
        <f>IF(ISBLANK(Monitoring_MP!CO43),"",Monitoring_MP!CO43)</f>
        <v>nu</v>
      </c>
      <c r="CP43" s="193" t="str">
        <f>IF(ISBLANK(Monitoring_MP!CP43),"",Monitoring_MP!CP43)</f>
        <v>nu sînt informații pe web</v>
      </c>
      <c r="CQ43" s="189" t="str">
        <f>IF(ISBLANK(Monitoring_MP!CQ43),"",Monitoring_MP!CQ43)</f>
        <v>partial/panou informativ</v>
      </c>
      <c r="CR43" s="93" t="str">
        <f>IF(ISBLANK(Monitoring_MP!CR43),"",Monitoring_MP!CR43)</f>
        <v>Conform răspunsului din chestionar</v>
      </c>
      <c r="CS43" s="189" t="str">
        <f>IF(ISBLANK(Monitoring_MP!CS43),"",Monitoring_MP!CS43)</f>
        <v>partial/panou informativ</v>
      </c>
      <c r="CT43" s="192" t="str">
        <f>IF(ISBLANK(Monitoring_MP!CT43),"",Monitoring_MP!CT43)</f>
        <v>Conform răspunsului din chestionar</v>
      </c>
      <c r="CU43" s="189" t="str">
        <f>IF(ISBLANK(Monitoring_MP!CU43),"",Monitoring_MP!CU43)</f>
        <v>nu</v>
      </c>
      <c r="CV43" s="201" t="str">
        <f>IF(ISBLANK(Monitoring_MP!CV43),"",Monitoring_MP!CV43)</f>
        <v>nu sînt informații pe web</v>
      </c>
      <c r="CW43" s="189" t="str">
        <f>IF(ISBLANK(Monitoring_MP!CW43),"",Monitoring_MP!CW43)</f>
        <v>nu</v>
      </c>
      <c r="CX43" s="193" t="str">
        <f>IF(ISBLANK(Monitoring_MP!CX43),"",Monitoring_MP!CX43)</f>
        <v>nu sînt informații pe web</v>
      </c>
      <c r="CY43" s="189" t="str">
        <f>IF(ISBLANK(Monitoring_MP!CY43),"",Monitoring_MP!CY43)</f>
        <v>nu</v>
      </c>
      <c r="CZ43" s="193" t="str">
        <f>IF(ISBLANK(Monitoring_MP!CZ43),"",Monitoring_MP!CZ43)</f>
        <v>nu sînt informații pe web</v>
      </c>
      <c r="DA43" s="189" t="str">
        <f>IF(ISBLANK(Monitoring_MP!DA43),"",Monitoring_MP!DA43)</f>
        <v>nu</v>
      </c>
      <c r="DB43" s="192" t="str">
        <f>IF(ISBLANK(Monitoring_MP!DB43),"",Monitoring_MP!DB43)</f>
        <v>nu sînt informații pe web</v>
      </c>
      <c r="DC43" s="189" t="str">
        <f>IF(ISBLANK(Monitoring_MP!DC43),"",Monitoring_MP!DC43)</f>
        <v>partial/panou informativ</v>
      </c>
      <c r="DD43" s="192" t="str">
        <f>IF(ISBLANK(Monitoring_MP!DD43),"",Monitoring_MP!DD43)</f>
        <v>Conform răspunsului din chestionar</v>
      </c>
      <c r="DE43" s="189" t="str">
        <f>IF(ISBLANK(Monitoring_MP!DE43),"",Monitoring_MP!DE43)</f>
        <v>nu</v>
      </c>
      <c r="DF43" s="193" t="str">
        <f>IF(ISBLANK(Monitoring_MP!DF43),"",Monitoring_MP!DF43)</f>
        <v>nu este pagina web (ultima verificare 31.05.2020)</v>
      </c>
      <c r="DG43" s="189" t="str">
        <f>IF(ISBLANK(Monitoring_MP!DG43),"",Monitoring_MP!DG43)</f>
        <v>nu</v>
      </c>
      <c r="DH43" s="193" t="str">
        <f>IF(ISBLANK(Monitoring_MP!DH43),"",Monitoring_MP!DH43)</f>
        <v>nu sînt informații pe web</v>
      </c>
      <c r="DI43" s="189" t="str">
        <f>IF(ISBLANK(Monitoring_MP!DI43),"",Monitoring_MP!DI43)</f>
        <v>nu</v>
      </c>
      <c r="DJ43" s="93" t="str">
        <f>IF(ISBLANK(Monitoring_MP!DJ43),"",Monitoring_MP!DJ43)</f>
        <v>nu sînt informații pe web</v>
      </c>
      <c r="DK43" s="189" t="str">
        <f>IF(ISBLANK(Monitoring_MP!DK43),"",Monitoring_MP!DK43)</f>
        <v>nu</v>
      </c>
      <c r="DL43" s="193" t="str">
        <f>IF(ISBLANK(Monitoring_MP!DL43),"",Monitoring_MP!DL43)</f>
        <v>nu sînt informații pe web</v>
      </c>
      <c r="DM43" s="189" t="str">
        <f>IF(ISBLANK(Monitoring_MP!DM43),"",Monitoring_MP!DM43)</f>
        <v>nu</v>
      </c>
      <c r="DN43" s="193" t="str">
        <f>IF(ISBLANK(Monitoring_MP!DN43),"",Monitoring_MP!DN43)</f>
        <v>nu sînt informații pe web</v>
      </c>
      <c r="DO43" s="189" t="str">
        <f>IF(ISBLANK(Monitoring_MP!DO43),"",Monitoring_MP!DO43)</f>
        <v>nu</v>
      </c>
      <c r="DP43" s="193" t="str">
        <f>IF(ISBLANK(Monitoring_MP!DP43),"",Monitoring_MP!DP43)</f>
        <v>site nefuncțional (ultima verificare 31.05.2020)</v>
      </c>
      <c r="DQ43" s="189" t="str">
        <f>IF(ISBLANK(Monitoring_MP!DQ43),"",Monitoring_MP!DQ43)</f>
        <v>nu</v>
      </c>
      <c r="DR43" s="193" t="str">
        <f>IF(ISBLANK(Monitoring_MP!DR43),"",Monitoring_MP!DR43)</f>
        <v>Nu are pagină web (ultima verificare 31.05.2020)</v>
      </c>
      <c r="DS43" s="189" t="str">
        <f>IF(ISBLANK(Monitoring_MP!DS43),"",Monitoring_MP!DS43)</f>
        <v>nu</v>
      </c>
      <c r="DT43" s="193" t="str">
        <f>IF(ISBLANK(Monitoring_MP!DT43),"",Monitoring_MP!DT43)</f>
        <v>nu sînt informații pe web</v>
      </c>
      <c r="DU43" s="189" t="str">
        <f>IF(ISBLANK(Monitoring_MP!DU43),"",Monitoring_MP!DU43)</f>
        <v>nu</v>
      </c>
      <c r="DV43" s="193" t="str">
        <f>IF(ISBLANK(Monitoring_MP!DV43),"",Monitoring_MP!DV43)</f>
        <v>Nu are pagină web (ultima verificare 31.05.2020)</v>
      </c>
      <c r="DW43" s="189" t="str">
        <f>IF(ISBLANK(Monitoring_MP!DW43),"",Monitoring_MP!DW43)</f>
        <v>partial/panou informativ</v>
      </c>
      <c r="DX43" s="93" t="str">
        <f>IF(ISBLANK(Monitoring_MP!DX43),"",Monitoring_MP!DX43)</f>
        <v>Conform răspunsului din chestionar</v>
      </c>
      <c r="DY43" s="189" t="str">
        <f>IF(ISBLANK(Monitoring_MP!DY43),"",Monitoring_MP!DY43)</f>
        <v>nu</v>
      </c>
      <c r="DZ43" s="193" t="str">
        <f>IF(ISBLANK(Monitoring_MP!DZ43),"",Monitoring_MP!DZ43)</f>
        <v>nu sînt informații pe web</v>
      </c>
      <c r="EA43" s="189" t="str">
        <f>IF(ISBLANK(Monitoring_MP!EA43),"",Monitoring_MP!EA43)</f>
        <v>N/A</v>
      </c>
      <c r="EB43" s="193" t="str">
        <f>IF(ISBLANK(Monitoring_MP!EB43),"",Monitoring_MP!EB43)</f>
        <v>nu sînt informații pe web</v>
      </c>
      <c r="EC43" s="189" t="str">
        <f>IF(ISBLANK(Monitoring_MP!EC43),"",Monitoring_MP!EC43)</f>
        <v>nu</v>
      </c>
      <c r="ED43" s="193" t="str">
        <f>IF(ISBLANK(Monitoring_MP!ED43),"",Monitoring_MP!ED43)</f>
        <v>Nu are pagină web (ultima verificare 31.05.2020)</v>
      </c>
      <c r="EE43" s="189" t="str">
        <f>IF(ISBLANK(Monitoring_MP!EE43),"",Monitoring_MP!EE43)</f>
        <v>nu</v>
      </c>
      <c r="EF43" s="193" t="str">
        <f>IF(ISBLANK(Monitoring_MP!EF43),"",Monitoring_MP!EF43)</f>
        <v>nu sînt informații pe web</v>
      </c>
      <c r="EG43" s="189" t="str">
        <f>IF(ISBLANK(Monitoring_MP!EG43),"",Monitoring_MP!EG43)</f>
        <v>nu</v>
      </c>
      <c r="EH43" s="95" t="str">
        <f>IF(ISBLANK(Monitoring_MP!EH43),"",Monitoring_MP!EH43)</f>
        <v>nu sînt informații pe web</v>
      </c>
      <c r="EI43" s="189" t="str">
        <f>IF(ISBLANK(Monitoring_MP!EI43),"",Monitoring_MP!EI43)</f>
        <v>nu</v>
      </c>
      <c r="EJ43" s="127" t="str">
        <f>IF(ISBLANK(Monitoring_MP!EJ43),"",Monitoring_MP!EJ43)</f>
        <v>nu sînt informații pe web</v>
      </c>
      <c r="EK43" s="189" t="str">
        <f>IF(ISBLANK(Monitoring_MP!EK43),"",Monitoring_MP!EK43)</f>
        <v>nu</v>
      </c>
      <c r="EL43" s="193" t="str">
        <f>IF(ISBLANK(Monitoring_MP!EL43),"",Monitoring_MP!EL43)</f>
        <v>nu sînt informații pe web</v>
      </c>
      <c r="EM43" s="189" t="str">
        <f>IF(ISBLANK(Monitoring_MP!EM43),"",Monitoring_MP!EM43)</f>
        <v>N/A</v>
      </c>
      <c r="EN43" s="95" t="str">
        <f>IF(ISBLANK(Monitoring_MP!EN43),"",Monitoring_MP!EN43)</f>
        <v>Nu au fost funcții vacante și persoane angajate în 2019 (conform răspunsului din chestionar)</v>
      </c>
      <c r="EO43" s="189" t="str">
        <f>IF(ISBLANK(Monitoring_MP!EO43),"",Monitoring_MP!EO43)</f>
        <v>nu</v>
      </c>
      <c r="EP43" s="193" t="str">
        <f>IF(ISBLANK(Monitoring_MP!EP43),"",Monitoring_MP!EP43)</f>
        <v>nu sînt informații pe web</v>
      </c>
      <c r="EQ43" s="189" t="str">
        <f>IF(ISBLANK(Monitoring_MP!EQ43),"",Monitoring_MP!EQ43)</f>
        <v>nu</v>
      </c>
      <c r="ER43" s="193" t="str">
        <f>IF(ISBLANK(Monitoring_MP!ER43),"",Monitoring_MP!ER43)</f>
        <v>pagina web nefuncțională (ultima verificare la 2.06.2020)</v>
      </c>
      <c r="ES43" s="189" t="str">
        <f>IF(ISBLANK(Monitoring_MP!ES43),"",Monitoring_MP!ES43)</f>
        <v>nu</v>
      </c>
      <c r="ET43" s="193" t="str">
        <f>IF(ISBLANK(Monitoring_MP!ET43),"",Monitoring_MP!ET43)</f>
        <v>pagina web nefuncțională (ultima verificare la 2.06.2020)</v>
      </c>
      <c r="EU43" s="189" t="str">
        <f>IF(ISBLANK(Monitoring_MP!EU43),"",Monitoring_MP!EU43)</f>
        <v>nu</v>
      </c>
      <c r="EV43" s="194" t="str">
        <f>IF(ISBLANK(Monitoring_MP!EV43),"",Monitoring_MP!EV43)</f>
        <v>pagina web nefuncțională (ultima verificare la 2.06.2020)</v>
      </c>
      <c r="EW43" s="189" t="str">
        <f>IF(ISBLANK(Monitoring_MP!EW43),"",Monitoring_MP!EW43)</f>
        <v>nu</v>
      </c>
      <c r="EX43" s="193" t="str">
        <f>IF(ISBLANK(Monitoring_MP!EX43),"",Monitoring_MP!EX43)</f>
        <v>nu sînt informații pe web</v>
      </c>
      <c r="EY43" s="189" t="str">
        <f>IF(ISBLANK(Monitoring_MP!EY43),"",Monitoring_MP!EY43)</f>
        <v>nu</v>
      </c>
      <c r="EZ43" s="193" t="str">
        <f>IF(ISBLANK(Monitoring_MP!EZ43),"",Monitoring_MP!EZ43)</f>
        <v>nu sînt informații pe web</v>
      </c>
      <c r="FA43" s="143" t="str">
        <f t="shared" si="2"/>
        <v>da</v>
      </c>
      <c r="FB43" s="143">
        <f t="shared" si="3"/>
        <v>1</v>
      </c>
      <c r="FC43" s="143" t="str">
        <f t="shared" si="2"/>
        <v>nu</v>
      </c>
      <c r="FD43" s="143">
        <f t="shared" si="3"/>
        <v>49</v>
      </c>
      <c r="FE43" s="143" t="str">
        <f t="shared" si="2"/>
        <v>partial/panou informativ</v>
      </c>
      <c r="FF43" s="143">
        <f t="shared" ref="FF43" si="298">COUNTIF($AK43:$EZ43,FE43)</f>
        <v>7</v>
      </c>
      <c r="FG43" s="143" t="str">
        <f t="shared" si="2"/>
        <v>--------</v>
      </c>
      <c r="FH43" s="143">
        <f t="shared" ref="FH43" si="299">COUNTIF($AK43:$EZ43,FG43)</f>
        <v>0</v>
      </c>
      <c r="FI43" s="143" t="str">
        <f t="shared" si="2"/>
        <v>--------</v>
      </c>
      <c r="FJ43" s="143">
        <f t="shared" ref="FJ43" si="300">COUNTIF($AK43:$EZ43,FI43)</f>
        <v>0</v>
      </c>
      <c r="FK43" s="143" t="str">
        <f t="shared" si="7"/>
        <v>--------</v>
      </c>
      <c r="FL43" s="143">
        <f t="shared" ref="FL43" si="301">COUNTIF($AK43:$EZ43,FK43)</f>
        <v>0</v>
      </c>
      <c r="FM43" s="143" t="str">
        <f t="shared" si="9"/>
        <v>--------</v>
      </c>
      <c r="FN43" s="143">
        <f t="shared" ref="FN43" si="302">COUNTIF($AK43:$EZ43,FM43)</f>
        <v>0</v>
      </c>
      <c r="FO43" s="143" t="str">
        <f t="shared" si="11"/>
        <v>N/A</v>
      </c>
      <c r="FP43" s="143">
        <f t="shared" ref="FP43" si="303">COUNTIF($AK43:$EZ43,FO43)</f>
        <v>3</v>
      </c>
      <c r="FQ43" s="143" t="str">
        <f t="shared" si="13"/>
        <v>--------</v>
      </c>
      <c r="FR43" s="143">
        <f t="shared" ref="FR43" si="304">COUNTIF($AK43:$EZ43,FQ43)</f>
        <v>0</v>
      </c>
      <c r="FS43" s="143">
        <f t="shared" si="15"/>
        <v>60</v>
      </c>
      <c r="FT43" s="143" t="str">
        <f t="shared" si="16"/>
        <v>da</v>
      </c>
      <c r="FU43" s="143" t="str">
        <f t="shared" si="17"/>
        <v>nu</v>
      </c>
      <c r="FV43" s="143">
        <f t="shared" si="18"/>
        <v>1</v>
      </c>
      <c r="FW43" s="143">
        <f t="shared" si="19"/>
        <v>49</v>
      </c>
      <c r="FX43" s="143">
        <f t="shared" si="20"/>
        <v>57</v>
      </c>
      <c r="FY43" s="40" t="s">
        <v>1102</v>
      </c>
      <c r="FZ43" s="167">
        <f t="shared" si="21"/>
        <v>1.7543859649122806E-2</v>
      </c>
      <c r="GA43" s="167">
        <f t="shared" si="22"/>
        <v>0.85964912280701755</v>
      </c>
      <c r="GB43" s="143" t="str">
        <f>VLOOKUP(Analysis_2020!B43,Matching_final!B43:G106,6,FALSE)</f>
        <v>C18042</v>
      </c>
      <c r="GC43" s="143" t="str">
        <f>VLOOKUP(GB43,Monitoring_MP_2018!B:D,3,FALSE)</f>
        <v>Were made public the  - Minutes of committee for selection of candidates for the vacancy, including the assessment of the committee and the ranking of applicants?</v>
      </c>
      <c r="GD43" s="143" t="str">
        <f>VLOOKUP(GB43,Monitoring_MP_2018!B:E,4,FALSE)</f>
        <v>hr</v>
      </c>
      <c r="GE43" s="167">
        <f>VLOOKUP($GB43,Monitoring_MP_2018!$B:$FD,158,FALSE)</f>
        <v>3.6363636363636362E-2</v>
      </c>
      <c r="GF43" s="167">
        <f>VLOOKUP($GB43,Monitoring_MP_2018!$B:$FD,159,FALSE)</f>
        <v>0.78181818181818186</v>
      </c>
      <c r="GG43" s="230">
        <f t="shared" si="23"/>
        <v>-1.8819776714513556E-2</v>
      </c>
      <c r="GH43" s="230">
        <f t="shared" si="24"/>
        <v>7.7830940988835695E-2</v>
      </c>
      <c r="GI43" s="143">
        <v>42</v>
      </c>
    </row>
    <row r="44" spans="1:191" ht="15" customHeight="1" x14ac:dyDescent="0.35">
      <c r="A44" s="38" t="str">
        <f>IF(ISBLANK(Monitoring_MP!A44),"",Monitoring_MP!A44)</f>
        <v>Q42</v>
      </c>
      <c r="B44" s="38" t="str">
        <f>IF(ISBLANK(Monitoring_MP!B44),"",Monitoring_MP!B44)</f>
        <v>C20042</v>
      </c>
      <c r="C44" s="38">
        <f>IF(ISBLANK(Monitoring_MP!C44),"",Monitoring_MP!C44)</f>
        <v>44</v>
      </c>
      <c r="D44" s="40" t="str">
        <f>IF(ISBLANK(Monitoring_MP!D44),"",Monitoring_MP!D44)</f>
        <v>Este disponibilă pe web arhiva rezultatelor proceselor - verbale ale procedurilor de selecţie a candidaţilor la funcţiile vacante din cel puţin ultimii 3 ani?</v>
      </c>
      <c r="E44" s="40" t="str">
        <f>IF(ISBLANK(Monitoring_MP!E44),"",Monitoring_MP!E44)</f>
        <v>Is the archive of the the  results of the minutes of the selection procedures for the candidates for the vacant positions from at least the last 3 years available on the web?</v>
      </c>
      <c r="F44" s="40" t="str">
        <f>IF(ISBLANK(Monitoring_MP!F44),"",Monitoring_MP!F44)</f>
        <v>hr</v>
      </c>
      <c r="G44" s="39" t="str">
        <f>IF(ISBLANK(Monitoring_MP!G44),"",Monitoring_MP!G44)</f>
        <v>hr4</v>
      </c>
      <c r="H44" s="39" t="str">
        <f>IF(ISBLANK(Monitoring_MP!H44),"",Monitoring_MP!H44)</f>
        <v>hr4k</v>
      </c>
      <c r="I44" s="39">
        <f>IF(ISBLANK(Monitoring_MP!I44),"",Monitoring_MP!I44)</f>
        <v>1</v>
      </c>
      <c r="J44" s="39" t="str">
        <f>IF(ISBLANK(Monitoring_MP!J44),"",Monitoring_MP!J44)</f>
        <v>da</v>
      </c>
      <c r="K44" s="39" t="str">
        <f>IF(ISBLANK(Monitoring_MP!K44),"",Monitoring_MP!K44)</f>
        <v>yes</v>
      </c>
      <c r="L44" s="39" t="str">
        <f>IF(ISBLANK(Monitoring_MP!L44),"",Monitoring_MP!L44)</f>
        <v>nu</v>
      </c>
      <c r="M44" s="39" t="str">
        <f>IF(ISBLANK(Monitoring_MP!M44),"",Monitoring_MP!M44)</f>
        <v>no</v>
      </c>
      <c r="N44" s="39" t="str">
        <f>IF(ISBLANK(Monitoring_MP!N44),"",Monitoring_MP!N44)</f>
        <v>partial</v>
      </c>
      <c r="O44" s="39" t="str">
        <f>IF(ISBLANK(Monitoring_MP!O44),"",Monitoring_MP!O44)</f>
        <v>partially</v>
      </c>
      <c r="P44" s="39" t="str">
        <f>IF(ISBLANK(Monitoring_MP!P44),"",Monitoring_MP!P44)</f>
        <v>--------</v>
      </c>
      <c r="Q44" s="39" t="str">
        <f>IF(ISBLANK(Monitoring_MP!Q44),"",Monitoring_MP!Q44)</f>
        <v>--------</v>
      </c>
      <c r="R44" s="39" t="str">
        <f>IF(ISBLANK(Monitoring_MP!R44),"",Monitoring_MP!R44)</f>
        <v>--------</v>
      </c>
      <c r="S44" s="39" t="str">
        <f>IF(ISBLANK(Monitoring_MP!S44),"",Monitoring_MP!S44)</f>
        <v>--------</v>
      </c>
      <c r="T44" s="39" t="str">
        <f>IF(ISBLANK(Monitoring_MP!T44),"",Monitoring_MP!T44)</f>
        <v>--------</v>
      </c>
      <c r="U44" s="39" t="str">
        <f>IF(ISBLANK(Monitoring_MP!U44),"",Monitoring_MP!U44)</f>
        <v>--------</v>
      </c>
      <c r="V44" s="39" t="str">
        <f>IF(ISBLANK(Monitoring_MP!V44),"",Monitoring_MP!V44)</f>
        <v>--------</v>
      </c>
      <c r="W44" s="39" t="str">
        <f>IF(ISBLANK(Monitoring_MP!W44),"",Monitoring_MP!W44)</f>
        <v>--------</v>
      </c>
      <c r="X44" s="39" t="str">
        <f>IF(ISBLANK(Monitoring_MP!X44),"",Monitoring_MP!X44)</f>
        <v>N/A</v>
      </c>
      <c r="Y44" s="39" t="str">
        <f>IF(ISBLANK(Monitoring_MP!Y44),"",Monitoring_MP!Y44)</f>
        <v>N/A</v>
      </c>
      <c r="Z44" s="39" t="str">
        <f>IF(ISBLANK(Monitoring_MP!Z44),"",Monitoring_MP!Z44)</f>
        <v>--------</v>
      </c>
      <c r="AA44" s="39" t="str">
        <f>IF(ISBLANK(Monitoring_MP!AA44),"",Monitoring_MP!AA44)</f>
        <v>--------</v>
      </c>
      <c r="AB44" s="39">
        <f>IF(ISBLANK(Monitoring_MP!AB44),"",Monitoring_MP!AB44)</f>
        <v>1</v>
      </c>
      <c r="AC44" s="39">
        <f>IF(ISBLANK(Monitoring_MP!AC44),"",Monitoring_MP!AC44)</f>
        <v>0</v>
      </c>
      <c r="AD44" s="39">
        <f>IF(ISBLANK(Monitoring_MP!AD44),"",Monitoring_MP!AD44)</f>
        <v>0.5</v>
      </c>
      <c r="AE44" s="39" t="str">
        <f>IF(ISBLANK(Monitoring_MP!AE44),"",Monitoring_MP!AE44)</f>
        <v/>
      </c>
      <c r="AF44" s="39" t="str">
        <f>IF(ISBLANK(Monitoring_MP!AF44),"",Monitoring_MP!AF44)</f>
        <v/>
      </c>
      <c r="AG44" s="39" t="str">
        <f>IF(ISBLANK(Monitoring_MP!AG44),"",Monitoring_MP!AG44)</f>
        <v/>
      </c>
      <c r="AH44" s="39" t="str">
        <f>IF(ISBLANK(Monitoring_MP!AH44),"",Monitoring_MP!AH44)</f>
        <v/>
      </c>
      <c r="AI44" s="39" t="str">
        <f>IF(ISBLANK(Monitoring_MP!AI44),"",Monitoring_MP!AI44)</f>
        <v>N/A</v>
      </c>
      <c r="AJ44" s="40" t="str">
        <f>IF(ISBLANK(Monitoring_MP!AJ44),"",Monitoring_MP!AJ44)</f>
        <v/>
      </c>
      <c r="AK44" s="189" t="str">
        <f>IF(ISBLANK(Monitoring_MP!AK44),"",Monitoring_MP!AK44)</f>
        <v>nu</v>
      </c>
      <c r="AL44" s="96" t="str">
        <f>IF(ISBLANK(Monitoring_MP!AL44),"",Monitoring_MP!AL44)</f>
        <v>nu sînt informații pe web</v>
      </c>
      <c r="AM44" s="189" t="str">
        <f>IF(ISBLANK(Monitoring_MP!AM44),"",Monitoring_MP!AM44)</f>
        <v>da</v>
      </c>
      <c r="AN44" s="96" t="str">
        <f>IF(ISBLANK(Monitoring_MP!AN44),"",Monitoring_MP!AN44)</f>
        <v>http://balti.md/primaria/posturi-vacante/rezultate/page/17/</v>
      </c>
      <c r="AO44" s="191" t="str">
        <f>IF(ISBLANK(Monitoring_MP!AO44),"",Monitoring_MP!AO44)</f>
        <v>nu</v>
      </c>
      <c r="AP44" s="104" t="str">
        <f>IF(ISBLANK(Monitoring_MP!AP44),"",Monitoring_MP!AP44)</f>
        <v>nu sînt informații pe web</v>
      </c>
      <c r="AQ44" s="189" t="str">
        <f>IF(ISBLANK(Monitoring_MP!AQ44),"",Monitoring_MP!AQ44)</f>
        <v>nu</v>
      </c>
      <c r="AR44" s="93" t="str">
        <f>IF(ISBLANK(Monitoring_MP!AR44),"",Monitoring_MP!AR44)</f>
        <v>nu sînt informații pe web</v>
      </c>
      <c r="AS44" s="189" t="str">
        <f>IF(ISBLANK(Monitoring_MP!AS44),"",Monitoring_MP!AS44)</f>
        <v>nu</v>
      </c>
      <c r="AT44" s="93" t="str">
        <f>IF(ISBLANK(Monitoring_MP!AT44),"",Monitoring_MP!AT44)</f>
        <v>nu sînt informații pe web</v>
      </c>
      <c r="AU44" s="189" t="str">
        <f>IF(ISBLANK(Monitoring_MP!AU44),"",Monitoring_MP!AU44)</f>
        <v>partial</v>
      </c>
      <c r="AV44" s="93" t="str">
        <f>IF(ISBLANK(Monitoring_MP!AV44),"",Monitoring_MP!AV44)</f>
        <v>https://www.orhei.md/index.php?pag=news&amp;id=678&amp;l=ro&amp;start=20</v>
      </c>
      <c r="AW44" s="189" t="str">
        <f>IF(ISBLANK(Monitoring_MP!AW44),"",Monitoring_MP!AW44)</f>
        <v>nu</v>
      </c>
      <c r="AX44" s="93" t="str">
        <f>IF(ISBLANK(Monitoring_MP!AX44),"",Monitoring_MP!AX44)</f>
        <v>nu sînt informații pe web</v>
      </c>
      <c r="AY44" s="189" t="str">
        <f>IF(ISBLANK(Monitoring_MP!AY44),"",Monitoring_MP!AY44)</f>
        <v>nu</v>
      </c>
      <c r="AZ44" s="93" t="str">
        <f>IF(ISBLANK(Monitoring_MP!AZ44),"",Monitoring_MP!AZ44)</f>
        <v>nu sînt informații pe web</v>
      </c>
      <c r="BA44" s="189" t="str">
        <f>IF(ISBLANK(Monitoring_MP!BA44),"",Monitoring_MP!BA44)</f>
        <v>nu</v>
      </c>
      <c r="BB44" s="93" t="str">
        <f>IF(ISBLANK(Monitoring_MP!BB44),"",Monitoring_MP!BB44)</f>
        <v>nu sînt informații pe web</v>
      </c>
      <c r="BC44" s="189" t="str">
        <f>IF(ISBLANK(Monitoring_MP!BC44),"",Monitoring_MP!BC44)</f>
        <v>nu</v>
      </c>
      <c r="BD44" s="96" t="str">
        <f>IF(ISBLANK(Monitoring_MP!BD44),"",Monitoring_MP!BD44)</f>
        <v>nu sînt informații pe web</v>
      </c>
      <c r="BE44" s="189" t="str">
        <f>IF(ISBLANK(Monitoring_MP!BE44),"",Monitoring_MP!BE44)</f>
        <v>nu</v>
      </c>
      <c r="BF44" s="93" t="str">
        <f>IF(ISBLANK(Monitoring_MP!BF44),"",Monitoring_MP!BF44)</f>
        <v>nu sînt informații pe web</v>
      </c>
      <c r="BG44" s="189" t="str">
        <f>IF(ISBLANK(Monitoring_MP!BG44),"",Monitoring_MP!BG44)</f>
        <v>nu</v>
      </c>
      <c r="BH44" s="93" t="str">
        <f>IF(ISBLANK(Monitoring_MP!BH44),"",Monitoring_MP!BH44)</f>
        <v>nu sînt informații pe web</v>
      </c>
      <c r="BI44" s="189" t="str">
        <f>IF(ISBLANK(Monitoring_MP!BI44),"",Monitoring_MP!BI44)</f>
        <v>nu</v>
      </c>
      <c r="BJ44" s="193" t="str">
        <f>IF(ISBLANK(Monitoring_MP!BJ44),"",Monitoring_MP!BJ44)</f>
        <v>nu sînt informații pe web</v>
      </c>
      <c r="BK44" s="189" t="str">
        <f>IF(ISBLANK(Monitoring_MP!BK44),"",Monitoring_MP!BK44)</f>
        <v>nu</v>
      </c>
      <c r="BL44" s="193" t="str">
        <f>IF(ISBLANK(Monitoring_MP!BL44),"",Monitoring_MP!BL44)</f>
        <v>nu sînt informații pe web</v>
      </c>
      <c r="BM44" s="189" t="str">
        <f>IF(ISBLANK(Monitoring_MP!BM44),"",Monitoring_MP!BM44)</f>
        <v>nu</v>
      </c>
      <c r="BN44" s="192" t="str">
        <f>IF(ISBLANK(Monitoring_MP!BN44),"",Monitoring_MP!BN44)</f>
        <v>nu sînt informații pe web</v>
      </c>
      <c r="BO44" s="189" t="str">
        <f>IF(ISBLANK(Monitoring_MP!BO44),"",Monitoring_MP!BO44)</f>
        <v>nu</v>
      </c>
      <c r="BP44" s="193" t="str">
        <f>IF(ISBLANK(Monitoring_MP!BP44),"",Monitoring_MP!BP44)</f>
        <v>nu sînt informații pe web</v>
      </c>
      <c r="BQ44" s="189" t="str">
        <f>IF(ISBLANK(Monitoring_MP!BQ44),"",Monitoring_MP!BQ44)</f>
        <v>nu</v>
      </c>
      <c r="BR44" s="193" t="str">
        <f>IF(ISBLANK(Monitoring_MP!BR44),"",Monitoring_MP!BR44)</f>
        <v>nu sînt informații pe web</v>
      </c>
      <c r="BS44" s="189" t="str">
        <f>IF(ISBLANK(Monitoring_MP!BS44),"",Monitoring_MP!BS44)</f>
        <v>nu</v>
      </c>
      <c r="BT44" s="193" t="str">
        <f>IF(ISBLANK(Monitoring_MP!BT44),"",Monitoring_MP!BT44)</f>
        <v>nu sînt informații pe web</v>
      </c>
      <c r="BU44" s="189" t="str">
        <f>IF(ISBLANK(Monitoring_MP!BU44),"",Monitoring_MP!BU44)</f>
        <v>nu</v>
      </c>
      <c r="BV44" s="93" t="str">
        <f>IF(ISBLANK(Monitoring_MP!BV44),"",Monitoring_MP!BV44)</f>
        <v>nu sînt informații pe web</v>
      </c>
      <c r="BW44" s="189" t="str">
        <f>IF(ISBLANK(Monitoring_MP!BW44),"",Monitoring_MP!BW44)</f>
        <v>nu</v>
      </c>
      <c r="BX44" s="193" t="str">
        <f>IF(ISBLANK(Monitoring_MP!BX44),"",Monitoring_MP!BX44)</f>
        <v>nu sînt informații pe web</v>
      </c>
      <c r="BY44" s="189" t="str">
        <f>IF(ISBLANK(Monitoring_MP!BY44),"",Monitoring_MP!BY44)</f>
        <v>nu</v>
      </c>
      <c r="BZ44" s="193" t="str">
        <f>IF(ISBLANK(Monitoring_MP!BZ44),"",Monitoring_MP!BZ44)</f>
        <v>nu sînt informații pe web</v>
      </c>
      <c r="CA44" s="189" t="str">
        <f>IF(ISBLANK(Monitoring_MP!CA44),"",Monitoring_MP!CA44)</f>
        <v>nu</v>
      </c>
      <c r="CB44" s="193" t="str">
        <f>IF(ISBLANK(Monitoring_MP!CB44),"",Monitoring_MP!CB44)</f>
        <v>nu sînt informații pe web</v>
      </c>
      <c r="CC44" s="189" t="str">
        <f>IF(ISBLANK(Monitoring_MP!CC44),"",Monitoring_MP!CC44)</f>
        <v>nu</v>
      </c>
      <c r="CD44" s="193" t="str">
        <f>IF(ISBLANK(Monitoring_MP!CD44),"",Monitoring_MP!CD44)</f>
        <v>nu sînt informații pe web</v>
      </c>
      <c r="CE44" s="189" t="str">
        <f>IF(ISBLANK(Monitoring_MP!CE44),"",Monitoring_MP!CE44)</f>
        <v>nu</v>
      </c>
      <c r="CF44" s="93" t="str">
        <f>IF(ISBLANK(Monitoring_MP!CF44),"",Monitoring_MP!CF44)</f>
        <v>nu sînt informații pe web</v>
      </c>
      <c r="CG44" s="189" t="str">
        <f>IF(ISBLANK(Monitoring_MP!CG44),"",Monitoring_MP!CG44)</f>
        <v>nu</v>
      </c>
      <c r="CH44" s="200" t="str">
        <f>IF(ISBLANK(Monitoring_MP!CH44),"",Monitoring_MP!CH44)</f>
        <v>nu sînt informații pe web</v>
      </c>
      <c r="CI44" s="189" t="str">
        <f>IF(ISBLANK(Monitoring_MP!CI44),"",Monitoring_MP!CI44)</f>
        <v>nu</v>
      </c>
      <c r="CJ44" s="193" t="str">
        <f>IF(ISBLANK(Monitoring_MP!CJ44),"",Monitoring_MP!CJ44)</f>
        <v>nu sînt informații pe web</v>
      </c>
      <c r="CK44" s="189" t="str">
        <f>IF(ISBLANK(Monitoring_MP!CK44),"",Monitoring_MP!CK44)</f>
        <v>nu</v>
      </c>
      <c r="CL44" s="193" t="str">
        <f>IF(ISBLANK(Monitoring_MP!CL44),"",Monitoring_MP!CL44)</f>
        <v>nu sînt informații pe web</v>
      </c>
      <c r="CM44" s="189" t="str">
        <f>IF(ISBLANK(Monitoring_MP!CM44),"",Monitoring_MP!CM44)</f>
        <v>nu</v>
      </c>
      <c r="CN44" s="193" t="str">
        <f>IF(ISBLANK(Monitoring_MP!CN44),"",Monitoring_MP!CN44)</f>
        <v>nu sînt informații pe web</v>
      </c>
      <c r="CO44" s="189" t="str">
        <f>IF(ISBLANK(Monitoring_MP!CO44),"",Monitoring_MP!CO44)</f>
        <v>nu</v>
      </c>
      <c r="CP44" s="193" t="str">
        <f>IF(ISBLANK(Monitoring_MP!CP44),"",Monitoring_MP!CP44)</f>
        <v>nu sînt informații pe web</v>
      </c>
      <c r="CQ44" s="189" t="str">
        <f>IF(ISBLANK(Monitoring_MP!CQ44),"",Monitoring_MP!CQ44)</f>
        <v>nu</v>
      </c>
      <c r="CR44" s="93" t="str">
        <f>IF(ISBLANK(Monitoring_MP!CR44),"",Monitoring_MP!CR44)</f>
        <v>nu sînt informații pe web</v>
      </c>
      <c r="CS44" s="189" t="str">
        <f>IF(ISBLANK(Monitoring_MP!CS44),"",Monitoring_MP!CS44)</f>
        <v>nu</v>
      </c>
      <c r="CT44" s="193" t="str">
        <f>IF(ISBLANK(Monitoring_MP!CT44),"",Monitoring_MP!CT44)</f>
        <v>Pagina web nefuncțională (ultima verificare 31.05.2020)</v>
      </c>
      <c r="CU44" s="189" t="str">
        <f>IF(ISBLANK(Monitoring_MP!CU44),"",Monitoring_MP!CU44)</f>
        <v>nu</v>
      </c>
      <c r="CV44" s="201" t="str">
        <f>IF(ISBLANK(Monitoring_MP!CV44),"",Monitoring_MP!CV44)</f>
        <v>nu sînt informații pe web</v>
      </c>
      <c r="CW44" s="189" t="str">
        <f>IF(ISBLANK(Monitoring_MP!CW44),"",Monitoring_MP!CW44)</f>
        <v>nu</v>
      </c>
      <c r="CX44" s="193" t="str">
        <f>IF(ISBLANK(Monitoring_MP!CX44),"",Monitoring_MP!CX44)</f>
        <v>nu sînt informații pe web</v>
      </c>
      <c r="CY44" s="189" t="str">
        <f>IF(ISBLANK(Monitoring_MP!CY44),"",Monitoring_MP!CY44)</f>
        <v>nu</v>
      </c>
      <c r="CZ44" s="193" t="str">
        <f>IF(ISBLANK(Monitoring_MP!CZ44),"",Monitoring_MP!CZ44)</f>
        <v>nu sînt informații pe web</v>
      </c>
      <c r="DA44" s="189" t="str">
        <f>IF(ISBLANK(Monitoring_MP!DA44),"",Monitoring_MP!DA44)</f>
        <v>nu</v>
      </c>
      <c r="DB44" s="192" t="str">
        <f>IF(ISBLANK(Monitoring_MP!DB44),"",Monitoring_MP!DB44)</f>
        <v>nu sînt informații pe web</v>
      </c>
      <c r="DC44" s="189" t="str">
        <f>IF(ISBLANK(Monitoring_MP!DC44),"",Monitoring_MP!DC44)</f>
        <v>nu</v>
      </c>
      <c r="DD44" s="193" t="str">
        <f>IF(ISBLANK(Monitoring_MP!DD44),"",Monitoring_MP!DD44)</f>
        <v>nu sînt informații pe web</v>
      </c>
      <c r="DE44" s="189" t="str">
        <f>IF(ISBLANK(Monitoring_MP!DE44),"",Monitoring_MP!DE44)</f>
        <v>nu</v>
      </c>
      <c r="DF44" s="193" t="str">
        <f>IF(ISBLANK(Monitoring_MP!DF44),"",Monitoring_MP!DF44)</f>
        <v>nu este pagina web (ultima verificare 31.05.2020)</v>
      </c>
      <c r="DG44" s="189" t="str">
        <f>IF(ISBLANK(Monitoring_MP!DG44),"",Monitoring_MP!DG44)</f>
        <v>nu</v>
      </c>
      <c r="DH44" s="193" t="str">
        <f>IF(ISBLANK(Monitoring_MP!DH44),"",Monitoring_MP!DH44)</f>
        <v>nu sînt informații pe web</v>
      </c>
      <c r="DI44" s="189" t="str">
        <f>IF(ISBLANK(Monitoring_MP!DI44),"",Monitoring_MP!DI44)</f>
        <v>nu</v>
      </c>
      <c r="DJ44" s="93" t="str">
        <f>IF(ISBLANK(Monitoring_MP!DJ44),"",Monitoring_MP!DJ44)</f>
        <v>nu sînt informații pe web</v>
      </c>
      <c r="DK44" s="189" t="str">
        <f>IF(ISBLANK(Monitoring_MP!DK44),"",Monitoring_MP!DK44)</f>
        <v>nu</v>
      </c>
      <c r="DL44" s="193" t="str">
        <f>IF(ISBLANK(Monitoring_MP!DL44),"",Monitoring_MP!DL44)</f>
        <v>nu sînt informații pe web</v>
      </c>
      <c r="DM44" s="189" t="str">
        <f>IF(ISBLANK(Monitoring_MP!DM44),"",Monitoring_MP!DM44)</f>
        <v>nu</v>
      </c>
      <c r="DN44" s="193" t="str">
        <f>IF(ISBLANK(Monitoring_MP!DN44),"",Monitoring_MP!DN44)</f>
        <v>nu sînt informații pe web</v>
      </c>
      <c r="DO44" s="189" t="str">
        <f>IF(ISBLANK(Monitoring_MP!DO44),"",Monitoring_MP!DO44)</f>
        <v>nu</v>
      </c>
      <c r="DP44" s="193" t="str">
        <f>IF(ISBLANK(Monitoring_MP!DP44),"",Monitoring_MP!DP44)</f>
        <v>site nefuncțional (ultima verificare 31.05.2020)</v>
      </c>
      <c r="DQ44" s="189" t="str">
        <f>IF(ISBLANK(Monitoring_MP!DQ44),"",Monitoring_MP!DQ44)</f>
        <v>nu</v>
      </c>
      <c r="DR44" s="193" t="str">
        <f>IF(ISBLANK(Monitoring_MP!DR44),"",Monitoring_MP!DR44)</f>
        <v>Nu are pagină web (ultima verificare 31.05.2020)</v>
      </c>
      <c r="DS44" s="189" t="str">
        <f>IF(ISBLANK(Monitoring_MP!DS44),"",Monitoring_MP!DS44)</f>
        <v>nu</v>
      </c>
      <c r="DT44" s="193" t="str">
        <f>IF(ISBLANK(Monitoring_MP!DT44),"",Monitoring_MP!DT44)</f>
        <v>nu sînt informații pe web</v>
      </c>
      <c r="DU44" s="189" t="str">
        <f>IF(ISBLANK(Monitoring_MP!DU44),"",Monitoring_MP!DU44)</f>
        <v>nu</v>
      </c>
      <c r="DV44" s="193" t="str">
        <f>IF(ISBLANK(Monitoring_MP!DV44),"",Monitoring_MP!DV44)</f>
        <v>Nu are pagină web (ultima verificare 31.05.2020)</v>
      </c>
      <c r="DW44" s="189" t="str">
        <f>IF(ISBLANK(Monitoring_MP!DW44),"",Monitoring_MP!DW44)</f>
        <v>nu</v>
      </c>
      <c r="DX44" s="193" t="str">
        <f>IF(ISBLANK(Monitoring_MP!DX44),"",Monitoring_MP!DX44)</f>
        <v>nu sînt informații pe web</v>
      </c>
      <c r="DY44" s="189" t="str">
        <f>IF(ISBLANK(Monitoring_MP!DY44),"",Monitoring_MP!DY44)</f>
        <v>nu</v>
      </c>
      <c r="DZ44" s="193" t="str">
        <f>IF(ISBLANK(Monitoring_MP!DZ44),"",Monitoring_MP!DZ44)</f>
        <v>nu sînt informații pe web</v>
      </c>
      <c r="EA44" s="189" t="str">
        <f>IF(ISBLANK(Monitoring_MP!EA44),"",Monitoring_MP!EA44)</f>
        <v>nu</v>
      </c>
      <c r="EB44" s="193" t="str">
        <f>IF(ISBLANK(Monitoring_MP!EB44),"",Monitoring_MP!EB44)</f>
        <v>nu sînt informații pe web</v>
      </c>
      <c r="EC44" s="189" t="str">
        <f>IF(ISBLANK(Monitoring_MP!EC44),"",Monitoring_MP!EC44)</f>
        <v>nu</v>
      </c>
      <c r="ED44" s="193" t="str">
        <f>IF(ISBLANK(Monitoring_MP!ED44),"",Monitoring_MP!ED44)</f>
        <v>Nu are pagină web (ultima verificare 31.05.2020)</v>
      </c>
      <c r="EE44" s="189" t="str">
        <f>IF(ISBLANK(Monitoring_MP!EE44),"",Monitoring_MP!EE44)</f>
        <v>nu</v>
      </c>
      <c r="EF44" s="193" t="str">
        <f>IF(ISBLANK(Monitoring_MP!EF44),"",Monitoring_MP!EF44)</f>
        <v>nu sînt informații pe web</v>
      </c>
      <c r="EG44" s="189" t="str">
        <f>IF(ISBLANK(Monitoring_MP!EG44),"",Monitoring_MP!EG44)</f>
        <v>nu</v>
      </c>
      <c r="EH44" s="193" t="str">
        <f>IF(ISBLANK(Monitoring_MP!EH44),"",Monitoring_MP!EH44)</f>
        <v>nu sînt informații pe web</v>
      </c>
      <c r="EI44" s="189" t="str">
        <f>IF(ISBLANK(Monitoring_MP!EI44),"",Monitoring_MP!EI44)</f>
        <v>nu</v>
      </c>
      <c r="EJ44" s="193" t="str">
        <f>IF(ISBLANK(Monitoring_MP!EJ44),"",Monitoring_MP!EJ44)</f>
        <v>nu sînt informații pe web</v>
      </c>
      <c r="EK44" s="189" t="str">
        <f>IF(ISBLANK(Monitoring_MP!EK44),"",Monitoring_MP!EK44)</f>
        <v>nu</v>
      </c>
      <c r="EL44" s="193" t="str">
        <f>IF(ISBLANK(Monitoring_MP!EL44),"",Monitoring_MP!EL44)</f>
        <v>nu sînt informații pe web</v>
      </c>
      <c r="EM44" s="189" t="str">
        <f>IF(ISBLANK(Monitoring_MP!EM44),"",Monitoring_MP!EM44)</f>
        <v>nu</v>
      </c>
      <c r="EN44" s="193" t="str">
        <f>IF(ISBLANK(Monitoring_MP!EN44),"",Monitoring_MP!EN44)</f>
        <v>nu sînt informații pe web</v>
      </c>
      <c r="EO44" s="189" t="str">
        <f>IF(ISBLANK(Monitoring_MP!EO44),"",Monitoring_MP!EO44)</f>
        <v>nu</v>
      </c>
      <c r="EP44" s="193" t="str">
        <f>IF(ISBLANK(Monitoring_MP!EP44),"",Monitoring_MP!EP44)</f>
        <v>nu sînt informații pe web</v>
      </c>
      <c r="EQ44" s="189" t="str">
        <f>IF(ISBLANK(Monitoring_MP!EQ44),"",Monitoring_MP!EQ44)</f>
        <v>nu</v>
      </c>
      <c r="ER44" s="193" t="str">
        <f>IF(ISBLANK(Monitoring_MP!ER44),"",Monitoring_MP!ER44)</f>
        <v>pagina web nefuncțională (ultima verificare la 2.06.2020)</v>
      </c>
      <c r="ES44" s="189" t="str">
        <f>IF(ISBLANK(Monitoring_MP!ES44),"",Monitoring_MP!ES44)</f>
        <v>nu</v>
      </c>
      <c r="ET44" s="193" t="str">
        <f>IF(ISBLANK(Monitoring_MP!ET44),"",Monitoring_MP!ET44)</f>
        <v>pagina web nefuncțională (ultima verificare la 2.06.2020)</v>
      </c>
      <c r="EU44" s="189" t="str">
        <f>IF(ISBLANK(Monitoring_MP!EU44),"",Monitoring_MP!EU44)</f>
        <v>nu</v>
      </c>
      <c r="EV44" s="194" t="str">
        <f>IF(ISBLANK(Monitoring_MP!EV44),"",Monitoring_MP!EV44)</f>
        <v>pagina web nefuncțională (ultima verificare la 2.06.2020)</v>
      </c>
      <c r="EW44" s="189" t="str">
        <f>IF(ISBLANK(Monitoring_MP!EW44),"",Monitoring_MP!EW44)</f>
        <v>nu</v>
      </c>
      <c r="EX44" s="193" t="str">
        <f>IF(ISBLANK(Monitoring_MP!EX44),"",Monitoring_MP!EX44)</f>
        <v>nu sînt informații pe web</v>
      </c>
      <c r="EY44" s="189" t="str">
        <f>IF(ISBLANK(Monitoring_MP!EY44),"",Monitoring_MP!EY44)</f>
        <v>nu</v>
      </c>
      <c r="EZ44" s="193" t="str">
        <f>IF(ISBLANK(Monitoring_MP!EZ44),"",Monitoring_MP!EZ44)</f>
        <v>nu sînt informații pe web</v>
      </c>
      <c r="FA44" s="143" t="str">
        <f t="shared" si="2"/>
        <v>da</v>
      </c>
      <c r="FB44" s="143">
        <f t="shared" si="3"/>
        <v>1</v>
      </c>
      <c r="FC44" s="143" t="str">
        <f t="shared" si="2"/>
        <v>nu</v>
      </c>
      <c r="FD44" s="143">
        <f t="shared" si="3"/>
        <v>58</v>
      </c>
      <c r="FE44" s="143" t="str">
        <f t="shared" si="2"/>
        <v>partial</v>
      </c>
      <c r="FF44" s="143">
        <f t="shared" ref="FF44" si="305">COUNTIF($AK44:$EZ44,FE44)</f>
        <v>1</v>
      </c>
      <c r="FG44" s="143" t="str">
        <f t="shared" si="2"/>
        <v>--------</v>
      </c>
      <c r="FH44" s="143">
        <f t="shared" ref="FH44" si="306">COUNTIF($AK44:$EZ44,FG44)</f>
        <v>0</v>
      </c>
      <c r="FI44" s="143" t="str">
        <f t="shared" si="2"/>
        <v>--------</v>
      </c>
      <c r="FJ44" s="143">
        <f t="shared" ref="FJ44" si="307">COUNTIF($AK44:$EZ44,FI44)</f>
        <v>0</v>
      </c>
      <c r="FK44" s="143" t="str">
        <f t="shared" si="7"/>
        <v>--------</v>
      </c>
      <c r="FL44" s="143">
        <f t="shared" ref="FL44" si="308">COUNTIF($AK44:$EZ44,FK44)</f>
        <v>0</v>
      </c>
      <c r="FM44" s="143" t="str">
        <f t="shared" si="9"/>
        <v>--------</v>
      </c>
      <c r="FN44" s="143">
        <f t="shared" ref="FN44" si="309">COUNTIF($AK44:$EZ44,FM44)</f>
        <v>0</v>
      </c>
      <c r="FO44" s="143" t="str">
        <f t="shared" si="11"/>
        <v>N/A</v>
      </c>
      <c r="FP44" s="143">
        <f t="shared" ref="FP44" si="310">COUNTIF($AK44:$EZ44,FO44)</f>
        <v>0</v>
      </c>
      <c r="FQ44" s="143" t="str">
        <f t="shared" si="13"/>
        <v>--------</v>
      </c>
      <c r="FR44" s="143">
        <f t="shared" ref="FR44" si="311">COUNTIF($AK44:$EZ44,FQ44)</f>
        <v>0</v>
      </c>
      <c r="FS44" s="143">
        <f t="shared" si="15"/>
        <v>60</v>
      </c>
      <c r="FT44" s="143" t="str">
        <f t="shared" si="16"/>
        <v>da</v>
      </c>
      <c r="FU44" s="143" t="str">
        <f t="shared" si="17"/>
        <v>nu</v>
      </c>
      <c r="FV44" s="143">
        <f t="shared" si="18"/>
        <v>1</v>
      </c>
      <c r="FW44" s="143">
        <f t="shared" si="19"/>
        <v>58</v>
      </c>
      <c r="FX44" s="143">
        <f t="shared" si="20"/>
        <v>60</v>
      </c>
      <c r="FY44" s="40" t="s">
        <v>1103</v>
      </c>
      <c r="FZ44" s="167">
        <f t="shared" si="21"/>
        <v>1.6666666666666666E-2</v>
      </c>
      <c r="GA44" s="167">
        <f t="shared" si="22"/>
        <v>0.96666666666666667</v>
      </c>
      <c r="GB44" s="143" t="str">
        <f>VLOOKUP(Analysis_2020!B44,Matching_final!B44:G107,6,FALSE)</f>
        <v>N/A</v>
      </c>
      <c r="GC44" s="143" t="e">
        <f>VLOOKUP(GB44,Monitoring_MP_2018!B:D,3,FALSE)</f>
        <v>#N/A</v>
      </c>
      <c r="GD44" s="143" t="e">
        <f>VLOOKUP(GB44,Monitoring_MP_2018!B:E,4,FALSE)</f>
        <v>#N/A</v>
      </c>
      <c r="GE44" s="167" t="e">
        <f>VLOOKUP($GB44,Monitoring_MP_2018!$B:$FD,158,FALSE)</f>
        <v>#N/A</v>
      </c>
      <c r="GF44" s="167" t="e">
        <f>VLOOKUP($GB44,Monitoring_MP_2018!$B:$FD,159,FALSE)</f>
        <v>#N/A</v>
      </c>
      <c r="GG44" s="230" t="e">
        <f t="shared" si="23"/>
        <v>#N/A</v>
      </c>
      <c r="GH44" s="230" t="e">
        <f t="shared" si="24"/>
        <v>#N/A</v>
      </c>
      <c r="GI44" s="143">
        <v>43</v>
      </c>
    </row>
    <row r="45" spans="1:191" ht="15" customHeight="1" x14ac:dyDescent="0.35">
      <c r="A45" s="41" t="str">
        <f>IF(ISBLANK(Monitoring_MP!A45),"",Monitoring_MP!A45)</f>
        <v>Q43</v>
      </c>
      <c r="B45" s="41" t="str">
        <f>IF(ISBLANK(Monitoring_MP!B45),"",Monitoring_MP!B45)</f>
        <v>C20043</v>
      </c>
      <c r="C45" s="41">
        <f>IF(ISBLANK(Monitoring_MP!C45),"",Monitoring_MP!C45)</f>
        <v>45</v>
      </c>
      <c r="D45" s="43" t="str">
        <f>IF(ISBLANK(Monitoring_MP!D45),"",Monitoring_MP!D45)</f>
        <v>Este CV-ul primarului disponibil pe pagina web, inclusiv informații cu privire la: studiile superioare, experiența de muncă, apartenența anterioară la societățile comerciale și organizațiile non-profit ?</v>
      </c>
      <c r="E45" s="43" t="str">
        <f>IF(ISBLANK(Monitoring_MP!E45),"",Monitoring_MP!E45)</f>
        <v>Is the CV of the mayor published on the web site?</v>
      </c>
      <c r="F45" s="43" t="str">
        <f>IF(ISBLANK(Monitoring_MP!F45),"",Monitoring_MP!F45)</f>
        <v>et</v>
      </c>
      <c r="G45" s="42" t="str">
        <f>IF(ISBLANK(Monitoring_MP!G45),"",Monitoring_MP!G45)</f>
        <v>et1</v>
      </c>
      <c r="H45" s="42" t="str">
        <f>IF(ISBLANK(Monitoring_MP!H45),"",Monitoring_MP!H45)</f>
        <v>et1k</v>
      </c>
      <c r="I45" s="42">
        <f>IF(ISBLANK(Monitoring_MP!I45),"",Monitoring_MP!I45)</f>
        <v>1</v>
      </c>
      <c r="J45" s="42" t="str">
        <f>IF(ISBLANK(Monitoring_MP!J45),"",Monitoring_MP!J45)</f>
        <v>da</v>
      </c>
      <c r="K45" s="42" t="str">
        <f>IF(ISBLANK(Monitoring_MP!K45),"",Monitoring_MP!K45)</f>
        <v>yes</v>
      </c>
      <c r="L45" s="42" t="str">
        <f>IF(ISBLANK(Monitoring_MP!L45),"",Monitoring_MP!L45)</f>
        <v>nu</v>
      </c>
      <c r="M45" s="42" t="str">
        <f>IF(ISBLANK(Monitoring_MP!M45),"",Monitoring_MP!M45)</f>
        <v>no</v>
      </c>
      <c r="N45" s="42" t="str">
        <f>IF(ISBLANK(Monitoring_MP!N45),"",Monitoring_MP!N45)</f>
        <v>partial</v>
      </c>
      <c r="O45" s="42" t="str">
        <f>IF(ISBLANK(Monitoring_MP!O45),"",Monitoring_MP!O45)</f>
        <v>partially</v>
      </c>
      <c r="P45" s="42" t="str">
        <f>IF(ISBLANK(Monitoring_MP!P45),"",Monitoring_MP!P45)</f>
        <v>--------</v>
      </c>
      <c r="Q45" s="42" t="str">
        <f>IF(ISBLANK(Monitoring_MP!Q45),"",Monitoring_MP!Q45)</f>
        <v>--------</v>
      </c>
      <c r="R45" s="42" t="str">
        <f>IF(ISBLANK(Monitoring_MP!R45),"",Monitoring_MP!R45)</f>
        <v>--------</v>
      </c>
      <c r="S45" s="42" t="str">
        <f>IF(ISBLANK(Monitoring_MP!S45),"",Monitoring_MP!S45)</f>
        <v>--------</v>
      </c>
      <c r="T45" s="42" t="str">
        <f>IF(ISBLANK(Monitoring_MP!T45),"",Monitoring_MP!T45)</f>
        <v>--------</v>
      </c>
      <c r="U45" s="42" t="str">
        <f>IF(ISBLANK(Monitoring_MP!U45),"",Monitoring_MP!U45)</f>
        <v>--------</v>
      </c>
      <c r="V45" s="42" t="str">
        <f>IF(ISBLANK(Monitoring_MP!V45),"",Monitoring_MP!V45)</f>
        <v>--------</v>
      </c>
      <c r="W45" s="42" t="str">
        <f>IF(ISBLANK(Monitoring_MP!W45),"",Monitoring_MP!W45)</f>
        <v>--------</v>
      </c>
      <c r="X45" s="42" t="str">
        <f>IF(ISBLANK(Monitoring_MP!X45),"",Monitoring_MP!X45)</f>
        <v>N/A</v>
      </c>
      <c r="Y45" s="42" t="str">
        <f>IF(ISBLANK(Monitoring_MP!Y45),"",Monitoring_MP!Y45)</f>
        <v>N/A</v>
      </c>
      <c r="Z45" s="42" t="str">
        <f>IF(ISBLANK(Monitoring_MP!Z45),"",Monitoring_MP!Z45)</f>
        <v>--------</v>
      </c>
      <c r="AA45" s="42" t="str">
        <f>IF(ISBLANK(Monitoring_MP!AA45),"",Monitoring_MP!AA45)</f>
        <v>--------</v>
      </c>
      <c r="AB45" s="42">
        <f>IF(ISBLANK(Monitoring_MP!AB45),"",Monitoring_MP!AB45)</f>
        <v>1</v>
      </c>
      <c r="AC45" s="42">
        <f>IF(ISBLANK(Monitoring_MP!AC45),"",Monitoring_MP!AC45)</f>
        <v>0</v>
      </c>
      <c r="AD45" s="42">
        <f>IF(ISBLANK(Monitoring_MP!AD45),"",Monitoring_MP!AD45)</f>
        <v>0.5</v>
      </c>
      <c r="AE45" s="42" t="str">
        <f>IF(ISBLANK(Monitoring_MP!AE45),"",Monitoring_MP!AE45)</f>
        <v/>
      </c>
      <c r="AF45" s="42" t="str">
        <f>IF(ISBLANK(Monitoring_MP!AF45),"",Monitoring_MP!AF45)</f>
        <v/>
      </c>
      <c r="AG45" s="42" t="str">
        <f>IF(ISBLANK(Monitoring_MP!AG45),"",Monitoring_MP!AG45)</f>
        <v/>
      </c>
      <c r="AH45" s="42" t="str">
        <f>IF(ISBLANK(Monitoring_MP!AH45),"",Monitoring_MP!AH45)</f>
        <v/>
      </c>
      <c r="AI45" s="42" t="str">
        <f>IF(ISBLANK(Monitoring_MP!AI45),"",Monitoring_MP!AI45)</f>
        <v>N/A</v>
      </c>
      <c r="AJ45" s="43" t="str">
        <f>IF(ISBLANK(Monitoring_MP!AJ45),"",Monitoring_MP!AJ45)</f>
        <v/>
      </c>
      <c r="AK45" s="189" t="str">
        <f>IF(ISBLANK(Monitoring_MP!AK45),"",Monitoring_MP!AK45)</f>
        <v>nu</v>
      </c>
      <c r="AL45" s="95" t="str">
        <f>IF(ISBLANK(Monitoring_MP!AL45),"",Monitoring_MP!AL45)</f>
        <v>https://www.chisinau.md/pageview.php?l=ro&amp;idc=420&amp;t=/Primarul/Biografia-Primarului</v>
      </c>
      <c r="AM45" s="189" t="str">
        <f>IF(ISBLANK(Monitoring_MP!AM45),"",Monitoring_MP!AM45)</f>
        <v>da</v>
      </c>
      <c r="AN45" s="95" t="str">
        <f>IF(ISBLANK(Monitoring_MP!AN45),"",Monitoring_MP!AN45)</f>
        <v>http://balti.md/primaria/primarul/</v>
      </c>
      <c r="AO45" s="191" t="str">
        <f>IF(ISBLANK(Monitoring_MP!AO45),"",Monitoring_MP!AO45)</f>
        <v>da</v>
      </c>
      <c r="AP45" s="154" t="str">
        <f>IF(ISBLANK(Monitoring_MP!AP45),"",Monitoring_MP!AP45)</f>
        <v>http://www.primariacahul.md/images/nicolae_dandis/cv_Dandis.pdf</v>
      </c>
      <c r="AQ45" s="189" t="str">
        <f>IF(ISBLANK(Monitoring_MP!AQ45),"",Monitoring_MP!AQ45)</f>
        <v>nu</v>
      </c>
      <c r="AR45" s="130" t="str">
        <f>IF(ISBLANK(Monitoring_MP!AR45),"",Monitoring_MP!AR45)</f>
        <v>nu sînt informații pe web</v>
      </c>
      <c r="AS45" s="189" t="str">
        <f>IF(ISBLANK(Monitoring_MP!AS45),"",Monitoring_MP!AS45)</f>
        <v>nu</v>
      </c>
      <c r="AT45" s="95" t="str">
        <f>IF(ISBLANK(Monitoring_MP!AT45),"",Monitoring_MP!AT45)</f>
        <v>nu sînt informații pe web</v>
      </c>
      <c r="AU45" s="189" t="str">
        <f>IF(ISBLANK(Monitoring_MP!AU45),"",Monitoring_MP!AU45)</f>
        <v>nu</v>
      </c>
      <c r="AV45" s="93" t="str">
        <f>IF(ISBLANK(Monitoring_MP!AV45),"",Monitoring_MP!AV45)</f>
        <v>nu sînt informații pe web</v>
      </c>
      <c r="AW45" s="189" t="str">
        <f>IF(ISBLANK(Monitoring_MP!AW45),"",Monitoring_MP!AW45)</f>
        <v>da</v>
      </c>
      <c r="AX45" s="95" t="str">
        <f>IF(ISBLANK(Monitoring_MP!AX45),"",Monitoring_MP!AX45)</f>
        <v>https://ceadir-lunga.md/primeriya/primar</v>
      </c>
      <c r="AY45" s="189" t="str">
        <f>IF(ISBLANK(Monitoring_MP!AY45),"",Monitoring_MP!AY45)</f>
        <v>da</v>
      </c>
      <c r="AZ45" s="95" t="str">
        <f>IF(ISBLANK(Monitoring_MP!AZ45),"",Monitoring_MP!AZ45)</f>
        <v>http://www.straseni.md/primar/</v>
      </c>
      <c r="BA45" s="189" t="str">
        <f>IF(ISBLANK(Monitoring_MP!BA45),"",Monitoring_MP!BA45)</f>
        <v>da</v>
      </c>
      <c r="BB45" s="95" t="str">
        <f>IF(ISBLANK(Monitoring_MP!BB45),"",Monitoring_MP!BB45)</f>
        <v>https://primariadrochia.md/despre-primar/</v>
      </c>
      <c r="BC45" s="189" t="str">
        <f>IF(ISBLANK(Monitoring_MP!BC45),"",Monitoring_MP!BC45)</f>
        <v>nu</v>
      </c>
      <c r="BD45" s="96" t="str">
        <f>IF(ISBLANK(Monitoring_MP!BD45),"",Monitoring_MP!BD45)</f>
        <v>nu sînt informații pe web</v>
      </c>
      <c r="BE45" s="189" t="str">
        <f>IF(ISBLANK(Monitoring_MP!BE45),"",Monitoring_MP!BE45)</f>
        <v>da</v>
      </c>
      <c r="BF45" s="205" t="str">
        <f>IF(ISBLANK(Monitoring_MP!BF45),"",Monitoring_MP!BF45)</f>
        <v>https://primaria.causeni.org/cv-ul-primarului/</v>
      </c>
      <c r="BG45" s="189" t="str">
        <f>IF(ISBLANK(Monitoring_MP!BG45),"",Monitoring_MP!BG45)</f>
        <v>da</v>
      </c>
      <c r="BH45" s="95" t="str">
        <f>IF(ISBLANK(Monitoring_MP!BH45),"",Monitoring_MP!BH45)</f>
        <v>http://primariaedinet.md/?page_id=125</v>
      </c>
      <c r="BI45" s="189" t="str">
        <f>IF(ISBLANK(Monitoring_MP!BI45),"",Monitoring_MP!BI45)</f>
        <v>da</v>
      </c>
      <c r="BJ45" s="95" t="str">
        <f>IF(ISBLANK(Monitoring_MP!BJ45),"",Monitoring_MP!BJ45)</f>
        <v>http://primariahincesti.md/cv-ul-primarului/</v>
      </c>
      <c r="BK45" s="189" t="str">
        <f>IF(ISBLANK(Monitoring_MP!BK45),"",Monitoring_MP!BK45)</f>
        <v>nu</v>
      </c>
      <c r="BL45" s="95" t="str">
        <f>IF(ISBLANK(Monitoring_MP!BL45),"",Monitoring_MP!BL45)</f>
        <v>nu sînt informații pe web</v>
      </c>
      <c r="BM45" s="189" t="str">
        <f>IF(ISBLANK(Monitoring_MP!BM45),"",Monitoring_MP!BM45)</f>
        <v>nu</v>
      </c>
      <c r="BN45" s="192" t="str">
        <f>IF(ISBLANK(Monitoring_MP!BN45),"",Monitoring_MP!BN45)</f>
        <v>nu sînt informații pe web</v>
      </c>
      <c r="BO45" s="189" t="str">
        <f>IF(ISBLANK(Monitoring_MP!BO45),"",Monitoring_MP!BO45)</f>
        <v>da</v>
      </c>
      <c r="BP45" s="95" t="str">
        <f>IF(ISBLANK(Monitoring_MP!BP45),"",Monitoring_MP!BP45)</f>
        <v>http://ialoveni.md/primar/</v>
      </c>
      <c r="BQ45" s="189" t="str">
        <f>IF(ISBLANK(Monitoring_MP!BQ45),"",Monitoring_MP!BQ45)</f>
        <v>nu</v>
      </c>
      <c r="BR45" s="193" t="str">
        <f>IF(ISBLANK(Monitoring_MP!BR45),"",Monitoring_MP!BR45)</f>
        <v>nu sînt informații pe web</v>
      </c>
      <c r="BS45" s="189" t="str">
        <f>IF(ISBLANK(Monitoring_MP!BS45),"",Monitoring_MP!BS45)</f>
        <v>nu</v>
      </c>
      <c r="BT45" s="95" t="str">
        <f>IF(ISBLANK(Monitoring_MP!BT45),"",Monitoring_MP!BT45)</f>
        <v>nu sînt informații pe web</v>
      </c>
      <c r="BU45" s="189" t="str">
        <f>IF(ISBLANK(Monitoring_MP!BU45),"",Monitoring_MP!BU45)</f>
        <v>nu</v>
      </c>
      <c r="BV45" s="93" t="str">
        <f>IF(ISBLANK(Monitoring_MP!BV45),"",Monitoring_MP!BV45)</f>
        <v>nu sînt informații pe web</v>
      </c>
      <c r="BW45" s="189" t="str">
        <f>IF(ISBLANK(Monitoring_MP!BW45),"",Monitoring_MP!BW45)</f>
        <v>nu</v>
      </c>
      <c r="BX45" s="95" t="str">
        <f>IF(ISBLANK(Monitoring_MP!BX45),"",Monitoring_MP!BX45)</f>
        <v>nu sînt informații pe web</v>
      </c>
      <c r="BY45" s="189" t="str">
        <f>IF(ISBLANK(Monitoring_MP!BY45),"",Monitoring_MP!BY45)</f>
        <v>nu</v>
      </c>
      <c r="BZ45" s="193" t="str">
        <f>IF(ISBLANK(Monitoring_MP!BZ45),"",Monitoring_MP!BZ45)</f>
        <v>nu sînt informații pe web</v>
      </c>
      <c r="CA45" s="189" t="str">
        <f>IF(ISBLANK(Monitoring_MP!CA45),"",Monitoring_MP!CA45)</f>
        <v>partial</v>
      </c>
      <c r="CB45" s="95" t="str">
        <f>IF(ISBLANK(Monitoring_MP!CB45),"",Monitoring_MP!CB45)</f>
        <v>http://cimislia.md/ro/page/primaria/primaria-208/primarul/biografia-primarului</v>
      </c>
      <c r="CC45" s="189" t="str">
        <f>IF(ISBLANK(Monitoring_MP!CC45),"",Monitoring_MP!CC45)</f>
        <v>da</v>
      </c>
      <c r="CD45" s="95" t="str">
        <f>IF(ISBLANK(Monitoring_MP!CD45),"",Monitoring_MP!CD45)</f>
        <v>http://riscani.com/ro/page/primaria-208-115-104-104/primaria-208/primarul/biografia-primarului</v>
      </c>
      <c r="CE45" s="189" t="str">
        <f>IF(ISBLANK(Monitoring_MP!CE45),"",Monitoring_MP!CE45)</f>
        <v>nu</v>
      </c>
      <c r="CF45" s="95" t="str">
        <f>IF(ISBLANK(Monitoring_MP!CF45),"",Monitoring_MP!CF45)</f>
        <v>nu sînt informații pe web</v>
      </c>
      <c r="CG45" s="189" t="str">
        <f>IF(ISBLANK(Monitoring_MP!CG45),"",Monitoring_MP!CG45)</f>
        <v>partial</v>
      </c>
      <c r="CH45" s="171" t="str">
        <f>IF(ISBLANK(Monitoring_MP!CH45),"",Monitoring_MP!CH45)</f>
        <v>http://www.primariabessarabka.md/ru/page/primriya/primriya-209/primar/biografiya-primara</v>
      </c>
      <c r="CI45" s="189" t="str">
        <f>IF(ISBLANK(Monitoring_MP!CI45),"",Monitoring_MP!CI45)</f>
        <v>nu</v>
      </c>
      <c r="CJ45" s="193" t="str">
        <f>IF(ISBLANK(Monitoring_MP!CJ45),"",Monitoring_MP!CJ45)</f>
        <v>nu sînt informații pe web</v>
      </c>
      <c r="CK45" s="189" t="str">
        <f>IF(ISBLANK(Monitoring_MP!CK45),"",Monitoring_MP!CK45)</f>
        <v>da</v>
      </c>
      <c r="CL45" s="95" t="str">
        <f>IF(ISBLANK(Monitoring_MP!CL45),"",Monitoring_MP!CL45)</f>
        <v>https://primariacodru.md/primar-codru/</v>
      </c>
      <c r="CM45" s="189" t="str">
        <f>IF(ISBLANK(Monitoring_MP!CM45),"",Monitoring_MP!CM45)</f>
        <v>da</v>
      </c>
      <c r="CN45" s="95" t="str">
        <f>IF(ISBLANK(Monitoring_MP!CN45),"",Monitoring_MP!CN45)</f>
        <v>http://primaria-glodeni.md/ro/page/primaria/primarul/biografia-primarului</v>
      </c>
      <c r="CO45" s="189" t="str">
        <f>IF(ISBLANK(Monitoring_MP!CO45),"",Monitoring_MP!CO45)</f>
        <v>da</v>
      </c>
      <c r="CP45" s="192" t="str">
        <f>IF(ISBLANK(Monitoring_MP!CP45),"",Monitoring_MP!CP45)</f>
        <v>http://costesti.md/primaria/primarul/</v>
      </c>
      <c r="CQ45" s="189" t="str">
        <f>IF(ISBLANK(Monitoring_MP!CQ45),"",Monitoring_MP!CQ45)</f>
        <v>da</v>
      </c>
      <c r="CR45" s="95" t="str">
        <f>IF(ISBLANK(Monitoring_MP!CR45),"",Monitoring_MP!CR45)</f>
        <v>http://primarialeova.md/primarul/</v>
      </c>
      <c r="CS45" s="189" t="str">
        <f>IF(ISBLANK(Monitoring_MP!CS45),"",Monitoring_MP!CS45)</f>
        <v>nu</v>
      </c>
      <c r="CT45" s="193" t="str">
        <f>IF(ISBLANK(Monitoring_MP!CT45),"",Monitoring_MP!CT45)</f>
        <v>Pagina web nefuncțională (ultima verificare 31.05.2020)</v>
      </c>
      <c r="CU45" s="189" t="str">
        <f>IF(ISBLANK(Monitoring_MP!CU45),"",Monitoring_MP!CU45)</f>
        <v>nu</v>
      </c>
      <c r="CV45" s="201" t="str">
        <f>IF(ISBLANK(Monitoring_MP!CV45),"",Monitoring_MP!CV45)</f>
        <v>nu sînt informații pe web</v>
      </c>
      <c r="CW45" s="189" t="str">
        <f>IF(ISBLANK(Monitoring_MP!CW45),"",Monitoring_MP!CW45)</f>
        <v>nu</v>
      </c>
      <c r="CX45" s="193" t="str">
        <f>IF(ISBLANK(Monitoring_MP!CX45),"",Monitoring_MP!CX45)</f>
        <v>nu sînt informații pe web</v>
      </c>
      <c r="CY45" s="189" t="str">
        <f>IF(ISBLANK(Monitoring_MP!CY45),"",Monitoring_MP!CY45)</f>
        <v>da</v>
      </c>
      <c r="CZ45" s="95" t="str">
        <f>IF(ISBLANK(Monitoring_MP!CZ45),"",Monitoring_MP!CZ45)</f>
        <v>http://www.copceac.md/primar/</v>
      </c>
      <c r="DA45" s="189" t="str">
        <f>IF(ISBLANK(Monitoring_MP!DA45),"",Monitoring_MP!DA45)</f>
        <v>nu</v>
      </c>
      <c r="DB45" s="95" t="str">
        <f>IF(ISBLANK(Monitoring_MP!DB45),"",Monitoring_MP!DB45)</f>
        <v>nu sînt informații pe web</v>
      </c>
      <c r="DC45" s="189" t="str">
        <f>IF(ISBLANK(Monitoring_MP!DC45),"",Monitoring_MP!DC45)</f>
        <v>nu</v>
      </c>
      <c r="DD45" s="95" t="str">
        <f>IF(ISBLANK(Monitoring_MP!DD45),"",Monitoring_MP!DD45)</f>
        <v>nu sînt informații pe web</v>
      </c>
      <c r="DE45" s="189" t="str">
        <f>IF(ISBLANK(Monitoring_MP!DE45),"",Monitoring_MP!DE45)</f>
        <v>nu</v>
      </c>
      <c r="DF45" s="193" t="str">
        <f>IF(ISBLANK(Monitoring_MP!DF45),"",Monitoring_MP!DF45)</f>
        <v>nu este pagina web (ultima verificare 31.05.2020)</v>
      </c>
      <c r="DG45" s="189" t="str">
        <f>IF(ISBLANK(Monitoring_MP!DG45),"",Monitoring_MP!DG45)</f>
        <v>da</v>
      </c>
      <c r="DH45" s="192" t="str">
        <f>IF(ISBLANK(Monitoring_MP!DH45),"",Monitoring_MP!DH45)</f>
        <v>http://www.primariacricova.md/ro/primar.html</v>
      </c>
      <c r="DI45" s="189" t="str">
        <f>IF(ISBLANK(Monitoring_MP!DI45),"",Monitoring_MP!DI45)</f>
        <v>da</v>
      </c>
      <c r="DJ45" s="93" t="str">
        <f>IF(ISBLANK(Monitoring_MP!DJ45),"",Monitoring_MP!DJ45)</f>
        <v>https://bacioi.md/primar/</v>
      </c>
      <c r="DK45" s="189" t="str">
        <f>IF(ISBLANK(Monitoring_MP!DK45),"",Monitoring_MP!DK45)</f>
        <v>nu</v>
      </c>
      <c r="DL45" s="95" t="str">
        <f>IF(ISBLANK(Monitoring_MP!DL45),"",Monitoring_MP!DL45)</f>
        <v>nu sînt informații pe web</v>
      </c>
      <c r="DM45" s="189" t="str">
        <f>IF(ISBLANK(Monitoring_MP!DM45),"",Monitoring_MP!DM45)</f>
        <v>da</v>
      </c>
      <c r="DN45" s="95" t="str">
        <f>IF(ISBLANK(Monitoring_MP!DN45),"",Monitoring_MP!DN45)</f>
        <v>https://singera.md/primarul-or-singera-valeriu-popa.html</v>
      </c>
      <c r="DO45" s="189" t="str">
        <f>IF(ISBLANK(Monitoring_MP!DO45),"",Monitoring_MP!DO45)</f>
        <v>nu</v>
      </c>
      <c r="DP45" s="93" t="str">
        <f>IF(ISBLANK(Monitoring_MP!DP45),"",Monitoring_MP!DP45)</f>
        <v>site nefuncțional (ultima verificare 31.05.2020)</v>
      </c>
      <c r="DQ45" s="189" t="str">
        <f>IF(ISBLANK(Monitoring_MP!DQ45),"",Monitoring_MP!DQ45)</f>
        <v>nu</v>
      </c>
      <c r="DR45" s="193" t="str">
        <f>IF(ISBLANK(Monitoring_MP!DR45),"",Monitoring_MP!DR45)</f>
        <v>Nu are pagină web (ultima verificare 31.05.2020)</v>
      </c>
      <c r="DS45" s="189" t="str">
        <f>IF(ISBLANK(Monitoring_MP!DS45),"",Monitoring_MP!DS45)</f>
        <v>da</v>
      </c>
      <c r="DT45" s="192" t="str">
        <f>IF(ISBLANK(Monitoring_MP!DT45),"",Monitoring_MP!DT45)</f>
        <v>http://cupcini.md/cv-ul-directorului/</v>
      </c>
      <c r="DU45" s="189" t="str">
        <f>IF(ISBLANK(Monitoring_MP!DU45),"",Monitoring_MP!DU45)</f>
        <v>nu</v>
      </c>
      <c r="DV45" s="193" t="str">
        <f>IF(ISBLANK(Monitoring_MP!DV45),"",Monitoring_MP!DV45)</f>
        <v>Nu are pagină web (ultima verificare 31.05.2020)</v>
      </c>
      <c r="DW45" s="189" t="str">
        <f>IF(ISBLANK(Monitoring_MP!DW45),"",Monitoring_MP!DW45)</f>
        <v>nu</v>
      </c>
      <c r="DX45" s="193" t="str">
        <f>IF(ISBLANK(Monitoring_MP!DX45),"",Monitoring_MP!DX45)</f>
        <v>nu sînt informații pe web</v>
      </c>
      <c r="DY45" s="189" t="str">
        <f>IF(ISBLANK(Monitoring_MP!DY45),"",Monitoring_MP!DY45)</f>
        <v>nu</v>
      </c>
      <c r="DZ45" s="93" t="str">
        <f>IF(ISBLANK(Monitoring_MP!DZ45),"",Monitoring_MP!DZ45)</f>
        <v>nu sînt informații pe web</v>
      </c>
      <c r="EA45" s="189" t="str">
        <f>IF(ISBLANK(Monitoring_MP!EA45),"",Monitoring_MP!EA45)</f>
        <v>da</v>
      </c>
      <c r="EB45" s="192" t="str">
        <f>IF(ISBLANK(Monitoring_MP!EB45),"",Monitoring_MP!EB45)</f>
        <v>http://peresecina.md/cv-ul-primarul/</v>
      </c>
      <c r="EC45" s="189" t="str">
        <f>IF(ISBLANK(Monitoring_MP!EC45),"",Monitoring_MP!EC45)</f>
        <v>nu</v>
      </c>
      <c r="ED45" s="193" t="str">
        <f>IF(ISBLANK(Monitoring_MP!ED45),"",Monitoring_MP!ED45)</f>
        <v>Nu are pagină web (ultima verificare 31.05.2020)</v>
      </c>
      <c r="EE45" s="189" t="str">
        <f>IF(ISBLANK(Monitoring_MP!EE45),"",Monitoring_MP!EE45)</f>
        <v>nu</v>
      </c>
      <c r="EF45" s="193" t="str">
        <f>IF(ISBLANK(Monitoring_MP!EF45),"",Monitoring_MP!EF45)</f>
        <v>nu sînt informații pe web</v>
      </c>
      <c r="EG45" s="189" t="str">
        <f>IF(ISBLANK(Monitoring_MP!EG45),"",Monitoring_MP!EG45)</f>
        <v>da</v>
      </c>
      <c r="EH45" s="95" t="str">
        <f>IF(ISBLANK(Monitoring_MP!EH45),"",Monitoring_MP!EH45)</f>
        <v>https://budesti.md/primar/42-primarul-comounei-budeti.html</v>
      </c>
      <c r="EI45" s="189" t="str">
        <f>IF(ISBLANK(Monitoring_MP!EI45),"",Monitoring_MP!EI45)</f>
        <v>da</v>
      </c>
      <c r="EJ45" s="95" t="str">
        <f>IF(ISBLANK(Monitoring_MP!EJ45),"",Monitoring_MP!EJ45)</f>
        <v>http://varnita.md/primaria/biografia-primarului</v>
      </c>
      <c r="EK45" s="189" t="str">
        <f>IF(ISBLANK(Monitoring_MP!EK45),"",Monitoring_MP!EK45)</f>
        <v>da</v>
      </c>
      <c r="EL45" s="95" t="str">
        <f>IF(ISBLANK(Monitoring_MP!EL45),"",Monitoring_MP!EL45)</f>
        <v>http://larga.md/ro/prim-ria/primar.html</v>
      </c>
      <c r="EM45" s="189" t="str">
        <f>IF(ISBLANK(Monitoring_MP!EM45),"",Monitoring_MP!EM45)</f>
        <v>da</v>
      </c>
      <c r="EN45" s="130" t="str">
        <f>IF(ISBLANK(Monitoring_MP!EN45),"",Monitoring_MP!EN45)</f>
        <v>nu sînt informații pe web</v>
      </c>
      <c r="EO45" s="189" t="str">
        <f>IF(ISBLANK(Monitoring_MP!EO45),"",Monitoring_MP!EO45)</f>
        <v>da</v>
      </c>
      <c r="EP45" s="95" t="str">
        <f>IF(ISBLANK(Monitoring_MP!EP45),"",Monitoring_MP!EP45)</f>
        <v>https://magdacesti.md/biografie/</v>
      </c>
      <c r="EQ45" s="189" t="str">
        <f>IF(ISBLANK(Monitoring_MP!EQ45),"",Monitoring_MP!EQ45)</f>
        <v>nu</v>
      </c>
      <c r="ER45" s="193" t="str">
        <f>IF(ISBLANK(Monitoring_MP!ER45),"",Monitoring_MP!ER45)</f>
        <v>pagina web nefuncțională (ultima verificare la 2.06.2020)</v>
      </c>
      <c r="ES45" s="189" t="str">
        <f>IF(ISBLANK(Monitoring_MP!ES45),"",Monitoring_MP!ES45)</f>
        <v>nu</v>
      </c>
      <c r="ET45" s="95" t="str">
        <f>IF(ISBLANK(Monitoring_MP!ET45),"",Monitoring_MP!ET45)</f>
        <v>pagina web nefuncțională (ultima verificare la 2.06.2020)</v>
      </c>
      <c r="EU45" s="189" t="str">
        <f>IF(ISBLANK(Monitoring_MP!EU45),"",Monitoring_MP!EU45)</f>
        <v>nu</v>
      </c>
      <c r="EV45" s="93" t="str">
        <f>IF(ISBLANK(Monitoring_MP!EV45),"",Monitoring_MP!EV45)</f>
        <v>pagina web nefuncțională (ultima verificare la 2.06.2020)</v>
      </c>
      <c r="EW45" s="189" t="str">
        <f>IF(ISBLANK(Monitoring_MP!EW45),"",Monitoring_MP!EW45)</f>
        <v>partial</v>
      </c>
      <c r="EX45" s="95" t="str">
        <f>IF(ISBLANK(Monitoring_MP!EX45),"",Monitoring_MP!EX45)</f>
        <v>http://zaim.md/ro/page/primaria/primaria-208/primarul/biografia-primarului</v>
      </c>
      <c r="EY45" s="189" t="str">
        <f>IF(ISBLANK(Monitoring_MP!EY45),"",Monitoring_MP!EY45)</f>
        <v>nu</v>
      </c>
      <c r="EZ45" s="193" t="str">
        <f>IF(ISBLANK(Monitoring_MP!EZ45),"",Monitoring_MP!EZ45)</f>
        <v>nu sînt informații pe web</v>
      </c>
      <c r="FA45" s="143" t="str">
        <f t="shared" si="2"/>
        <v>da</v>
      </c>
      <c r="FB45" s="143">
        <f t="shared" si="3"/>
        <v>25</v>
      </c>
      <c r="FC45" s="143" t="str">
        <f t="shared" si="2"/>
        <v>nu</v>
      </c>
      <c r="FD45" s="143">
        <f t="shared" si="3"/>
        <v>32</v>
      </c>
      <c r="FE45" s="143" t="str">
        <f t="shared" si="2"/>
        <v>partial</v>
      </c>
      <c r="FF45" s="143">
        <f t="shared" ref="FF45" si="312">COUNTIF($AK45:$EZ45,FE45)</f>
        <v>3</v>
      </c>
      <c r="FG45" s="143" t="str">
        <f t="shared" si="2"/>
        <v>--------</v>
      </c>
      <c r="FH45" s="143">
        <f t="shared" ref="FH45" si="313">COUNTIF($AK45:$EZ45,FG45)</f>
        <v>0</v>
      </c>
      <c r="FI45" s="143" t="str">
        <f t="shared" si="2"/>
        <v>--------</v>
      </c>
      <c r="FJ45" s="143">
        <f t="shared" ref="FJ45" si="314">COUNTIF($AK45:$EZ45,FI45)</f>
        <v>0</v>
      </c>
      <c r="FK45" s="143" t="str">
        <f t="shared" si="7"/>
        <v>--------</v>
      </c>
      <c r="FL45" s="143">
        <f t="shared" ref="FL45" si="315">COUNTIF($AK45:$EZ45,FK45)</f>
        <v>0</v>
      </c>
      <c r="FM45" s="143" t="str">
        <f t="shared" si="9"/>
        <v>--------</v>
      </c>
      <c r="FN45" s="143">
        <f t="shared" ref="FN45" si="316">COUNTIF($AK45:$EZ45,FM45)</f>
        <v>0</v>
      </c>
      <c r="FO45" s="143" t="str">
        <f t="shared" si="11"/>
        <v>N/A</v>
      </c>
      <c r="FP45" s="143">
        <f t="shared" ref="FP45" si="317">COUNTIF($AK45:$EZ45,FO45)</f>
        <v>0</v>
      </c>
      <c r="FQ45" s="143" t="str">
        <f t="shared" si="13"/>
        <v>--------</v>
      </c>
      <c r="FR45" s="143">
        <f t="shared" ref="FR45" si="318">COUNTIF($AK45:$EZ45,FQ45)</f>
        <v>0</v>
      </c>
      <c r="FS45" s="143">
        <f t="shared" si="15"/>
        <v>60</v>
      </c>
      <c r="FT45" s="143" t="str">
        <f t="shared" si="16"/>
        <v>da</v>
      </c>
      <c r="FU45" s="143" t="str">
        <f t="shared" si="17"/>
        <v>nu</v>
      </c>
      <c r="FV45" s="143">
        <f t="shared" si="18"/>
        <v>25</v>
      </c>
      <c r="FW45" s="143">
        <f t="shared" si="19"/>
        <v>32</v>
      </c>
      <c r="FX45" s="143">
        <f t="shared" si="20"/>
        <v>60</v>
      </c>
      <c r="FY45" s="43" t="s">
        <v>192</v>
      </c>
      <c r="FZ45" s="167">
        <f t="shared" si="21"/>
        <v>0.41666666666666669</v>
      </c>
      <c r="GA45" s="167">
        <f t="shared" si="22"/>
        <v>0.53333333333333333</v>
      </c>
      <c r="GB45" s="143" t="str">
        <f>VLOOKUP(Analysis_2020!B45,Matching_final!B45:G108,6,FALSE)</f>
        <v>C18042</v>
      </c>
      <c r="GC45" s="143" t="str">
        <f>VLOOKUP(GB45,Monitoring_MP_2018!B:D,3,FALSE)</f>
        <v>Were made public the  - Minutes of committee for selection of candidates for the vacancy, including the assessment of the committee and the ranking of applicants?</v>
      </c>
      <c r="GD45" s="143" t="str">
        <f>VLOOKUP(GB45,Monitoring_MP_2018!B:E,4,FALSE)</f>
        <v>hr</v>
      </c>
      <c r="GE45" s="167">
        <f>VLOOKUP($GB45,Monitoring_MP_2018!$B:$FD,158,FALSE)</f>
        <v>3.6363636363636362E-2</v>
      </c>
      <c r="GF45" s="167">
        <f>VLOOKUP($GB45,Monitoring_MP_2018!$B:$FD,159,FALSE)</f>
        <v>0.78181818181818186</v>
      </c>
      <c r="GG45" s="230">
        <f t="shared" si="23"/>
        <v>0.38030303030303031</v>
      </c>
      <c r="GH45" s="230">
        <f t="shared" si="24"/>
        <v>-0.24848484848484853</v>
      </c>
      <c r="GI45" s="143">
        <v>44</v>
      </c>
    </row>
    <row r="46" spans="1:191" ht="15" customHeight="1" x14ac:dyDescent="0.35">
      <c r="A46" s="41" t="str">
        <f>IF(ISBLANK(Monitoring_MP!A46),"",Monitoring_MP!A46)</f>
        <v>Q44</v>
      </c>
      <c r="B46" s="41" t="str">
        <f>IF(ISBLANK(Monitoring_MP!B46),"",Monitoring_MP!B46)</f>
        <v>C20044</v>
      </c>
      <c r="C46" s="41">
        <f>IF(ISBLANK(Monitoring_MP!C46),"",Monitoring_MP!C46)</f>
        <v>46</v>
      </c>
      <c r="D46" s="43" t="str">
        <f>IF(ISBLANK(Monitoring_MP!D46),"",Monitoring_MP!D46)</f>
        <v>Sunt publicate declaraţiile cu privire la venituri şi proprietate ale primarului, viceprimarilor şi funcţionarilor publici?</v>
      </c>
      <c r="E46" s="43" t="str">
        <f>IF(ISBLANK(Monitoring_MP!E46),"",Monitoring_MP!E46)</f>
        <v>Are published on the official web page the income and property statements of the municipality leaders?</v>
      </c>
      <c r="F46" s="43" t="str">
        <f>IF(ISBLANK(Monitoring_MP!F46),"",Monitoring_MP!F46)</f>
        <v>et</v>
      </c>
      <c r="G46" s="42" t="str">
        <f>IF(ISBLANK(Monitoring_MP!G46),"",Monitoring_MP!G46)</f>
        <v>et2</v>
      </c>
      <c r="H46" s="42" t="str">
        <f>IF(ISBLANK(Monitoring_MP!H46),"",Monitoring_MP!H46)</f>
        <v>et2k</v>
      </c>
      <c r="I46" s="42">
        <f>IF(ISBLANK(Monitoring_MP!I46),"",Monitoring_MP!I46)</f>
        <v>1</v>
      </c>
      <c r="J46" s="42" t="str">
        <f>IF(ISBLANK(Monitoring_MP!J46),"",Monitoring_MP!J46)</f>
        <v>da</v>
      </c>
      <c r="K46" s="42" t="str">
        <f>IF(ISBLANK(Monitoring_MP!K46),"",Monitoring_MP!K46)</f>
        <v>yes</v>
      </c>
      <c r="L46" s="42" t="str">
        <f>IF(ISBLANK(Monitoring_MP!L46),"",Monitoring_MP!L46)</f>
        <v>nu</v>
      </c>
      <c r="M46" s="42" t="str">
        <f>IF(ISBLANK(Monitoring_MP!M46),"",Monitoring_MP!M46)</f>
        <v>no</v>
      </c>
      <c r="N46" s="42" t="str">
        <f>IF(ISBLANK(Monitoring_MP!N46),"",Monitoring_MP!N46)</f>
        <v>unele</v>
      </c>
      <c r="O46" s="42" t="str">
        <f>IF(ISBLANK(Monitoring_MP!O46),"",Monitoring_MP!O46)</f>
        <v>some</v>
      </c>
      <c r="P46" s="42" t="str">
        <f>IF(ISBLANK(Monitoring_MP!P46),"",Monitoring_MP!P46)</f>
        <v>--------</v>
      </c>
      <c r="Q46" s="42" t="str">
        <f>IF(ISBLANK(Monitoring_MP!Q46),"",Monitoring_MP!Q46)</f>
        <v>--------</v>
      </c>
      <c r="R46" s="42" t="str">
        <f>IF(ISBLANK(Monitoring_MP!R46),"",Monitoring_MP!R46)</f>
        <v>--------</v>
      </c>
      <c r="S46" s="42" t="str">
        <f>IF(ISBLANK(Monitoring_MP!S46),"",Monitoring_MP!S46)</f>
        <v>--------</v>
      </c>
      <c r="T46" s="42" t="str">
        <f>IF(ISBLANK(Monitoring_MP!T46),"",Monitoring_MP!T46)</f>
        <v>--------</v>
      </c>
      <c r="U46" s="42" t="str">
        <f>IF(ISBLANK(Monitoring_MP!U46),"",Monitoring_MP!U46)</f>
        <v>--------</v>
      </c>
      <c r="V46" s="42" t="str">
        <f>IF(ISBLANK(Monitoring_MP!V46),"",Monitoring_MP!V46)</f>
        <v>--------</v>
      </c>
      <c r="W46" s="42" t="str">
        <f>IF(ISBLANK(Monitoring_MP!W46),"",Monitoring_MP!W46)</f>
        <v>--------</v>
      </c>
      <c r="X46" s="42" t="str">
        <f>IF(ISBLANK(Monitoring_MP!X46),"",Monitoring_MP!X46)</f>
        <v>N/A</v>
      </c>
      <c r="Y46" s="42" t="str">
        <f>IF(ISBLANK(Monitoring_MP!Y46),"",Monitoring_MP!Y46)</f>
        <v>N/A</v>
      </c>
      <c r="Z46" s="42" t="str">
        <f>IF(ISBLANK(Monitoring_MP!Z46),"",Monitoring_MP!Z46)</f>
        <v>--------</v>
      </c>
      <c r="AA46" s="42" t="str">
        <f>IF(ISBLANK(Monitoring_MP!AA46),"",Monitoring_MP!AA46)</f>
        <v>--------</v>
      </c>
      <c r="AB46" s="42">
        <f>IF(ISBLANK(Monitoring_MP!AB46),"",Monitoring_MP!AB46)</f>
        <v>1</v>
      </c>
      <c r="AC46" s="42">
        <f>IF(ISBLANK(Monitoring_MP!AC46),"",Monitoring_MP!AC46)</f>
        <v>0</v>
      </c>
      <c r="AD46" s="42">
        <f>IF(ISBLANK(Monitoring_MP!AD46),"",Monitoring_MP!AD46)</f>
        <v>0.5</v>
      </c>
      <c r="AE46" s="42" t="str">
        <f>IF(ISBLANK(Monitoring_MP!AE46),"",Monitoring_MP!AE46)</f>
        <v/>
      </c>
      <c r="AF46" s="42" t="str">
        <f>IF(ISBLANK(Monitoring_MP!AF46),"",Monitoring_MP!AF46)</f>
        <v/>
      </c>
      <c r="AG46" s="42" t="str">
        <f>IF(ISBLANK(Monitoring_MP!AG46),"",Monitoring_MP!AG46)</f>
        <v/>
      </c>
      <c r="AH46" s="42" t="str">
        <f>IF(ISBLANK(Monitoring_MP!AH46),"",Monitoring_MP!AH46)</f>
        <v/>
      </c>
      <c r="AI46" s="42" t="str">
        <f>IF(ISBLANK(Monitoring_MP!AI46),"",Monitoring_MP!AI46)</f>
        <v>N/A</v>
      </c>
      <c r="AJ46" s="43" t="str">
        <f>IF(ISBLANK(Monitoring_MP!AJ46),"",Monitoring_MP!AJ46)</f>
        <v/>
      </c>
      <c r="AK46" s="189" t="str">
        <f>IF(ISBLANK(Monitoring_MP!AK46),"",Monitoring_MP!AK46)</f>
        <v>nu</v>
      </c>
      <c r="AL46" s="93" t="str">
        <f>IF(ISBLANK(Monitoring_MP!AL46),"",Monitoring_MP!AL46)</f>
        <v>nu sînt informații pe web</v>
      </c>
      <c r="AM46" s="189" t="str">
        <f>IF(ISBLANK(Monitoring_MP!AM46),"",Monitoring_MP!AM46)</f>
        <v>nu</v>
      </c>
      <c r="AN46" s="96" t="str">
        <f>IF(ISBLANK(Monitoring_MP!AN46),"",Monitoring_MP!AN46)</f>
        <v>nu sînt informații pe web</v>
      </c>
      <c r="AO46" s="191" t="str">
        <f>IF(ISBLANK(Monitoring_MP!AO46),"",Monitoring_MP!AO46)</f>
        <v>nu</v>
      </c>
      <c r="AP46" s="163" t="str">
        <f>IF(ISBLANK(Monitoring_MP!AP46),"",Monitoring_MP!AP46)</f>
        <v>nu sînt informații pe web</v>
      </c>
      <c r="AQ46" s="189" t="str">
        <f>IF(ISBLANK(Monitoring_MP!AQ46),"",Monitoring_MP!AQ46)</f>
        <v>nu</v>
      </c>
      <c r="AR46" s="193" t="str">
        <f>IF(ISBLANK(Monitoring_MP!AR46),"",Monitoring_MP!AR46)</f>
        <v>nu sînt informații pe web</v>
      </c>
      <c r="AS46" s="189" t="str">
        <f>IF(ISBLANK(Monitoring_MP!AS46),"",Monitoring_MP!AS46)</f>
        <v>nu</v>
      </c>
      <c r="AT46" s="93" t="str">
        <f>IF(ISBLANK(Monitoring_MP!AT46),"",Monitoring_MP!AT46)</f>
        <v>nu sînt informații pe web</v>
      </c>
      <c r="AU46" s="189" t="str">
        <f>IF(ISBLANK(Monitoring_MP!AU46),"",Monitoring_MP!AU46)</f>
        <v>nu</v>
      </c>
      <c r="AV46" s="93" t="str">
        <f>IF(ISBLANK(Monitoring_MP!AV46),"",Monitoring_MP!AV46)</f>
        <v>nu sînt informații pe web</v>
      </c>
      <c r="AW46" s="189" t="str">
        <f>IF(ISBLANK(Monitoring_MP!AW46),"",Monitoring_MP!AW46)</f>
        <v>nu</v>
      </c>
      <c r="AX46" s="93" t="str">
        <f>IF(ISBLANK(Monitoring_MP!AX46),"",Monitoring_MP!AX46)</f>
        <v>nu sînt informații pe web</v>
      </c>
      <c r="AY46" s="189" t="str">
        <f>IF(ISBLANK(Monitoring_MP!AY46),"",Monitoring_MP!AY46)</f>
        <v>nu</v>
      </c>
      <c r="AZ46" s="95" t="str">
        <f>IF(ISBLANK(Monitoring_MP!AZ46),"",Monitoring_MP!AZ46)</f>
        <v>nu sînt informații pe web</v>
      </c>
      <c r="BA46" s="189" t="str">
        <f>IF(ISBLANK(Monitoring_MP!BA46),"",Monitoring_MP!BA46)</f>
        <v>nu</v>
      </c>
      <c r="BB46" s="93" t="str">
        <f>IF(ISBLANK(Monitoring_MP!BB46),"",Monitoring_MP!BB46)</f>
        <v>nu sînt informații pe web</v>
      </c>
      <c r="BC46" s="189" t="str">
        <f>IF(ISBLANK(Monitoring_MP!BC46),"",Monitoring_MP!BC46)</f>
        <v>nu</v>
      </c>
      <c r="BD46" s="96" t="str">
        <f>IF(ISBLANK(Monitoring_MP!BD46),"",Monitoring_MP!BD46)</f>
        <v>nu sînt informații pe web</v>
      </c>
      <c r="BE46" s="189" t="str">
        <f>IF(ISBLANK(Monitoring_MP!BE46),"",Monitoring_MP!BE46)</f>
        <v>nu</v>
      </c>
      <c r="BF46" s="193" t="str">
        <f>IF(ISBLANK(Monitoring_MP!BF46),"",Monitoring_MP!BF46)</f>
        <v>nu sînt informații pe web</v>
      </c>
      <c r="BG46" s="189" t="str">
        <f>IF(ISBLANK(Monitoring_MP!BG46),"",Monitoring_MP!BG46)</f>
        <v>nu</v>
      </c>
      <c r="BH46" s="93" t="str">
        <f>IF(ISBLANK(Monitoring_MP!BH46),"",Monitoring_MP!BH46)</f>
        <v>nu sînt informații pe web</v>
      </c>
      <c r="BI46" s="189" t="str">
        <f>IF(ISBLANK(Monitoring_MP!BI46),"",Monitoring_MP!BI46)</f>
        <v>nu</v>
      </c>
      <c r="BJ46" s="193" t="str">
        <f>IF(ISBLANK(Monitoring_MP!BJ46),"",Monitoring_MP!BJ46)</f>
        <v>nu sînt informații pe web</v>
      </c>
      <c r="BK46" s="189" t="str">
        <f>IF(ISBLANK(Monitoring_MP!BK46),"",Monitoring_MP!BK46)</f>
        <v>nu</v>
      </c>
      <c r="BL46" s="193" t="str">
        <f>IF(ISBLANK(Monitoring_MP!BL46),"",Monitoring_MP!BL46)</f>
        <v>nu sînt informații pe web</v>
      </c>
      <c r="BM46" s="189" t="str">
        <f>IF(ISBLANK(Monitoring_MP!BM46),"",Monitoring_MP!BM46)</f>
        <v>nu</v>
      </c>
      <c r="BN46" s="193" t="str">
        <f>IF(ISBLANK(Monitoring_MP!BN46),"",Monitoring_MP!BN46)</f>
        <v>nu sînt informații pe web</v>
      </c>
      <c r="BO46" s="189" t="str">
        <f>IF(ISBLANK(Monitoring_MP!BO46),"",Monitoring_MP!BO46)</f>
        <v>nu</v>
      </c>
      <c r="BP46" s="193" t="str">
        <f>IF(ISBLANK(Monitoring_MP!BP46),"",Monitoring_MP!BP46)</f>
        <v>nu sînt informații pe web</v>
      </c>
      <c r="BQ46" s="189" t="str">
        <f>IF(ISBLANK(Monitoring_MP!BQ46),"",Monitoring_MP!BQ46)</f>
        <v>nu</v>
      </c>
      <c r="BR46" s="193" t="str">
        <f>IF(ISBLANK(Monitoring_MP!BR46),"",Monitoring_MP!BR46)</f>
        <v>nu sînt informații pe web</v>
      </c>
      <c r="BS46" s="189" t="str">
        <f>IF(ISBLANK(Monitoring_MP!BS46),"",Monitoring_MP!BS46)</f>
        <v>nu</v>
      </c>
      <c r="BT46" s="93" t="str">
        <f>IF(ISBLANK(Monitoring_MP!BT46),"",Monitoring_MP!BT46)</f>
        <v>nu sînt informații pe web</v>
      </c>
      <c r="BU46" s="189" t="str">
        <f>IF(ISBLANK(Monitoring_MP!BU46),"",Monitoring_MP!BU46)</f>
        <v>nu</v>
      </c>
      <c r="BV46" s="93" t="str">
        <f>IF(ISBLANK(Monitoring_MP!BV46),"",Monitoring_MP!BV46)</f>
        <v>nu sînt informații pe web</v>
      </c>
      <c r="BW46" s="189" t="str">
        <f>IF(ISBLANK(Monitoring_MP!BW46),"",Monitoring_MP!BW46)</f>
        <v>nu</v>
      </c>
      <c r="BX46" s="193" t="str">
        <f>IF(ISBLANK(Monitoring_MP!BX46),"",Monitoring_MP!BX46)</f>
        <v>nu sînt informații pe web</v>
      </c>
      <c r="BY46" s="189" t="str">
        <f>IF(ISBLANK(Monitoring_MP!BY46),"",Monitoring_MP!BY46)</f>
        <v>nu</v>
      </c>
      <c r="BZ46" s="193" t="str">
        <f>IF(ISBLANK(Monitoring_MP!BZ46),"",Monitoring_MP!BZ46)</f>
        <v>nu sînt informații pe web</v>
      </c>
      <c r="CA46" s="189" t="str">
        <f>IF(ISBLANK(Monitoring_MP!CA46),"",Monitoring_MP!CA46)</f>
        <v>nu</v>
      </c>
      <c r="CB46" s="95" t="str">
        <f>IF(ISBLANK(Monitoring_MP!CB46),"",Monitoring_MP!CB46)</f>
        <v>nu sînt informații pe web</v>
      </c>
      <c r="CC46" s="189" t="str">
        <f>IF(ISBLANK(Monitoring_MP!CC46),"",Monitoring_MP!CC46)</f>
        <v>nu</v>
      </c>
      <c r="CD46" s="193" t="str">
        <f>IF(ISBLANK(Monitoring_MP!CD46),"",Monitoring_MP!CD46)</f>
        <v>nu sînt informații pe web</v>
      </c>
      <c r="CE46" s="189" t="str">
        <f>IF(ISBLANK(Monitoring_MP!CE46),"",Monitoring_MP!CE46)</f>
        <v>nu</v>
      </c>
      <c r="CF46" s="93" t="str">
        <f>IF(ISBLANK(Monitoring_MP!CF46),"",Monitoring_MP!CF46)</f>
        <v>nu sînt informații pe web</v>
      </c>
      <c r="CG46" s="189" t="str">
        <f>IF(ISBLANK(Monitoring_MP!CG46),"",Monitoring_MP!CG46)</f>
        <v>nu</v>
      </c>
      <c r="CH46" s="200" t="str">
        <f>IF(ISBLANK(Monitoring_MP!CH46),"",Monitoring_MP!CH46)</f>
        <v>nu sînt informații pe web</v>
      </c>
      <c r="CI46" s="189" t="str">
        <f>IF(ISBLANK(Monitoring_MP!CI46),"",Monitoring_MP!CI46)</f>
        <v>nu</v>
      </c>
      <c r="CJ46" s="193" t="str">
        <f>IF(ISBLANK(Monitoring_MP!CJ46),"",Monitoring_MP!CJ46)</f>
        <v>nu sînt informații pe web</v>
      </c>
      <c r="CK46" s="189" t="str">
        <f>IF(ISBLANK(Monitoring_MP!CK46),"",Monitoring_MP!CK46)</f>
        <v>nu</v>
      </c>
      <c r="CL46" s="193" t="str">
        <f>IF(ISBLANK(Monitoring_MP!CL46),"",Monitoring_MP!CL46)</f>
        <v>nu sînt informații pe web</v>
      </c>
      <c r="CM46" s="189" t="str">
        <f>IF(ISBLANK(Monitoring_MP!CM46),"",Monitoring_MP!CM46)</f>
        <v>nu</v>
      </c>
      <c r="CN46" s="193" t="str">
        <f>IF(ISBLANK(Monitoring_MP!CN46),"",Monitoring_MP!CN46)</f>
        <v>nu sînt informații pe web</v>
      </c>
      <c r="CO46" s="189" t="str">
        <f>IF(ISBLANK(Monitoring_MP!CO46),"",Monitoring_MP!CO46)</f>
        <v>nu</v>
      </c>
      <c r="CP46" s="193" t="str">
        <f>IF(ISBLANK(Monitoring_MP!CP46),"",Monitoring_MP!CP46)</f>
        <v>nu sînt informații pe web</v>
      </c>
      <c r="CQ46" s="189" t="str">
        <f>IF(ISBLANK(Monitoring_MP!CQ46),"",Monitoring_MP!CQ46)</f>
        <v>nu</v>
      </c>
      <c r="CR46" s="93" t="str">
        <f>IF(ISBLANK(Monitoring_MP!CR46),"",Monitoring_MP!CR46)</f>
        <v>nu sînt informații pe web</v>
      </c>
      <c r="CS46" s="189" t="str">
        <f>IF(ISBLANK(Monitoring_MP!CS46),"",Monitoring_MP!CS46)</f>
        <v>nu</v>
      </c>
      <c r="CT46" s="193" t="str">
        <f>IF(ISBLANK(Monitoring_MP!CT46),"",Monitoring_MP!CT46)</f>
        <v>Pagina web nefuncțională (ultima verificare 31.05.2020)</v>
      </c>
      <c r="CU46" s="189" t="str">
        <f>IF(ISBLANK(Monitoring_MP!CU46),"",Monitoring_MP!CU46)</f>
        <v>nu</v>
      </c>
      <c r="CV46" s="201" t="str">
        <f>IF(ISBLANK(Monitoring_MP!CV46),"",Monitoring_MP!CV46)</f>
        <v>nu sînt informații pe web</v>
      </c>
      <c r="CW46" s="189" t="str">
        <f>IF(ISBLANK(Monitoring_MP!CW46),"",Monitoring_MP!CW46)</f>
        <v>nu</v>
      </c>
      <c r="CX46" s="193" t="str">
        <f>IF(ISBLANK(Monitoring_MP!CX46),"",Monitoring_MP!CX46)</f>
        <v>nu sînt informații pe web</v>
      </c>
      <c r="CY46" s="189" t="str">
        <f>IF(ISBLANK(Monitoring_MP!CY46),"",Monitoring_MP!CY46)</f>
        <v>nu</v>
      </c>
      <c r="CZ46" s="193" t="str">
        <f>IF(ISBLANK(Monitoring_MP!CZ46),"",Monitoring_MP!CZ46)</f>
        <v>nu sînt informații pe web</v>
      </c>
      <c r="DA46" s="189" t="str">
        <f>IF(ISBLANK(Monitoring_MP!DA46),"",Monitoring_MP!DA46)</f>
        <v>nu</v>
      </c>
      <c r="DB46" s="193" t="str">
        <f>IF(ISBLANK(Monitoring_MP!DB46),"",Monitoring_MP!DB46)</f>
        <v>nu sînt informații pe web</v>
      </c>
      <c r="DC46" s="189" t="str">
        <f>IF(ISBLANK(Monitoring_MP!DC46),"",Monitoring_MP!DC46)</f>
        <v>nu</v>
      </c>
      <c r="DD46" s="193" t="str">
        <f>IF(ISBLANK(Monitoring_MP!DD46),"",Monitoring_MP!DD46)</f>
        <v>nu sînt informații pe web</v>
      </c>
      <c r="DE46" s="189" t="str">
        <f>IF(ISBLANK(Monitoring_MP!DE46),"",Monitoring_MP!DE46)</f>
        <v>nu</v>
      </c>
      <c r="DF46" s="193" t="str">
        <f>IF(ISBLANK(Monitoring_MP!DF46),"",Monitoring_MP!DF46)</f>
        <v>nu este pagina web (ultima verificare 31.05.2020)</v>
      </c>
      <c r="DG46" s="189" t="str">
        <f>IF(ISBLANK(Monitoring_MP!DG46),"",Monitoring_MP!DG46)</f>
        <v>nu</v>
      </c>
      <c r="DH46" s="193" t="str">
        <f>IF(ISBLANK(Monitoring_MP!DH46),"",Monitoring_MP!DH46)</f>
        <v>nu sînt informații pe web</v>
      </c>
      <c r="DI46" s="189" t="str">
        <f>IF(ISBLANK(Monitoring_MP!DI46),"",Monitoring_MP!DI46)</f>
        <v>nu</v>
      </c>
      <c r="DJ46" s="93" t="str">
        <f>IF(ISBLANK(Monitoring_MP!DJ46),"",Monitoring_MP!DJ46)</f>
        <v>nu sînt informații pe web</v>
      </c>
      <c r="DK46" s="189" t="str">
        <f>IF(ISBLANK(Monitoring_MP!DK46),"",Monitoring_MP!DK46)</f>
        <v>nu</v>
      </c>
      <c r="DL46" s="193" t="str">
        <f>IF(ISBLANK(Monitoring_MP!DL46),"",Monitoring_MP!DL46)</f>
        <v>nu sînt informații pe web</v>
      </c>
      <c r="DM46" s="189" t="str">
        <f>IF(ISBLANK(Monitoring_MP!DM46),"",Monitoring_MP!DM46)</f>
        <v>nu</v>
      </c>
      <c r="DN46" s="193" t="str">
        <f>IF(ISBLANK(Monitoring_MP!DN46),"",Monitoring_MP!DN46)</f>
        <v>nu sînt informații pe web</v>
      </c>
      <c r="DO46" s="189" t="str">
        <f>IF(ISBLANK(Monitoring_MP!DO46),"",Monitoring_MP!DO46)</f>
        <v>nu</v>
      </c>
      <c r="DP46" s="193" t="str">
        <f>IF(ISBLANK(Monitoring_MP!DP46),"",Monitoring_MP!DP46)</f>
        <v>site nefuncțional (ultima verificare 31.05.2020)</v>
      </c>
      <c r="DQ46" s="189" t="str">
        <f>IF(ISBLANK(Monitoring_MP!DQ46),"",Monitoring_MP!DQ46)</f>
        <v>nu</v>
      </c>
      <c r="DR46" s="193" t="str">
        <f>IF(ISBLANK(Monitoring_MP!DR46),"",Monitoring_MP!DR46)</f>
        <v>Nu are pagină web (ultima verificare 31.05.2020)</v>
      </c>
      <c r="DS46" s="189" t="str">
        <f>IF(ISBLANK(Monitoring_MP!DS46),"",Monitoring_MP!DS46)</f>
        <v>nu</v>
      </c>
      <c r="DT46" s="193" t="str">
        <f>IF(ISBLANK(Monitoring_MP!DT46),"",Monitoring_MP!DT46)</f>
        <v>nu sînt informații pe web</v>
      </c>
      <c r="DU46" s="189" t="str">
        <f>IF(ISBLANK(Monitoring_MP!DU46),"",Monitoring_MP!DU46)</f>
        <v>nu</v>
      </c>
      <c r="DV46" s="193" t="str">
        <f>IF(ISBLANK(Monitoring_MP!DV46),"",Monitoring_MP!DV46)</f>
        <v>Nu are pagină web (ultima verificare 31.05.2020)</v>
      </c>
      <c r="DW46" s="189" t="str">
        <f>IF(ISBLANK(Monitoring_MP!DW46),"",Monitoring_MP!DW46)</f>
        <v>nu</v>
      </c>
      <c r="DX46" s="193" t="str">
        <f>IF(ISBLANK(Monitoring_MP!DX46),"",Monitoring_MP!DX46)</f>
        <v>nu sînt informații pe web</v>
      </c>
      <c r="DY46" s="189" t="str">
        <f>IF(ISBLANK(Monitoring_MP!DY46),"",Monitoring_MP!DY46)</f>
        <v>nu</v>
      </c>
      <c r="DZ46" s="193" t="str">
        <f>IF(ISBLANK(Monitoring_MP!DZ46),"",Monitoring_MP!DZ46)</f>
        <v>nu sînt informații pe web</v>
      </c>
      <c r="EA46" s="189" t="str">
        <f>IF(ISBLANK(Monitoring_MP!EA46),"",Monitoring_MP!EA46)</f>
        <v>nu</v>
      </c>
      <c r="EB46" s="193" t="str">
        <f>IF(ISBLANK(Monitoring_MP!EB46),"",Monitoring_MP!EB46)</f>
        <v>nu sînt informații pe web</v>
      </c>
      <c r="EC46" s="189" t="str">
        <f>IF(ISBLANK(Monitoring_MP!EC46),"",Monitoring_MP!EC46)</f>
        <v>nu</v>
      </c>
      <c r="ED46" s="193" t="str">
        <f>IF(ISBLANK(Monitoring_MP!ED46),"",Monitoring_MP!ED46)</f>
        <v>Nu are pagină web (ultima verificare 31.05.2020)</v>
      </c>
      <c r="EE46" s="189" t="str">
        <f>IF(ISBLANK(Monitoring_MP!EE46),"",Monitoring_MP!EE46)</f>
        <v>nu</v>
      </c>
      <c r="EF46" s="193" t="str">
        <f>IF(ISBLANK(Monitoring_MP!EF46),"",Monitoring_MP!EF46)</f>
        <v>nu sînt informații pe web</v>
      </c>
      <c r="EG46" s="189" t="str">
        <f>IF(ISBLANK(Monitoring_MP!EG46),"",Monitoring_MP!EG46)</f>
        <v>nu</v>
      </c>
      <c r="EH46" s="193" t="str">
        <f>IF(ISBLANK(Monitoring_MP!EH46),"",Monitoring_MP!EH46)</f>
        <v>nu sînt informații pe web</v>
      </c>
      <c r="EI46" s="189" t="str">
        <f>IF(ISBLANK(Monitoring_MP!EI46),"",Monitoring_MP!EI46)</f>
        <v>nu</v>
      </c>
      <c r="EJ46" s="193" t="str">
        <f>IF(ISBLANK(Monitoring_MP!EJ46),"",Monitoring_MP!EJ46)</f>
        <v>nu sînt informații pe web</v>
      </c>
      <c r="EK46" s="189" t="str">
        <f>IF(ISBLANK(Monitoring_MP!EK46),"",Monitoring_MP!EK46)</f>
        <v>nu</v>
      </c>
      <c r="EL46" s="193" t="str">
        <f>IF(ISBLANK(Monitoring_MP!EL46),"",Monitoring_MP!EL46)</f>
        <v>nu sînt informații pe web</v>
      </c>
      <c r="EM46" s="189" t="str">
        <f>IF(ISBLANK(Monitoring_MP!EM46),"",Monitoring_MP!EM46)</f>
        <v>nu</v>
      </c>
      <c r="EN46" s="193" t="str">
        <f>IF(ISBLANK(Monitoring_MP!EN46),"",Monitoring_MP!EN46)</f>
        <v>nu sînt informații pe web</v>
      </c>
      <c r="EO46" s="189" t="str">
        <f>IF(ISBLANK(Monitoring_MP!EO46),"",Monitoring_MP!EO46)</f>
        <v>nu</v>
      </c>
      <c r="EP46" s="193" t="str">
        <f>IF(ISBLANK(Monitoring_MP!EP46),"",Monitoring_MP!EP46)</f>
        <v>nu sînt informații pe web</v>
      </c>
      <c r="EQ46" s="189" t="str">
        <f>IF(ISBLANK(Monitoring_MP!EQ46),"",Monitoring_MP!EQ46)</f>
        <v>nu</v>
      </c>
      <c r="ER46" s="193" t="str">
        <f>IF(ISBLANK(Monitoring_MP!ER46),"",Monitoring_MP!ER46)</f>
        <v>pagina web nefuncțională (ultima verificare la 2.06.2020)</v>
      </c>
      <c r="ES46" s="189" t="str">
        <f>IF(ISBLANK(Monitoring_MP!ES46),"",Monitoring_MP!ES46)</f>
        <v>nu</v>
      </c>
      <c r="ET46" s="193" t="str">
        <f>IF(ISBLANK(Monitoring_MP!ET46),"",Monitoring_MP!ET46)</f>
        <v>pagina web nefuncțională (ultima verificare la 2.06.2020)</v>
      </c>
      <c r="EU46" s="189" t="str">
        <f>IF(ISBLANK(Monitoring_MP!EU46),"",Monitoring_MP!EU46)</f>
        <v>nu</v>
      </c>
      <c r="EV46" s="194" t="str">
        <f>IF(ISBLANK(Monitoring_MP!EV46),"",Monitoring_MP!EV46)</f>
        <v>pagina web nefuncțională (ultima verificare la 2.06.2020)</v>
      </c>
      <c r="EW46" s="189" t="str">
        <f>IF(ISBLANK(Monitoring_MP!EW46),"",Monitoring_MP!EW46)</f>
        <v>nu</v>
      </c>
      <c r="EX46" s="193" t="str">
        <f>IF(ISBLANK(Monitoring_MP!EX46),"",Monitoring_MP!EX46)</f>
        <v>nu sînt informații pe web</v>
      </c>
      <c r="EY46" s="189" t="str">
        <f>IF(ISBLANK(Monitoring_MP!EY46),"",Monitoring_MP!EY46)</f>
        <v>nu</v>
      </c>
      <c r="EZ46" s="193" t="str">
        <f>IF(ISBLANK(Monitoring_MP!EZ46),"",Monitoring_MP!EZ46)</f>
        <v>nu sînt informații pe web</v>
      </c>
      <c r="FA46" s="143" t="str">
        <f t="shared" si="2"/>
        <v>da</v>
      </c>
      <c r="FB46" s="143">
        <f t="shared" si="3"/>
        <v>0</v>
      </c>
      <c r="FC46" s="143" t="str">
        <f t="shared" si="2"/>
        <v>nu</v>
      </c>
      <c r="FD46" s="143">
        <f t="shared" si="3"/>
        <v>60</v>
      </c>
      <c r="FE46" s="143" t="str">
        <f t="shared" si="2"/>
        <v>unele</v>
      </c>
      <c r="FF46" s="143">
        <f t="shared" ref="FF46" si="319">COUNTIF($AK46:$EZ46,FE46)</f>
        <v>0</v>
      </c>
      <c r="FG46" s="143" t="str">
        <f t="shared" si="2"/>
        <v>--------</v>
      </c>
      <c r="FH46" s="143">
        <f t="shared" ref="FH46" si="320">COUNTIF($AK46:$EZ46,FG46)</f>
        <v>0</v>
      </c>
      <c r="FI46" s="143" t="str">
        <f t="shared" ref="FI46:FI55" si="321">R46</f>
        <v>--------</v>
      </c>
      <c r="FJ46" s="143">
        <f t="shared" ref="FJ46" si="322">COUNTIF($AK46:$EZ46,FI46)</f>
        <v>0</v>
      </c>
      <c r="FK46" s="143" t="str">
        <f t="shared" si="7"/>
        <v>--------</v>
      </c>
      <c r="FL46" s="143">
        <f t="shared" ref="FL46" si="323">COUNTIF($AK46:$EZ46,FK46)</f>
        <v>0</v>
      </c>
      <c r="FM46" s="143" t="str">
        <f t="shared" si="9"/>
        <v>--------</v>
      </c>
      <c r="FN46" s="143">
        <f t="shared" ref="FN46" si="324">COUNTIF($AK46:$EZ46,FM46)</f>
        <v>0</v>
      </c>
      <c r="FO46" s="143" t="str">
        <f t="shared" si="11"/>
        <v>N/A</v>
      </c>
      <c r="FP46" s="143">
        <f t="shared" ref="FP46" si="325">COUNTIF($AK46:$EZ46,FO46)</f>
        <v>0</v>
      </c>
      <c r="FQ46" s="143" t="str">
        <f t="shared" si="13"/>
        <v>--------</v>
      </c>
      <c r="FR46" s="143">
        <f t="shared" ref="FR46" si="326">COUNTIF($AK46:$EZ46,FQ46)</f>
        <v>0</v>
      </c>
      <c r="FS46" s="143">
        <f t="shared" si="15"/>
        <v>60</v>
      </c>
      <c r="FT46" s="143" t="str">
        <f t="shared" si="16"/>
        <v>da</v>
      </c>
      <c r="FU46" s="143" t="str">
        <f t="shared" si="17"/>
        <v>nu</v>
      </c>
      <c r="FV46" s="143">
        <f t="shared" si="18"/>
        <v>0</v>
      </c>
      <c r="FW46" s="143">
        <f t="shared" si="19"/>
        <v>60</v>
      </c>
      <c r="FX46" s="143">
        <f t="shared" si="20"/>
        <v>60</v>
      </c>
      <c r="FY46" s="43" t="s">
        <v>194</v>
      </c>
      <c r="FZ46" s="167">
        <f t="shared" si="21"/>
        <v>0</v>
      </c>
      <c r="GA46" s="167">
        <f t="shared" si="22"/>
        <v>1</v>
      </c>
      <c r="GB46" s="143" t="str">
        <f>VLOOKUP(Analysis_2020!B46,Matching_final!B46:G109,6,FALSE)</f>
        <v>C18043</v>
      </c>
      <c r="GC46" s="143" t="str">
        <f>VLOOKUP(GB46,Monitoring_MP_2018!B:D,3,FALSE)</f>
        <v>Are published on the official web page the income and property statements of the municipality leaders?</v>
      </c>
      <c r="GD46" s="143" t="str">
        <f>VLOOKUP(GB46,Monitoring_MP_2018!B:E,4,FALSE)</f>
        <v>et</v>
      </c>
      <c r="GE46" s="167">
        <f>VLOOKUP($GB46,Monitoring_MP_2018!$B:$FD,158,FALSE)</f>
        <v>3.3333333333333333E-2</v>
      </c>
      <c r="GF46" s="167">
        <f>VLOOKUP($GB46,Monitoring_MP_2018!$B:$FD,159,FALSE)</f>
        <v>0.96666666666666667</v>
      </c>
      <c r="GG46" s="230">
        <f t="shared" si="23"/>
        <v>-3.3333333333333333E-2</v>
      </c>
      <c r="GH46" s="230">
        <f t="shared" si="24"/>
        <v>3.3333333333333326E-2</v>
      </c>
      <c r="GI46" s="143">
        <v>45</v>
      </c>
    </row>
    <row r="47" spans="1:191" ht="15" customHeight="1" x14ac:dyDescent="0.35">
      <c r="A47" s="41" t="str">
        <f>IF(ISBLANK(Monitoring_MP!A47),"",Monitoring_MP!A47)</f>
        <v>Q45</v>
      </c>
      <c r="B47" s="41" t="str">
        <f>IF(ISBLANK(Monitoring_MP!B47),"",Monitoring_MP!B47)</f>
        <v>C20045</v>
      </c>
      <c r="C47" s="41">
        <f>IF(ISBLANK(Monitoring_MP!C47),"",Monitoring_MP!C47)</f>
        <v>47</v>
      </c>
      <c r="D47" s="43" t="str">
        <f>IF(ISBLANK(Monitoring_MP!D47),"",Monitoring_MP!D47)</f>
        <v>Are unitatea administrativ-teritorială elaborat și publicat un Cod de etică pentru aleșii locali ?</v>
      </c>
      <c r="E47" s="43" t="str">
        <f>IF(ISBLANK(Monitoring_MP!E47),"",Monitoring_MP!E47)</f>
        <v>Has the municipality developed and approved a code of conduct for the elected persons?</v>
      </c>
      <c r="F47" s="43" t="str">
        <f>IF(ISBLANK(Monitoring_MP!F47),"",Monitoring_MP!F47)</f>
        <v>et</v>
      </c>
      <c r="G47" s="42" t="str">
        <f>IF(ISBLANK(Monitoring_MP!G47),"",Monitoring_MP!G47)</f>
        <v>et3</v>
      </c>
      <c r="H47" s="42" t="str">
        <f>IF(ISBLANK(Monitoring_MP!H47),"",Monitoring_MP!H47)</f>
        <v>et3k</v>
      </c>
      <c r="I47" s="42">
        <f>IF(ISBLANK(Monitoring_MP!I47),"",Monitoring_MP!I47)</f>
        <v>1</v>
      </c>
      <c r="J47" s="42" t="str">
        <f>IF(ISBLANK(Monitoring_MP!J47),"",Monitoring_MP!J47)</f>
        <v>da</v>
      </c>
      <c r="K47" s="42" t="str">
        <f>IF(ISBLANK(Monitoring_MP!K47),"",Monitoring_MP!K47)</f>
        <v>yes</v>
      </c>
      <c r="L47" s="42" t="str">
        <f>IF(ISBLANK(Monitoring_MP!L47),"",Monitoring_MP!L47)</f>
        <v>nu</v>
      </c>
      <c r="M47" s="42" t="str">
        <f>IF(ISBLANK(Monitoring_MP!M47),"",Monitoring_MP!M47)</f>
        <v>no</v>
      </c>
      <c r="N47" s="42" t="str">
        <f>IF(ISBLANK(Monitoring_MP!N47),"",Monitoring_MP!N47)</f>
        <v>partial/panou informativ</v>
      </c>
      <c r="O47" s="42" t="str">
        <f>IF(ISBLANK(Monitoring_MP!O47),"",Monitoring_MP!O47)</f>
        <v>partially/bilboard</v>
      </c>
      <c r="P47" s="42" t="str">
        <f>IF(ISBLANK(Monitoring_MP!P47),"",Monitoring_MP!P47)</f>
        <v>--------</v>
      </c>
      <c r="Q47" s="42" t="str">
        <f>IF(ISBLANK(Monitoring_MP!Q47),"",Monitoring_MP!Q47)</f>
        <v>--------</v>
      </c>
      <c r="R47" s="42" t="str">
        <f>IF(ISBLANK(Monitoring_MP!R47),"",Monitoring_MP!R47)</f>
        <v>--------</v>
      </c>
      <c r="S47" s="42" t="str">
        <f>IF(ISBLANK(Monitoring_MP!S47),"",Monitoring_MP!S47)</f>
        <v>--------</v>
      </c>
      <c r="T47" s="42" t="str">
        <f>IF(ISBLANK(Monitoring_MP!T47),"",Monitoring_MP!T47)</f>
        <v>--------</v>
      </c>
      <c r="U47" s="42" t="str">
        <f>IF(ISBLANK(Monitoring_MP!U47),"",Monitoring_MP!U47)</f>
        <v>--------</v>
      </c>
      <c r="V47" s="42" t="str">
        <f>IF(ISBLANK(Monitoring_MP!V47),"",Monitoring_MP!V47)</f>
        <v>--------</v>
      </c>
      <c r="W47" s="42" t="str">
        <f>IF(ISBLANK(Monitoring_MP!W47),"",Monitoring_MP!W47)</f>
        <v>--------</v>
      </c>
      <c r="X47" s="42" t="str">
        <f>IF(ISBLANK(Monitoring_MP!X47),"",Monitoring_MP!X47)</f>
        <v>N/A</v>
      </c>
      <c r="Y47" s="42" t="str">
        <f>IF(ISBLANK(Monitoring_MP!Y47),"",Monitoring_MP!Y47)</f>
        <v>N/A</v>
      </c>
      <c r="Z47" s="42" t="str">
        <f>IF(ISBLANK(Monitoring_MP!Z47),"",Monitoring_MP!Z47)</f>
        <v>--------</v>
      </c>
      <c r="AA47" s="42" t="str">
        <f>IF(ISBLANK(Monitoring_MP!AA47),"",Monitoring_MP!AA47)</f>
        <v>--------</v>
      </c>
      <c r="AB47" s="42">
        <f>IF(ISBLANK(Monitoring_MP!AB47),"",Monitoring_MP!AB47)</f>
        <v>1</v>
      </c>
      <c r="AC47" s="42">
        <f>IF(ISBLANK(Monitoring_MP!AC47),"",Monitoring_MP!AC47)</f>
        <v>0</v>
      </c>
      <c r="AD47" s="42">
        <f>IF(ISBLANK(Monitoring_MP!AD47),"",Monitoring_MP!AD47)</f>
        <v>0.5</v>
      </c>
      <c r="AE47" s="42" t="str">
        <f>IF(ISBLANK(Monitoring_MP!AE47),"",Monitoring_MP!AE47)</f>
        <v/>
      </c>
      <c r="AF47" s="42" t="str">
        <f>IF(ISBLANK(Monitoring_MP!AF47),"",Monitoring_MP!AF47)</f>
        <v/>
      </c>
      <c r="AG47" s="42" t="str">
        <f>IF(ISBLANK(Monitoring_MP!AG47),"",Monitoring_MP!AG47)</f>
        <v/>
      </c>
      <c r="AH47" s="42" t="str">
        <f>IF(ISBLANK(Monitoring_MP!AH47),"",Monitoring_MP!AH47)</f>
        <v/>
      </c>
      <c r="AI47" s="42" t="str">
        <f>IF(ISBLANK(Monitoring_MP!AI47),"",Monitoring_MP!AI47)</f>
        <v>N/A</v>
      </c>
      <c r="AJ47" s="43" t="str">
        <f>IF(ISBLANK(Monitoring_MP!AJ47),"",Monitoring_MP!AJ47)</f>
        <v/>
      </c>
      <c r="AK47" s="189" t="str">
        <f>IF(ISBLANK(Monitoring_MP!AK47),"",Monitoring_MP!AK47)</f>
        <v>nu</v>
      </c>
      <c r="AL47" s="93" t="str">
        <f>IF(ISBLANK(Monitoring_MP!AL47),"",Monitoring_MP!AL47)</f>
        <v>nu sînt informații pe web</v>
      </c>
      <c r="AM47" s="189" t="str">
        <f>IF(ISBLANK(Monitoring_MP!AM47),"",Monitoring_MP!AM47)</f>
        <v>nu</v>
      </c>
      <c r="AN47" s="96" t="str">
        <f>IF(ISBLANK(Monitoring_MP!AN47),"",Monitoring_MP!AN47)</f>
        <v>nu sînt informații pe web</v>
      </c>
      <c r="AO47" s="191" t="str">
        <f>IF(ISBLANK(Monitoring_MP!AO47),"",Monitoring_MP!AO47)</f>
        <v>nu</v>
      </c>
      <c r="AP47" s="163" t="str">
        <f>IF(ISBLANK(Monitoring_MP!AP47),"",Monitoring_MP!AP47)</f>
        <v>nu sînt informații pe web</v>
      </c>
      <c r="AQ47" s="189" t="str">
        <f>IF(ISBLANK(Monitoring_MP!AQ47),"",Monitoring_MP!AQ47)</f>
        <v>nu</v>
      </c>
      <c r="AR47" s="93" t="str">
        <f>IF(ISBLANK(Monitoring_MP!AR47),"",Monitoring_MP!AR47)</f>
        <v>nu sînt informații pe web</v>
      </c>
      <c r="AS47" s="189" t="str">
        <f>IF(ISBLANK(Monitoring_MP!AS47),"",Monitoring_MP!AS47)</f>
        <v>nu</v>
      </c>
      <c r="AT47" s="93" t="str">
        <f>IF(ISBLANK(Monitoring_MP!AT47),"",Monitoring_MP!AT47)</f>
        <v>nu sînt informații pe web</v>
      </c>
      <c r="AU47" s="189" t="str">
        <f>IF(ISBLANK(Monitoring_MP!AU47),"",Monitoring_MP!AU47)</f>
        <v>nu</v>
      </c>
      <c r="AV47" s="93" t="str">
        <f>IF(ISBLANK(Monitoring_MP!AV47),"",Monitoring_MP!AV47)</f>
        <v>nu sînt informații pe web</v>
      </c>
      <c r="AW47" s="189" t="str">
        <f>IF(ISBLANK(Monitoring_MP!AW47),"",Monitoring_MP!AW47)</f>
        <v>nu</v>
      </c>
      <c r="AX47" s="93" t="str">
        <f>IF(ISBLANK(Monitoring_MP!AX47),"",Monitoring_MP!AX47)</f>
        <v>nu sînt informații pe web</v>
      </c>
      <c r="AY47" s="189" t="str">
        <f>IF(ISBLANK(Monitoring_MP!AY47),"",Monitoring_MP!AY47)</f>
        <v>nu</v>
      </c>
      <c r="AZ47" s="93" t="str">
        <f>IF(ISBLANK(Monitoring_MP!AZ47),"",Monitoring_MP!AZ47)</f>
        <v>nu sînt informații pe web</v>
      </c>
      <c r="BA47" s="189" t="str">
        <f>IF(ISBLANK(Monitoring_MP!BA47),"",Monitoring_MP!BA47)</f>
        <v>nu</v>
      </c>
      <c r="BB47" s="93" t="str">
        <f>IF(ISBLANK(Monitoring_MP!BB47),"",Monitoring_MP!BB47)</f>
        <v>nu sînt informații pe web</v>
      </c>
      <c r="BC47" s="189" t="str">
        <f>IF(ISBLANK(Monitoring_MP!BC47),"",Monitoring_MP!BC47)</f>
        <v>nu</v>
      </c>
      <c r="BD47" s="193" t="str">
        <f>IF(ISBLANK(Monitoring_MP!BD47),"",Monitoring_MP!BD47)</f>
        <v>nu sînt informații pe web</v>
      </c>
      <c r="BE47" s="189" t="str">
        <f>IF(ISBLANK(Monitoring_MP!BE47),"",Monitoring_MP!BE47)</f>
        <v>nu</v>
      </c>
      <c r="BF47" s="193" t="str">
        <f>IF(ISBLANK(Monitoring_MP!BF47),"",Monitoring_MP!BF47)</f>
        <v>nu sînt informații pe web</v>
      </c>
      <c r="BG47" s="189" t="str">
        <f>IF(ISBLANK(Monitoring_MP!BG47),"",Monitoring_MP!BG47)</f>
        <v>nu</v>
      </c>
      <c r="BH47" s="93" t="str">
        <f>IF(ISBLANK(Monitoring_MP!BH47),"",Monitoring_MP!BH47)</f>
        <v>nu sînt informații pe web</v>
      </c>
      <c r="BI47" s="189" t="str">
        <f>IF(ISBLANK(Monitoring_MP!BI47),"",Monitoring_MP!BI47)</f>
        <v>nu</v>
      </c>
      <c r="BJ47" s="193" t="str">
        <f>IF(ISBLANK(Monitoring_MP!BJ47),"",Monitoring_MP!BJ47)</f>
        <v>nu sînt informații pe web</v>
      </c>
      <c r="BK47" s="189" t="str">
        <f>IF(ISBLANK(Monitoring_MP!BK47),"",Monitoring_MP!BK47)</f>
        <v>nu</v>
      </c>
      <c r="BL47" s="193" t="str">
        <f>IF(ISBLANK(Monitoring_MP!BL47),"",Monitoring_MP!BL47)</f>
        <v>nu sînt informații pe web</v>
      </c>
      <c r="BM47" s="189" t="str">
        <f>IF(ISBLANK(Monitoring_MP!BM47),"",Monitoring_MP!BM47)</f>
        <v>nu</v>
      </c>
      <c r="BN47" s="193" t="str">
        <f>IF(ISBLANK(Monitoring_MP!BN47),"",Monitoring_MP!BN47)</f>
        <v>nu sînt informații pe web</v>
      </c>
      <c r="BO47" s="189" t="str">
        <f>IF(ISBLANK(Monitoring_MP!BO47),"",Monitoring_MP!BO47)</f>
        <v>nu</v>
      </c>
      <c r="BP47" s="193" t="str">
        <f>IF(ISBLANK(Monitoring_MP!BP47),"",Monitoring_MP!BP47)</f>
        <v>nu sînt informații pe web</v>
      </c>
      <c r="BQ47" s="189" t="str">
        <f>IF(ISBLANK(Monitoring_MP!BQ47),"",Monitoring_MP!BQ47)</f>
        <v>nu</v>
      </c>
      <c r="BR47" s="193" t="str">
        <f>IF(ISBLANK(Monitoring_MP!BR47),"",Monitoring_MP!BR47)</f>
        <v>nu sînt informații pe web</v>
      </c>
      <c r="BS47" s="189" t="str">
        <f>IF(ISBLANK(Monitoring_MP!BS47),"",Monitoring_MP!BS47)</f>
        <v>nu</v>
      </c>
      <c r="BT47" s="193" t="str">
        <f>IF(ISBLANK(Monitoring_MP!BT47),"",Monitoring_MP!BT47)</f>
        <v>nu sînt informații pe web</v>
      </c>
      <c r="BU47" s="189" t="str">
        <f>IF(ISBLANK(Monitoring_MP!BU47),"",Monitoring_MP!BU47)</f>
        <v>nu</v>
      </c>
      <c r="BV47" s="93" t="str">
        <f>IF(ISBLANK(Monitoring_MP!BV47),"",Monitoring_MP!BV47)</f>
        <v>nu sînt informații pe web</v>
      </c>
      <c r="BW47" s="189" t="str">
        <f>IF(ISBLANK(Monitoring_MP!BW47),"",Monitoring_MP!BW47)</f>
        <v>nu</v>
      </c>
      <c r="BX47" s="193" t="str">
        <f>IF(ISBLANK(Monitoring_MP!BX47),"",Monitoring_MP!BX47)</f>
        <v>nu sînt informații pe web</v>
      </c>
      <c r="BY47" s="189" t="str">
        <f>IF(ISBLANK(Monitoring_MP!BY47),"",Monitoring_MP!BY47)</f>
        <v>nu</v>
      </c>
      <c r="BZ47" s="193" t="str">
        <f>IF(ISBLANK(Monitoring_MP!BZ47),"",Monitoring_MP!BZ47)</f>
        <v>nu sînt informații pe web</v>
      </c>
      <c r="CA47" s="189" t="str">
        <f>IF(ISBLANK(Monitoring_MP!CA47),"",Monitoring_MP!CA47)</f>
        <v>nu</v>
      </c>
      <c r="CB47" s="193" t="str">
        <f>IF(ISBLANK(Monitoring_MP!CB47),"",Monitoring_MP!CB47)</f>
        <v>nu sînt informații pe web</v>
      </c>
      <c r="CC47" s="189" t="str">
        <f>IF(ISBLANK(Monitoring_MP!CC47),"",Monitoring_MP!CC47)</f>
        <v>nu</v>
      </c>
      <c r="CD47" s="193" t="str">
        <f>IF(ISBLANK(Monitoring_MP!CD47),"",Monitoring_MP!CD47)</f>
        <v>nu sînt informații pe web</v>
      </c>
      <c r="CE47" s="189" t="str">
        <f>IF(ISBLANK(Monitoring_MP!CE47),"",Monitoring_MP!CE47)</f>
        <v>nu</v>
      </c>
      <c r="CF47" s="93" t="str">
        <f>IF(ISBLANK(Monitoring_MP!CF47),"",Monitoring_MP!CF47)</f>
        <v>nu sînt informații pe web</v>
      </c>
      <c r="CG47" s="189" t="str">
        <f>IF(ISBLANK(Monitoring_MP!CG47),"",Monitoring_MP!CG47)</f>
        <v>nu</v>
      </c>
      <c r="CH47" s="200" t="str">
        <f>IF(ISBLANK(Monitoring_MP!CH47),"",Monitoring_MP!CH47)</f>
        <v>nu sînt informații pe web</v>
      </c>
      <c r="CI47" s="189" t="str">
        <f>IF(ISBLANK(Monitoring_MP!CI47),"",Monitoring_MP!CI47)</f>
        <v>nu</v>
      </c>
      <c r="CJ47" s="193" t="str">
        <f>IF(ISBLANK(Monitoring_MP!CJ47),"",Monitoring_MP!CJ47)</f>
        <v>nu sînt informații pe web</v>
      </c>
      <c r="CK47" s="189" t="str">
        <f>IF(ISBLANK(Monitoring_MP!CK47),"",Monitoring_MP!CK47)</f>
        <v>nu</v>
      </c>
      <c r="CL47" s="193" t="str">
        <f>IF(ISBLANK(Monitoring_MP!CL47),"",Monitoring_MP!CL47)</f>
        <v>nu sînt informații pe web</v>
      </c>
      <c r="CM47" s="189" t="str">
        <f>IF(ISBLANK(Monitoring_MP!CM47),"",Monitoring_MP!CM47)</f>
        <v>nu</v>
      </c>
      <c r="CN47" s="193" t="str">
        <f>IF(ISBLANK(Monitoring_MP!CN47),"",Monitoring_MP!CN47)</f>
        <v>nu sînt informații pe web</v>
      </c>
      <c r="CO47" s="189" t="str">
        <f>IF(ISBLANK(Monitoring_MP!CO47),"",Monitoring_MP!CO47)</f>
        <v>nu</v>
      </c>
      <c r="CP47" s="193" t="str">
        <f>IF(ISBLANK(Monitoring_MP!CP47),"",Monitoring_MP!CP47)</f>
        <v>nu sînt informații pe web</v>
      </c>
      <c r="CQ47" s="189" t="str">
        <f>IF(ISBLANK(Monitoring_MP!CQ47),"",Monitoring_MP!CQ47)</f>
        <v>nu</v>
      </c>
      <c r="CR47" s="93" t="str">
        <f>IF(ISBLANK(Monitoring_MP!CR47),"",Monitoring_MP!CR47)</f>
        <v>nu sînt informații pe web</v>
      </c>
      <c r="CS47" s="189" t="str">
        <f>IF(ISBLANK(Monitoring_MP!CS47),"",Monitoring_MP!CS47)</f>
        <v>nu</v>
      </c>
      <c r="CT47" s="193" t="str">
        <f>IF(ISBLANK(Monitoring_MP!CT47),"",Monitoring_MP!CT47)</f>
        <v>Pagina web nefuncțională (ultima verificare 31.05.2020)</v>
      </c>
      <c r="CU47" s="189" t="str">
        <f>IF(ISBLANK(Monitoring_MP!CU47),"",Monitoring_MP!CU47)</f>
        <v>nu</v>
      </c>
      <c r="CV47" s="201" t="str">
        <f>IF(ISBLANK(Monitoring_MP!CV47),"",Monitoring_MP!CV47)</f>
        <v>nu sînt informații pe web</v>
      </c>
      <c r="CW47" s="189" t="str">
        <f>IF(ISBLANK(Monitoring_MP!CW47),"",Monitoring_MP!CW47)</f>
        <v>nu</v>
      </c>
      <c r="CX47" s="193" t="str">
        <f>IF(ISBLANK(Monitoring_MP!CX47),"",Monitoring_MP!CX47)</f>
        <v>nu sînt informații pe web</v>
      </c>
      <c r="CY47" s="189" t="str">
        <f>IF(ISBLANK(Monitoring_MP!CY47),"",Monitoring_MP!CY47)</f>
        <v>nu</v>
      </c>
      <c r="CZ47" s="193" t="str">
        <f>IF(ISBLANK(Monitoring_MP!CZ47),"",Monitoring_MP!CZ47)</f>
        <v>nu sînt informații pe web</v>
      </c>
      <c r="DA47" s="189" t="str">
        <f>IF(ISBLANK(Monitoring_MP!DA47),"",Monitoring_MP!DA47)</f>
        <v>nu</v>
      </c>
      <c r="DB47" s="193" t="str">
        <f>IF(ISBLANK(Monitoring_MP!DB47),"",Monitoring_MP!DB47)</f>
        <v>nu sînt informații pe web</v>
      </c>
      <c r="DC47" s="189" t="str">
        <f>IF(ISBLANK(Monitoring_MP!DC47),"",Monitoring_MP!DC47)</f>
        <v>nu</v>
      </c>
      <c r="DD47" s="193" t="str">
        <f>IF(ISBLANK(Monitoring_MP!DD47),"",Monitoring_MP!DD47)</f>
        <v>nu sînt informații pe web</v>
      </c>
      <c r="DE47" s="189" t="str">
        <f>IF(ISBLANK(Monitoring_MP!DE47),"",Monitoring_MP!DE47)</f>
        <v>nu</v>
      </c>
      <c r="DF47" s="193" t="str">
        <f>IF(ISBLANK(Monitoring_MP!DF47),"",Monitoring_MP!DF47)</f>
        <v>nu este pagina web (ultima verificare 31.05.2020)</v>
      </c>
      <c r="DG47" s="189" t="str">
        <f>IF(ISBLANK(Monitoring_MP!DG47),"",Monitoring_MP!DG47)</f>
        <v>nu</v>
      </c>
      <c r="DH47" s="193" t="str">
        <f>IF(ISBLANK(Monitoring_MP!DH47),"",Monitoring_MP!DH47)</f>
        <v>nu sînt informații pe web</v>
      </c>
      <c r="DI47" s="189" t="str">
        <f>IF(ISBLANK(Monitoring_MP!DI47),"",Monitoring_MP!DI47)</f>
        <v>nu</v>
      </c>
      <c r="DJ47" s="93" t="str">
        <f>IF(ISBLANK(Monitoring_MP!DJ47),"",Monitoring_MP!DJ47)</f>
        <v>nu sînt informații pe web</v>
      </c>
      <c r="DK47" s="189" t="str">
        <f>IF(ISBLANK(Monitoring_MP!DK47),"",Monitoring_MP!DK47)</f>
        <v>nu</v>
      </c>
      <c r="DL47" s="193" t="str">
        <f>IF(ISBLANK(Monitoring_MP!DL47),"",Monitoring_MP!DL47)</f>
        <v>nu sînt informații pe web</v>
      </c>
      <c r="DM47" s="189" t="str">
        <f>IF(ISBLANK(Monitoring_MP!DM47),"",Monitoring_MP!DM47)</f>
        <v>nu</v>
      </c>
      <c r="DN47" s="193" t="str">
        <f>IF(ISBLANK(Monitoring_MP!DN47),"",Monitoring_MP!DN47)</f>
        <v>nu sînt informații pe web</v>
      </c>
      <c r="DO47" s="189" t="str">
        <f>IF(ISBLANK(Monitoring_MP!DO47),"",Monitoring_MP!DO47)</f>
        <v>nu</v>
      </c>
      <c r="DP47" s="193" t="str">
        <f>IF(ISBLANK(Monitoring_MP!DP47),"",Monitoring_MP!DP47)</f>
        <v>site nefuncțional (ultima verificare 31.05.2020)</v>
      </c>
      <c r="DQ47" s="189" t="str">
        <f>IF(ISBLANK(Monitoring_MP!DQ47),"",Monitoring_MP!DQ47)</f>
        <v>nu</v>
      </c>
      <c r="DR47" s="193" t="str">
        <f>IF(ISBLANK(Monitoring_MP!DR47),"",Monitoring_MP!DR47)</f>
        <v>Nu are pagină web (ultima verificare 31.05.2020)</v>
      </c>
      <c r="DS47" s="189" t="str">
        <f>IF(ISBLANK(Monitoring_MP!DS47),"",Monitoring_MP!DS47)</f>
        <v>nu</v>
      </c>
      <c r="DT47" s="193" t="str">
        <f>IF(ISBLANK(Monitoring_MP!DT47),"",Monitoring_MP!DT47)</f>
        <v>nu sînt informații pe web</v>
      </c>
      <c r="DU47" s="189" t="str">
        <f>IF(ISBLANK(Monitoring_MP!DU47),"",Monitoring_MP!DU47)</f>
        <v>nu</v>
      </c>
      <c r="DV47" s="193" t="str">
        <f>IF(ISBLANK(Monitoring_MP!DV47),"",Monitoring_MP!DV47)</f>
        <v>Nu are pagină web (ultima verificare 31.05.2020)</v>
      </c>
      <c r="DW47" s="189" t="str">
        <f>IF(ISBLANK(Monitoring_MP!DW47),"",Monitoring_MP!DW47)</f>
        <v>nu</v>
      </c>
      <c r="DX47" s="193" t="str">
        <f>IF(ISBLANK(Monitoring_MP!DX47),"",Monitoring_MP!DX47)</f>
        <v>nu sînt informații pe web</v>
      </c>
      <c r="DY47" s="189" t="str">
        <f>IF(ISBLANK(Monitoring_MP!DY47),"",Monitoring_MP!DY47)</f>
        <v>nu</v>
      </c>
      <c r="DZ47" s="193" t="str">
        <f>IF(ISBLANK(Monitoring_MP!DZ47),"",Monitoring_MP!DZ47)</f>
        <v>nu sînt informații pe web</v>
      </c>
      <c r="EA47" s="189" t="str">
        <f>IF(ISBLANK(Monitoring_MP!EA47),"",Monitoring_MP!EA47)</f>
        <v>nu</v>
      </c>
      <c r="EB47" s="193" t="str">
        <f>IF(ISBLANK(Monitoring_MP!EB47),"",Monitoring_MP!EB47)</f>
        <v>nu sînt informații pe web</v>
      </c>
      <c r="EC47" s="189" t="str">
        <f>IF(ISBLANK(Monitoring_MP!EC47),"",Monitoring_MP!EC47)</f>
        <v>nu</v>
      </c>
      <c r="ED47" s="193" t="str">
        <f>IF(ISBLANK(Monitoring_MP!ED47),"",Monitoring_MP!ED47)</f>
        <v>Nu are pagină web (ultima verificare 31.05.2020)</v>
      </c>
      <c r="EE47" s="189" t="str">
        <f>IF(ISBLANK(Monitoring_MP!EE47),"",Monitoring_MP!EE47)</f>
        <v>nu</v>
      </c>
      <c r="EF47" s="193" t="str">
        <f>IF(ISBLANK(Monitoring_MP!EF47),"",Monitoring_MP!EF47)</f>
        <v>nu sînt informații pe web</v>
      </c>
      <c r="EG47" s="189" t="str">
        <f>IF(ISBLANK(Monitoring_MP!EG47),"",Monitoring_MP!EG47)</f>
        <v>nu</v>
      </c>
      <c r="EH47" s="193" t="str">
        <f>IF(ISBLANK(Monitoring_MP!EH47),"",Monitoring_MP!EH47)</f>
        <v>nu sînt informații pe web</v>
      </c>
      <c r="EI47" s="189" t="str">
        <f>IF(ISBLANK(Monitoring_MP!EI47),"",Monitoring_MP!EI47)</f>
        <v>nu</v>
      </c>
      <c r="EJ47" s="193" t="str">
        <f>IF(ISBLANK(Monitoring_MP!EJ47),"",Monitoring_MP!EJ47)</f>
        <v>nu sînt informații pe web</v>
      </c>
      <c r="EK47" s="189" t="str">
        <f>IF(ISBLANK(Monitoring_MP!EK47),"",Monitoring_MP!EK47)</f>
        <v>nu</v>
      </c>
      <c r="EL47" s="193" t="str">
        <f>IF(ISBLANK(Monitoring_MP!EL47),"",Monitoring_MP!EL47)</f>
        <v>nu sînt informații pe web</v>
      </c>
      <c r="EM47" s="189" t="str">
        <f>IF(ISBLANK(Monitoring_MP!EM47),"",Monitoring_MP!EM47)</f>
        <v>nu</v>
      </c>
      <c r="EN47" s="193" t="str">
        <f>IF(ISBLANK(Monitoring_MP!EN47),"",Monitoring_MP!EN47)</f>
        <v>nu sînt informații pe web</v>
      </c>
      <c r="EO47" s="189" t="str">
        <f>IF(ISBLANK(Monitoring_MP!EO47),"",Monitoring_MP!EO47)</f>
        <v>nu</v>
      </c>
      <c r="EP47" s="193" t="str">
        <f>IF(ISBLANK(Monitoring_MP!EP47),"",Monitoring_MP!EP47)</f>
        <v>nu sînt informații pe web</v>
      </c>
      <c r="EQ47" s="189" t="str">
        <f>IF(ISBLANK(Monitoring_MP!EQ47),"",Monitoring_MP!EQ47)</f>
        <v>nu</v>
      </c>
      <c r="ER47" s="193" t="str">
        <f>IF(ISBLANK(Monitoring_MP!ER47),"",Monitoring_MP!ER47)</f>
        <v>pagina web nefuncțională (ultima verificare la 2.06.2020)</v>
      </c>
      <c r="ES47" s="189" t="str">
        <f>IF(ISBLANK(Monitoring_MP!ES47),"",Monitoring_MP!ES47)</f>
        <v>nu</v>
      </c>
      <c r="ET47" s="193" t="str">
        <f>IF(ISBLANK(Monitoring_MP!ET47),"",Monitoring_MP!ET47)</f>
        <v>pagina web nefuncțională (ultima verificare la 2.06.2020)</v>
      </c>
      <c r="EU47" s="189" t="str">
        <f>IF(ISBLANK(Monitoring_MP!EU47),"",Monitoring_MP!EU47)</f>
        <v>nu</v>
      </c>
      <c r="EV47" s="194" t="str">
        <f>IF(ISBLANK(Monitoring_MP!EV47),"",Monitoring_MP!EV47)</f>
        <v>pagina web nefuncțională (ultima verificare la 2.06.2020)</v>
      </c>
      <c r="EW47" s="189" t="str">
        <f>IF(ISBLANK(Monitoring_MP!EW47),"",Monitoring_MP!EW47)</f>
        <v>nu</v>
      </c>
      <c r="EX47" s="193" t="str">
        <f>IF(ISBLANK(Monitoring_MP!EX47),"",Monitoring_MP!EX47)</f>
        <v>nu sînt informații pe web</v>
      </c>
      <c r="EY47" s="189" t="str">
        <f>IF(ISBLANK(Monitoring_MP!EY47),"",Monitoring_MP!EY47)</f>
        <v>nu</v>
      </c>
      <c r="EZ47" s="193" t="str">
        <f>IF(ISBLANK(Monitoring_MP!EZ47),"",Monitoring_MP!EZ47)</f>
        <v>nu sînt informații pe web</v>
      </c>
      <c r="FA47" s="143" t="str">
        <f t="shared" si="2"/>
        <v>da</v>
      </c>
      <c r="FB47" s="143">
        <f t="shared" si="3"/>
        <v>0</v>
      </c>
      <c r="FC47" s="143" t="str">
        <f t="shared" si="2"/>
        <v>nu</v>
      </c>
      <c r="FD47" s="143">
        <f t="shared" si="3"/>
        <v>60</v>
      </c>
      <c r="FE47" s="143" t="str">
        <f t="shared" si="2"/>
        <v>partial/panou informativ</v>
      </c>
      <c r="FF47" s="143">
        <f t="shared" ref="FF47" si="327">COUNTIF($AK47:$EZ47,FE47)</f>
        <v>0</v>
      </c>
      <c r="FG47" s="143" t="str">
        <f t="shared" si="2"/>
        <v>--------</v>
      </c>
      <c r="FH47" s="143">
        <f t="shared" ref="FH47" si="328">COUNTIF($AK47:$EZ47,FG47)</f>
        <v>0</v>
      </c>
      <c r="FI47" s="143" t="str">
        <f t="shared" si="321"/>
        <v>--------</v>
      </c>
      <c r="FJ47" s="143">
        <f t="shared" ref="FJ47" si="329">COUNTIF($AK47:$EZ47,FI47)</f>
        <v>0</v>
      </c>
      <c r="FK47" s="143" t="str">
        <f t="shared" si="7"/>
        <v>--------</v>
      </c>
      <c r="FL47" s="143">
        <f t="shared" ref="FL47" si="330">COUNTIF($AK47:$EZ47,FK47)</f>
        <v>0</v>
      </c>
      <c r="FM47" s="143" t="str">
        <f t="shared" si="9"/>
        <v>--------</v>
      </c>
      <c r="FN47" s="143">
        <f t="shared" ref="FN47" si="331">COUNTIF($AK47:$EZ47,FM47)</f>
        <v>0</v>
      </c>
      <c r="FO47" s="143" t="str">
        <f t="shared" si="11"/>
        <v>N/A</v>
      </c>
      <c r="FP47" s="143">
        <f t="shared" ref="FP47" si="332">COUNTIF($AK47:$EZ47,FO47)</f>
        <v>0</v>
      </c>
      <c r="FQ47" s="143" t="str">
        <f t="shared" si="13"/>
        <v>--------</v>
      </c>
      <c r="FR47" s="143">
        <f t="shared" ref="FR47" si="333">COUNTIF($AK47:$EZ47,FQ47)</f>
        <v>0</v>
      </c>
      <c r="FS47" s="143">
        <f t="shared" si="15"/>
        <v>60</v>
      </c>
      <c r="FT47" s="143" t="str">
        <f t="shared" si="16"/>
        <v>da</v>
      </c>
      <c r="FU47" s="143" t="str">
        <f t="shared" si="17"/>
        <v>nu</v>
      </c>
      <c r="FV47" s="143">
        <f t="shared" si="18"/>
        <v>0</v>
      </c>
      <c r="FW47" s="143">
        <f t="shared" si="19"/>
        <v>60</v>
      </c>
      <c r="FX47" s="143">
        <f t="shared" si="20"/>
        <v>60</v>
      </c>
      <c r="FY47" s="43" t="s">
        <v>355</v>
      </c>
      <c r="FZ47" s="167">
        <f t="shared" si="21"/>
        <v>0</v>
      </c>
      <c r="GA47" s="167">
        <f t="shared" si="22"/>
        <v>1</v>
      </c>
      <c r="GB47" s="143" t="str">
        <f>VLOOKUP(Analysis_2020!B47,Matching_final!B47:G110,6,FALSE)</f>
        <v>C18044</v>
      </c>
      <c r="GC47" s="143" t="str">
        <f>VLOOKUP(GB47,Monitoring_MP_2018!B:D,3,FALSE)</f>
        <v>Has the municipality developed and approved a code of conduct for the elected persons?</v>
      </c>
      <c r="GD47" s="143" t="str">
        <f>VLOOKUP(GB47,Monitoring_MP_2018!B:E,4,FALSE)</f>
        <v>et</v>
      </c>
      <c r="GE47" s="167">
        <f>VLOOKUP($GB47,Monitoring_MP_2018!$B:$FD,158,FALSE)</f>
        <v>0</v>
      </c>
      <c r="GF47" s="167">
        <f>VLOOKUP($GB47,Monitoring_MP_2018!$B:$FD,159,FALSE)</f>
        <v>0.95</v>
      </c>
      <c r="GG47" s="230">
        <f t="shared" si="23"/>
        <v>0</v>
      </c>
      <c r="GH47" s="230">
        <f t="shared" si="24"/>
        <v>5.0000000000000044E-2</v>
      </c>
      <c r="GI47" s="143">
        <v>46</v>
      </c>
    </row>
    <row r="48" spans="1:191" ht="15" customHeight="1" x14ac:dyDescent="0.35">
      <c r="A48" s="41" t="str">
        <f>IF(ISBLANK(Monitoring_MP!A48),"",Monitoring_MP!A48)</f>
        <v>Q46</v>
      </c>
      <c r="B48" s="41" t="str">
        <f>IF(ISBLANK(Monitoring_MP!B48),"",Monitoring_MP!B48)</f>
        <v>C20046</v>
      </c>
      <c r="C48" s="41">
        <f>IF(ISBLANK(Monitoring_MP!C48),"",Monitoring_MP!C48)</f>
        <v>48</v>
      </c>
      <c r="D48" s="43" t="str">
        <f>IF(ISBLANK(Monitoring_MP!D48),"",Monitoring_MP!D48)</f>
        <v>Are unitatea administrativ-teritorială un Cod de etică pentru angajații APL ?</v>
      </c>
      <c r="E48" s="43" t="str">
        <f>IF(ISBLANK(Monitoring_MP!E48),"",Monitoring_MP!E48)</f>
        <v>Has the municipality developed, approved and published a ethics code for the employee of the city hall?</v>
      </c>
      <c r="F48" s="43" t="str">
        <f>IF(ISBLANK(Monitoring_MP!F48),"",Monitoring_MP!F48)</f>
        <v>et</v>
      </c>
      <c r="G48" s="42" t="str">
        <f>IF(ISBLANK(Monitoring_MP!G48),"",Monitoring_MP!G48)</f>
        <v>et4</v>
      </c>
      <c r="H48" s="42" t="str">
        <f>IF(ISBLANK(Monitoring_MP!H48),"",Monitoring_MP!H48)</f>
        <v>et4k</v>
      </c>
      <c r="I48" s="42">
        <f>IF(ISBLANK(Monitoring_MP!I48),"",Monitoring_MP!I48)</f>
        <v>1</v>
      </c>
      <c r="J48" s="42" t="str">
        <f>IF(ISBLANK(Monitoring_MP!J48),"",Monitoring_MP!J48)</f>
        <v>da</v>
      </c>
      <c r="K48" s="42" t="str">
        <f>IF(ISBLANK(Monitoring_MP!K48),"",Monitoring_MP!K48)</f>
        <v>yes</v>
      </c>
      <c r="L48" s="42" t="str">
        <f>IF(ISBLANK(Monitoring_MP!L48),"",Monitoring_MP!L48)</f>
        <v>nu</v>
      </c>
      <c r="M48" s="42" t="str">
        <f>IF(ISBLANK(Monitoring_MP!M48),"",Monitoring_MP!M48)</f>
        <v>no</v>
      </c>
      <c r="N48" s="42" t="str">
        <f>IF(ISBLANK(Monitoring_MP!N48),"",Monitoring_MP!N48)</f>
        <v>partial/panou informativ</v>
      </c>
      <c r="O48" s="42" t="str">
        <f>IF(ISBLANK(Monitoring_MP!O48),"",Monitoring_MP!O48)</f>
        <v>partially/bilboard</v>
      </c>
      <c r="P48" s="42" t="str">
        <f>IF(ISBLANK(Monitoring_MP!P48),"",Monitoring_MP!P48)</f>
        <v>--------</v>
      </c>
      <c r="Q48" s="42" t="str">
        <f>IF(ISBLANK(Monitoring_MP!Q48),"",Monitoring_MP!Q48)</f>
        <v>--------</v>
      </c>
      <c r="R48" s="42" t="str">
        <f>IF(ISBLANK(Monitoring_MP!R48),"",Monitoring_MP!R48)</f>
        <v>--------</v>
      </c>
      <c r="S48" s="42" t="str">
        <f>IF(ISBLANK(Monitoring_MP!S48),"",Monitoring_MP!S48)</f>
        <v>--------</v>
      </c>
      <c r="T48" s="42" t="str">
        <f>IF(ISBLANK(Monitoring_MP!T48),"",Monitoring_MP!T48)</f>
        <v>--------</v>
      </c>
      <c r="U48" s="42" t="str">
        <f>IF(ISBLANK(Monitoring_MP!U48),"",Monitoring_MP!U48)</f>
        <v>--------</v>
      </c>
      <c r="V48" s="42" t="str">
        <f>IF(ISBLANK(Monitoring_MP!V48),"",Monitoring_MP!V48)</f>
        <v>--------</v>
      </c>
      <c r="W48" s="42" t="str">
        <f>IF(ISBLANK(Monitoring_MP!W48),"",Monitoring_MP!W48)</f>
        <v>--------</v>
      </c>
      <c r="X48" s="42" t="str">
        <f>IF(ISBLANK(Monitoring_MP!X48),"",Monitoring_MP!X48)</f>
        <v>N/A</v>
      </c>
      <c r="Y48" s="42" t="str">
        <f>IF(ISBLANK(Monitoring_MP!Y48),"",Monitoring_MP!Y48)</f>
        <v>N/A</v>
      </c>
      <c r="Z48" s="42" t="str">
        <f>IF(ISBLANK(Monitoring_MP!Z48),"",Monitoring_MP!Z48)</f>
        <v>--------</v>
      </c>
      <c r="AA48" s="42" t="str">
        <f>IF(ISBLANK(Monitoring_MP!AA48),"",Monitoring_MP!AA48)</f>
        <v>--------</v>
      </c>
      <c r="AB48" s="42">
        <f>IF(ISBLANK(Monitoring_MP!AB48),"",Monitoring_MP!AB48)</f>
        <v>1</v>
      </c>
      <c r="AC48" s="42">
        <f>IF(ISBLANK(Monitoring_MP!AC48),"",Monitoring_MP!AC48)</f>
        <v>0</v>
      </c>
      <c r="AD48" s="42">
        <f>IF(ISBLANK(Monitoring_MP!AD48),"",Monitoring_MP!AD48)</f>
        <v>0.5</v>
      </c>
      <c r="AE48" s="42" t="str">
        <f>IF(ISBLANK(Monitoring_MP!AE48),"",Monitoring_MP!AE48)</f>
        <v/>
      </c>
      <c r="AF48" s="42" t="str">
        <f>IF(ISBLANK(Monitoring_MP!AF48),"",Monitoring_MP!AF48)</f>
        <v/>
      </c>
      <c r="AG48" s="42" t="str">
        <f>IF(ISBLANK(Monitoring_MP!AG48),"",Monitoring_MP!AG48)</f>
        <v/>
      </c>
      <c r="AH48" s="42" t="str">
        <f>IF(ISBLANK(Monitoring_MP!AH48),"",Monitoring_MP!AH48)</f>
        <v/>
      </c>
      <c r="AI48" s="42" t="str">
        <f>IF(ISBLANK(Monitoring_MP!AI48),"",Monitoring_MP!AI48)</f>
        <v>N/A</v>
      </c>
      <c r="AJ48" s="43" t="str">
        <f>IF(ISBLANK(Monitoring_MP!AJ48),"",Monitoring_MP!AJ48)</f>
        <v/>
      </c>
      <c r="AK48" s="189" t="str">
        <f>IF(ISBLANK(Monitoring_MP!AK48),"",Monitoring_MP!AK48)</f>
        <v>partial/panou informativ</v>
      </c>
      <c r="AL48" s="93" t="str">
        <f>IF(ISBLANK(Monitoring_MP!AL48),"",Monitoring_MP!AL48)</f>
        <v>https://www.chisinau.md/public/files/2._Codul_etic_al_auditorului_intern.pdf</v>
      </c>
      <c r="AM48" s="189" t="str">
        <f>IF(ISBLANK(Monitoring_MP!AM48),"",Monitoring_MP!AM48)</f>
        <v>nu</v>
      </c>
      <c r="AN48" s="96" t="str">
        <f>IF(ISBLANK(Monitoring_MP!AN48),"",Monitoring_MP!AN48)</f>
        <v>nu sînt informații pe web</v>
      </c>
      <c r="AO48" s="191" t="str">
        <f>IF(ISBLANK(Monitoring_MP!AO48),"",Monitoring_MP!AO48)</f>
        <v>nu</v>
      </c>
      <c r="AP48" s="163" t="str">
        <f>IF(ISBLANK(Monitoring_MP!AP48),"",Monitoring_MP!AP48)</f>
        <v>nu sînt informații pe web</v>
      </c>
      <c r="AQ48" s="189" t="str">
        <f>IF(ISBLANK(Monitoring_MP!AQ48),"",Monitoring_MP!AQ48)</f>
        <v>nu</v>
      </c>
      <c r="AR48" s="93" t="str">
        <f>IF(ISBLANK(Monitoring_MP!AR48),"",Monitoring_MP!AR48)</f>
        <v>nu sînt informații pe web</v>
      </c>
      <c r="AS48" s="189" t="str">
        <f>IF(ISBLANK(Monitoring_MP!AS48),"",Monitoring_MP!AS48)</f>
        <v>nu</v>
      </c>
      <c r="AT48" s="93" t="str">
        <f>IF(ISBLANK(Monitoring_MP!AT48),"",Monitoring_MP!AT48)</f>
        <v>nu sînt informații pe web</v>
      </c>
      <c r="AU48" s="189" t="str">
        <f>IF(ISBLANK(Monitoring_MP!AU48),"",Monitoring_MP!AU48)</f>
        <v>nu</v>
      </c>
      <c r="AV48" s="93" t="str">
        <f>IF(ISBLANK(Monitoring_MP!AV48),"",Monitoring_MP!AV48)</f>
        <v>nu sînt informații pe web</v>
      </c>
      <c r="AW48" s="189" t="str">
        <f>IF(ISBLANK(Monitoring_MP!AW48),"",Monitoring_MP!AW48)</f>
        <v>nu</v>
      </c>
      <c r="AX48" s="93" t="str">
        <f>IF(ISBLANK(Monitoring_MP!AX48),"",Monitoring_MP!AX48)</f>
        <v>nu sînt informații pe web</v>
      </c>
      <c r="AY48" s="189" t="str">
        <f>IF(ISBLANK(Monitoring_MP!AY48),"",Monitoring_MP!AY48)</f>
        <v>da</v>
      </c>
      <c r="AZ48" s="93" t="str">
        <f>IF(ISBLANK(Monitoring_MP!AZ48),"",Monitoring_MP!AZ48)</f>
        <v>http://www.straseni.md/codul-de-etica-si-deontologie/</v>
      </c>
      <c r="BA48" s="189" t="str">
        <f>IF(ISBLANK(Monitoring_MP!BA48),"",Monitoring_MP!BA48)</f>
        <v>nu</v>
      </c>
      <c r="BB48" s="93" t="str">
        <f>IF(ISBLANK(Monitoring_MP!BB48),"",Monitoring_MP!BB48)</f>
        <v>nu sînt informații pe web</v>
      </c>
      <c r="BC48" s="189" t="str">
        <f>IF(ISBLANK(Monitoring_MP!BC48),"",Monitoring_MP!BC48)</f>
        <v>nu</v>
      </c>
      <c r="BD48" s="193" t="str">
        <f>IF(ISBLANK(Monitoring_MP!BD48),"",Monitoring_MP!BD48)</f>
        <v>nu sînt informații pe web</v>
      </c>
      <c r="BE48" s="189" t="str">
        <f>IF(ISBLANK(Monitoring_MP!BE48),"",Monitoring_MP!BE48)</f>
        <v>nu</v>
      </c>
      <c r="BF48" s="193" t="str">
        <f>IF(ISBLANK(Monitoring_MP!BF48),"",Monitoring_MP!BF48)</f>
        <v>nu sînt informații pe web</v>
      </c>
      <c r="BG48" s="189" t="str">
        <f>IF(ISBLANK(Monitoring_MP!BG48),"",Monitoring_MP!BG48)</f>
        <v>nu</v>
      </c>
      <c r="BH48" s="93" t="str">
        <f>IF(ISBLANK(Monitoring_MP!BH48),"",Monitoring_MP!BH48)</f>
        <v>nu sînt informații pe web</v>
      </c>
      <c r="BI48" s="189" t="str">
        <f>IF(ISBLANK(Monitoring_MP!BI48),"",Monitoring_MP!BI48)</f>
        <v>nu</v>
      </c>
      <c r="BJ48" s="193" t="str">
        <f>IF(ISBLANK(Monitoring_MP!BJ48),"",Monitoring_MP!BJ48)</f>
        <v>nu sînt informații pe web</v>
      </c>
      <c r="BK48" s="189" t="str">
        <f>IF(ISBLANK(Monitoring_MP!BK48),"",Monitoring_MP!BK48)</f>
        <v>nu</v>
      </c>
      <c r="BL48" s="193" t="str">
        <f>IF(ISBLANK(Monitoring_MP!BL48),"",Monitoring_MP!BL48)</f>
        <v>nu sînt informații pe web</v>
      </c>
      <c r="BM48" s="189" t="str">
        <f>IF(ISBLANK(Monitoring_MP!BM48),"",Monitoring_MP!BM48)</f>
        <v>nu</v>
      </c>
      <c r="BN48" s="193" t="str">
        <f>IF(ISBLANK(Monitoring_MP!BN48),"",Monitoring_MP!BN48)</f>
        <v>nu sînt informații pe web</v>
      </c>
      <c r="BO48" s="189" t="str">
        <f>IF(ISBLANK(Monitoring_MP!BO48),"",Monitoring_MP!BO48)</f>
        <v>nu</v>
      </c>
      <c r="BP48" s="193" t="str">
        <f>IF(ISBLANK(Monitoring_MP!BP48),"",Monitoring_MP!BP48)</f>
        <v>nu sînt informații pe web</v>
      </c>
      <c r="BQ48" s="189" t="str">
        <f>IF(ISBLANK(Monitoring_MP!BQ48),"",Monitoring_MP!BQ48)</f>
        <v>nu</v>
      </c>
      <c r="BR48" s="193" t="str">
        <f>IF(ISBLANK(Monitoring_MP!BR48),"",Monitoring_MP!BR48)</f>
        <v>nu sînt informații pe web</v>
      </c>
      <c r="BS48" s="189" t="str">
        <f>IF(ISBLANK(Monitoring_MP!BS48),"",Monitoring_MP!BS48)</f>
        <v>nu</v>
      </c>
      <c r="BT48" s="193" t="str">
        <f>IF(ISBLANK(Monitoring_MP!BT48),"",Monitoring_MP!BT48)</f>
        <v>nu sînt informații pe web</v>
      </c>
      <c r="BU48" s="189" t="str">
        <f>IF(ISBLANK(Monitoring_MP!BU48),"",Monitoring_MP!BU48)</f>
        <v>nu</v>
      </c>
      <c r="BV48" s="93" t="str">
        <f>IF(ISBLANK(Monitoring_MP!BV48),"",Monitoring_MP!BV48)</f>
        <v>nu sînt informații pe web</v>
      </c>
      <c r="BW48" s="189" t="str">
        <f>IF(ISBLANK(Monitoring_MP!BW48),"",Monitoring_MP!BW48)</f>
        <v>nu</v>
      </c>
      <c r="BX48" s="193" t="str">
        <f>IF(ISBLANK(Monitoring_MP!BX48),"",Monitoring_MP!BX48)</f>
        <v>nu sînt informații pe web</v>
      </c>
      <c r="BY48" s="189" t="str">
        <f>IF(ISBLANK(Monitoring_MP!BY48),"",Monitoring_MP!BY48)</f>
        <v>nu</v>
      </c>
      <c r="BZ48" s="193" t="str">
        <f>IF(ISBLANK(Monitoring_MP!BZ48),"",Monitoring_MP!BZ48)</f>
        <v>nu sînt informații pe web</v>
      </c>
      <c r="CA48" s="189" t="str">
        <f>IF(ISBLANK(Monitoring_MP!CA48),"",Monitoring_MP!CA48)</f>
        <v>nu</v>
      </c>
      <c r="CB48" s="193" t="str">
        <f>IF(ISBLANK(Monitoring_MP!CB48),"",Monitoring_MP!CB48)</f>
        <v>nu sînt informații pe web</v>
      </c>
      <c r="CC48" s="189" t="str">
        <f>IF(ISBLANK(Monitoring_MP!CC48),"",Monitoring_MP!CC48)</f>
        <v>nu</v>
      </c>
      <c r="CD48" s="193" t="str">
        <f>IF(ISBLANK(Monitoring_MP!CD48),"",Monitoring_MP!CD48)</f>
        <v>nu sînt informații pe web</v>
      </c>
      <c r="CE48" s="189" t="str">
        <f>IF(ISBLANK(Monitoring_MP!CE48),"",Monitoring_MP!CE48)</f>
        <v>nu</v>
      </c>
      <c r="CF48" s="93" t="str">
        <f>IF(ISBLANK(Monitoring_MP!CF48),"",Monitoring_MP!CF48)</f>
        <v>nu sînt informații pe web</v>
      </c>
      <c r="CG48" s="189" t="str">
        <f>IF(ISBLANK(Monitoring_MP!CG48),"",Monitoring_MP!CG48)</f>
        <v>nu</v>
      </c>
      <c r="CH48" s="200" t="str">
        <f>IF(ISBLANK(Monitoring_MP!CH48),"",Monitoring_MP!CH48)</f>
        <v>nu sînt informații pe web</v>
      </c>
      <c r="CI48" s="189" t="str">
        <f>IF(ISBLANK(Monitoring_MP!CI48),"",Monitoring_MP!CI48)</f>
        <v>nu</v>
      </c>
      <c r="CJ48" s="193" t="str">
        <f>IF(ISBLANK(Monitoring_MP!CJ48),"",Monitoring_MP!CJ48)</f>
        <v>nu sînt informații pe web</v>
      </c>
      <c r="CK48" s="189" t="str">
        <f>IF(ISBLANK(Monitoring_MP!CK48),"",Monitoring_MP!CK48)</f>
        <v>nu</v>
      </c>
      <c r="CL48" s="193" t="str">
        <f>IF(ISBLANK(Monitoring_MP!CL48),"",Monitoring_MP!CL48)</f>
        <v>nu sînt informații pe web</v>
      </c>
      <c r="CM48" s="189" t="str">
        <f>IF(ISBLANK(Monitoring_MP!CM48),"",Monitoring_MP!CM48)</f>
        <v>da</v>
      </c>
      <c r="CN48" s="192" t="str">
        <f>IF(ISBLANK(Monitoring_MP!CN48),"",Monitoring_MP!CN48)</f>
        <v>http://primaria-glodeni.md/upload/regulament%20cod%20etic%C4%83.pdf</v>
      </c>
      <c r="CO48" s="189" t="str">
        <f>IF(ISBLANK(Monitoring_MP!CO48),"",Monitoring_MP!CO48)</f>
        <v>nu</v>
      </c>
      <c r="CP48" s="193" t="str">
        <f>IF(ISBLANK(Monitoring_MP!CP48),"",Monitoring_MP!CP48)</f>
        <v>nu sînt informații pe web</v>
      </c>
      <c r="CQ48" s="189" t="str">
        <f>IF(ISBLANK(Monitoring_MP!CQ48),"",Monitoring_MP!CQ48)</f>
        <v>nu</v>
      </c>
      <c r="CR48" s="93" t="str">
        <f>IF(ISBLANK(Monitoring_MP!CR48),"",Monitoring_MP!CR48)</f>
        <v>nu sînt informații pe web</v>
      </c>
      <c r="CS48" s="189" t="str">
        <f>IF(ISBLANK(Monitoring_MP!CS48),"",Monitoring_MP!CS48)</f>
        <v>nu</v>
      </c>
      <c r="CT48" s="193" t="str">
        <f>IF(ISBLANK(Monitoring_MP!CT48),"",Monitoring_MP!CT48)</f>
        <v>Pagina web nefuncțională (ultima verificare 31.05.2020)</v>
      </c>
      <c r="CU48" s="189" t="str">
        <f>IF(ISBLANK(Monitoring_MP!CU48),"",Monitoring_MP!CU48)</f>
        <v>nu</v>
      </c>
      <c r="CV48" s="201" t="str">
        <f>IF(ISBLANK(Monitoring_MP!CV48),"",Monitoring_MP!CV48)</f>
        <v>nu sînt informații pe web</v>
      </c>
      <c r="CW48" s="189" t="str">
        <f>IF(ISBLANK(Monitoring_MP!CW48),"",Monitoring_MP!CW48)</f>
        <v>nu</v>
      </c>
      <c r="CX48" s="193" t="str">
        <f>IF(ISBLANK(Monitoring_MP!CX48),"",Monitoring_MP!CX48)</f>
        <v>nu sînt informații pe web</v>
      </c>
      <c r="CY48" s="189" t="str">
        <f>IF(ISBLANK(Monitoring_MP!CY48),"",Monitoring_MP!CY48)</f>
        <v>nu</v>
      </c>
      <c r="CZ48" s="193" t="str">
        <f>IF(ISBLANK(Monitoring_MP!CZ48),"",Monitoring_MP!CZ48)</f>
        <v>nu sînt informații pe web</v>
      </c>
      <c r="DA48" s="189" t="str">
        <f>IF(ISBLANK(Monitoring_MP!DA48),"",Monitoring_MP!DA48)</f>
        <v>nu</v>
      </c>
      <c r="DB48" s="193" t="str">
        <f>IF(ISBLANK(Monitoring_MP!DB48),"",Monitoring_MP!DB48)</f>
        <v>nu sînt informații pe web</v>
      </c>
      <c r="DC48" s="189" t="str">
        <f>IF(ISBLANK(Monitoring_MP!DC48),"",Monitoring_MP!DC48)</f>
        <v>nu</v>
      </c>
      <c r="DD48" s="193" t="str">
        <f>IF(ISBLANK(Monitoring_MP!DD48),"",Monitoring_MP!DD48)</f>
        <v>nu sînt informații pe web</v>
      </c>
      <c r="DE48" s="189" t="str">
        <f>IF(ISBLANK(Monitoring_MP!DE48),"",Monitoring_MP!DE48)</f>
        <v>nu</v>
      </c>
      <c r="DF48" s="193" t="str">
        <f>IF(ISBLANK(Monitoring_MP!DF48),"",Monitoring_MP!DF48)</f>
        <v>nu este pagina web (ultima verificare 31.05.2020)</v>
      </c>
      <c r="DG48" s="189" t="str">
        <f>IF(ISBLANK(Monitoring_MP!DG48),"",Monitoring_MP!DG48)</f>
        <v>nu</v>
      </c>
      <c r="DH48" s="193" t="str">
        <f>IF(ISBLANK(Monitoring_MP!DH48),"",Monitoring_MP!DH48)</f>
        <v>nu sînt informații pe web</v>
      </c>
      <c r="DI48" s="189" t="str">
        <f>IF(ISBLANK(Monitoring_MP!DI48),"",Monitoring_MP!DI48)</f>
        <v>nu</v>
      </c>
      <c r="DJ48" s="93" t="str">
        <f>IF(ISBLANK(Monitoring_MP!DJ48),"",Monitoring_MP!DJ48)</f>
        <v>nu sînt informații pe web</v>
      </c>
      <c r="DK48" s="189" t="str">
        <f>IF(ISBLANK(Monitoring_MP!DK48),"",Monitoring_MP!DK48)</f>
        <v>nu</v>
      </c>
      <c r="DL48" s="193" t="str">
        <f>IF(ISBLANK(Monitoring_MP!DL48),"",Monitoring_MP!DL48)</f>
        <v>nu sînt informații pe web</v>
      </c>
      <c r="DM48" s="189" t="str">
        <f>IF(ISBLANK(Monitoring_MP!DM48),"",Monitoring_MP!DM48)</f>
        <v>nu</v>
      </c>
      <c r="DN48" s="193" t="str">
        <f>IF(ISBLANK(Monitoring_MP!DN48),"",Monitoring_MP!DN48)</f>
        <v>nu sînt informații pe web</v>
      </c>
      <c r="DO48" s="189" t="str">
        <f>IF(ISBLANK(Monitoring_MP!DO48),"",Monitoring_MP!DO48)</f>
        <v>nu</v>
      </c>
      <c r="DP48" s="193" t="str">
        <f>IF(ISBLANK(Monitoring_MP!DP48),"",Monitoring_MP!DP48)</f>
        <v>site nefuncțional (ultima verificare 31.05.2020)</v>
      </c>
      <c r="DQ48" s="189" t="str">
        <f>IF(ISBLANK(Monitoring_MP!DQ48),"",Monitoring_MP!DQ48)</f>
        <v>nu</v>
      </c>
      <c r="DR48" s="193" t="str">
        <f>IF(ISBLANK(Monitoring_MP!DR48),"",Monitoring_MP!DR48)</f>
        <v>Nu are pagină web (ultima verificare 31.05.2020)</v>
      </c>
      <c r="DS48" s="189" t="str">
        <f>IF(ISBLANK(Monitoring_MP!DS48),"",Monitoring_MP!DS48)</f>
        <v>nu</v>
      </c>
      <c r="DT48" s="193" t="str">
        <f>IF(ISBLANK(Monitoring_MP!DT48),"",Monitoring_MP!DT48)</f>
        <v>nu sînt informații pe web</v>
      </c>
      <c r="DU48" s="189" t="str">
        <f>IF(ISBLANK(Monitoring_MP!DU48),"",Monitoring_MP!DU48)</f>
        <v>nu</v>
      </c>
      <c r="DV48" s="193" t="str">
        <f>IF(ISBLANK(Monitoring_MP!DV48),"",Monitoring_MP!DV48)</f>
        <v>Nu are pagină web (ultima verificare 31.05.2020)</v>
      </c>
      <c r="DW48" s="189" t="str">
        <f>IF(ISBLANK(Monitoring_MP!DW48),"",Monitoring_MP!DW48)</f>
        <v>nu</v>
      </c>
      <c r="DX48" s="193" t="str">
        <f>IF(ISBLANK(Monitoring_MP!DX48),"",Monitoring_MP!DX48)</f>
        <v>nu sînt informații pe web</v>
      </c>
      <c r="DY48" s="189" t="str">
        <f>IF(ISBLANK(Monitoring_MP!DY48),"",Monitoring_MP!DY48)</f>
        <v>nu</v>
      </c>
      <c r="DZ48" s="193" t="str">
        <f>IF(ISBLANK(Monitoring_MP!DZ48),"",Monitoring_MP!DZ48)</f>
        <v>nu sînt informații pe web</v>
      </c>
      <c r="EA48" s="189" t="str">
        <f>IF(ISBLANK(Monitoring_MP!EA48),"",Monitoring_MP!EA48)</f>
        <v>nu</v>
      </c>
      <c r="EB48" s="193" t="str">
        <f>IF(ISBLANK(Monitoring_MP!EB48),"",Monitoring_MP!EB48)</f>
        <v>nu sînt informații pe web</v>
      </c>
      <c r="EC48" s="189" t="str">
        <f>IF(ISBLANK(Monitoring_MP!EC48),"",Monitoring_MP!EC48)</f>
        <v>nu</v>
      </c>
      <c r="ED48" s="193" t="str">
        <f>IF(ISBLANK(Monitoring_MP!ED48),"",Monitoring_MP!ED48)</f>
        <v>Nu are pagină web (ultima verificare 31.05.2020)</v>
      </c>
      <c r="EE48" s="189" t="str">
        <f>IF(ISBLANK(Monitoring_MP!EE48),"",Monitoring_MP!EE48)</f>
        <v>nu</v>
      </c>
      <c r="EF48" s="193" t="str">
        <f>IF(ISBLANK(Monitoring_MP!EF48),"",Monitoring_MP!EF48)</f>
        <v>nu sînt informații pe web</v>
      </c>
      <c r="EG48" s="189" t="str">
        <f>IF(ISBLANK(Monitoring_MP!EG48),"",Monitoring_MP!EG48)</f>
        <v>nu</v>
      </c>
      <c r="EH48" s="193" t="str">
        <f>IF(ISBLANK(Monitoring_MP!EH48),"",Monitoring_MP!EH48)</f>
        <v>nu sînt informații pe web</v>
      </c>
      <c r="EI48" s="189" t="str">
        <f>IF(ISBLANK(Monitoring_MP!EI48),"",Monitoring_MP!EI48)</f>
        <v>nu</v>
      </c>
      <c r="EJ48" s="193" t="str">
        <f>IF(ISBLANK(Monitoring_MP!EJ48),"",Monitoring_MP!EJ48)</f>
        <v>nu sînt informații pe web</v>
      </c>
      <c r="EK48" s="189" t="str">
        <f>IF(ISBLANK(Monitoring_MP!EK48),"",Monitoring_MP!EK48)</f>
        <v>nu</v>
      </c>
      <c r="EL48" s="193" t="str">
        <f>IF(ISBLANK(Monitoring_MP!EL48),"",Monitoring_MP!EL48)</f>
        <v>nu sînt informații pe web</v>
      </c>
      <c r="EM48" s="189" t="str">
        <f>IF(ISBLANK(Monitoring_MP!EM48),"",Monitoring_MP!EM48)</f>
        <v>nu</v>
      </c>
      <c r="EN48" s="193" t="str">
        <f>IF(ISBLANK(Monitoring_MP!EN48),"",Monitoring_MP!EN48)</f>
        <v>nu sînt informații pe web</v>
      </c>
      <c r="EO48" s="189" t="str">
        <f>IF(ISBLANK(Monitoring_MP!EO48),"",Monitoring_MP!EO48)</f>
        <v>nu</v>
      </c>
      <c r="EP48" s="193" t="str">
        <f>IF(ISBLANK(Monitoring_MP!EP48),"",Monitoring_MP!EP48)</f>
        <v>nu sînt informații pe web</v>
      </c>
      <c r="EQ48" s="189" t="str">
        <f>IF(ISBLANK(Monitoring_MP!EQ48),"",Monitoring_MP!EQ48)</f>
        <v>nu</v>
      </c>
      <c r="ER48" s="193" t="str">
        <f>IF(ISBLANK(Monitoring_MP!ER48),"",Monitoring_MP!ER48)</f>
        <v>pagina web nefuncțională (ultima verificare la 2.06.2020)</v>
      </c>
      <c r="ES48" s="189" t="str">
        <f>IF(ISBLANK(Monitoring_MP!ES48),"",Monitoring_MP!ES48)</f>
        <v>nu</v>
      </c>
      <c r="ET48" s="193" t="str">
        <f>IF(ISBLANK(Monitoring_MP!ET48),"",Monitoring_MP!ET48)</f>
        <v>pagina web nefuncțională (ultima verificare la 2.06.2020)</v>
      </c>
      <c r="EU48" s="189" t="str">
        <f>IF(ISBLANK(Monitoring_MP!EU48),"",Monitoring_MP!EU48)</f>
        <v>nu</v>
      </c>
      <c r="EV48" s="194" t="str">
        <f>IF(ISBLANK(Monitoring_MP!EV48),"",Monitoring_MP!EV48)</f>
        <v>pagina web nefuncțională (ultima verificare la 2.06.2020)</v>
      </c>
      <c r="EW48" s="189" t="str">
        <f>IF(ISBLANK(Monitoring_MP!EW48),"",Monitoring_MP!EW48)</f>
        <v>nu</v>
      </c>
      <c r="EX48" s="193" t="str">
        <f>IF(ISBLANK(Monitoring_MP!EX48),"",Monitoring_MP!EX48)</f>
        <v>nu sînt informații pe web</v>
      </c>
      <c r="EY48" s="189" t="str">
        <f>IF(ISBLANK(Monitoring_MP!EY48),"",Monitoring_MP!EY48)</f>
        <v>nu</v>
      </c>
      <c r="EZ48" s="193" t="str">
        <f>IF(ISBLANK(Monitoring_MP!EZ48),"",Monitoring_MP!EZ48)</f>
        <v>nu sînt informații pe web</v>
      </c>
      <c r="FA48" s="143" t="str">
        <f t="shared" si="2"/>
        <v>da</v>
      </c>
      <c r="FB48" s="143">
        <f t="shared" si="3"/>
        <v>2</v>
      </c>
      <c r="FC48" s="143" t="str">
        <f t="shared" si="2"/>
        <v>nu</v>
      </c>
      <c r="FD48" s="143">
        <f t="shared" si="3"/>
        <v>57</v>
      </c>
      <c r="FE48" s="143" t="str">
        <f t="shared" si="2"/>
        <v>partial/panou informativ</v>
      </c>
      <c r="FF48" s="143">
        <f t="shared" ref="FF48" si="334">COUNTIF($AK48:$EZ48,FE48)</f>
        <v>1</v>
      </c>
      <c r="FG48" s="143" t="str">
        <f t="shared" si="2"/>
        <v>--------</v>
      </c>
      <c r="FH48" s="143">
        <f t="shared" ref="FH48" si="335">COUNTIF($AK48:$EZ48,FG48)</f>
        <v>0</v>
      </c>
      <c r="FI48" s="143" t="str">
        <f t="shared" si="321"/>
        <v>--------</v>
      </c>
      <c r="FJ48" s="143">
        <f t="shared" ref="FJ48" si="336">COUNTIF($AK48:$EZ48,FI48)</f>
        <v>0</v>
      </c>
      <c r="FK48" s="143" t="str">
        <f t="shared" si="7"/>
        <v>--------</v>
      </c>
      <c r="FL48" s="143">
        <f t="shared" ref="FL48" si="337">COUNTIF($AK48:$EZ48,FK48)</f>
        <v>0</v>
      </c>
      <c r="FM48" s="143" t="str">
        <f t="shared" si="9"/>
        <v>--------</v>
      </c>
      <c r="FN48" s="143">
        <f t="shared" ref="FN48" si="338">COUNTIF($AK48:$EZ48,FM48)</f>
        <v>0</v>
      </c>
      <c r="FO48" s="143" t="str">
        <f t="shared" si="11"/>
        <v>N/A</v>
      </c>
      <c r="FP48" s="143">
        <f t="shared" ref="FP48" si="339">COUNTIF($AK48:$EZ48,FO48)</f>
        <v>0</v>
      </c>
      <c r="FQ48" s="143" t="str">
        <f t="shared" si="13"/>
        <v>--------</v>
      </c>
      <c r="FR48" s="143">
        <f t="shared" ref="FR48" si="340">COUNTIF($AK48:$EZ48,FQ48)</f>
        <v>0</v>
      </c>
      <c r="FS48" s="143">
        <f t="shared" si="15"/>
        <v>60</v>
      </c>
      <c r="FT48" s="143" t="str">
        <f t="shared" si="16"/>
        <v>da</v>
      </c>
      <c r="FU48" s="143" t="str">
        <f t="shared" si="17"/>
        <v>nu</v>
      </c>
      <c r="FV48" s="143">
        <f t="shared" si="18"/>
        <v>2</v>
      </c>
      <c r="FW48" s="143">
        <f t="shared" si="19"/>
        <v>57</v>
      </c>
      <c r="FX48" s="143">
        <f t="shared" si="20"/>
        <v>60</v>
      </c>
      <c r="FY48" s="43" t="s">
        <v>356</v>
      </c>
      <c r="FZ48" s="167">
        <f t="shared" si="21"/>
        <v>3.3333333333333333E-2</v>
      </c>
      <c r="GA48" s="167">
        <f t="shared" si="22"/>
        <v>0.95</v>
      </c>
      <c r="GB48" s="143" t="str">
        <f>VLOOKUP(Analysis_2020!B48,Matching_final!B48:G111,6,FALSE)</f>
        <v>C18045</v>
      </c>
      <c r="GC48" s="143" t="str">
        <f>VLOOKUP(GB48,Monitoring_MP_2018!B:D,3,FALSE)</f>
        <v>Has the municipality developed, approved and published a ethics code for the employee of the city hall?</v>
      </c>
      <c r="GD48" s="143" t="str">
        <f>VLOOKUP(GB48,Monitoring_MP_2018!B:E,4,FALSE)</f>
        <v>et</v>
      </c>
      <c r="GE48" s="167">
        <f>VLOOKUP($GB48,Monitoring_MP_2018!$B:$FD,158,FALSE)</f>
        <v>0</v>
      </c>
      <c r="GF48" s="167">
        <f>VLOOKUP($GB48,Monitoring_MP_2018!$B:$FD,159,FALSE)</f>
        <v>1</v>
      </c>
      <c r="GG48" s="230">
        <f t="shared" si="23"/>
        <v>3.3333333333333333E-2</v>
      </c>
      <c r="GH48" s="230">
        <f t="shared" si="24"/>
        <v>-5.0000000000000044E-2</v>
      </c>
      <c r="GI48" s="143">
        <v>47</v>
      </c>
    </row>
    <row r="49" spans="1:191" ht="15" customHeight="1" x14ac:dyDescent="0.35">
      <c r="A49" s="41" t="str">
        <f>IF(ISBLANK(Monitoring_MP!A49),"",Monitoring_MP!A49)</f>
        <v>Q47</v>
      </c>
      <c r="B49" s="41" t="str">
        <f>IF(ISBLANK(Monitoring_MP!B49),"",Monitoring_MP!B49)</f>
        <v>C20047</v>
      </c>
      <c r="C49" s="41">
        <f>IF(ISBLANK(Monitoring_MP!C49),"",Monitoring_MP!C49)</f>
        <v>49</v>
      </c>
      <c r="D49" s="43" t="str">
        <f>IF(ISBLANK(Monitoring_MP!D49),"",Monitoring_MP!D49)</f>
        <v>Există elaborate și publicate planuri, strategii, ghiduri, alte documente privind asigurarea integrităţii în cadrul APL?</v>
      </c>
      <c r="E49" s="43" t="str">
        <f>IF(ISBLANK(Monitoring_MP!E49),"",Monitoring_MP!E49)</f>
        <v>Has the municipality developed a  ethics code for the employee of the LPA?</v>
      </c>
      <c r="F49" s="43" t="str">
        <f>IF(ISBLANK(Monitoring_MP!F49),"",Monitoring_MP!F49)</f>
        <v>et</v>
      </c>
      <c r="G49" s="42" t="str">
        <f>IF(ISBLANK(Monitoring_MP!G49),"",Monitoring_MP!G49)</f>
        <v>et5</v>
      </c>
      <c r="H49" s="42" t="str">
        <f>IF(ISBLANK(Monitoring_MP!H49),"",Monitoring_MP!H49)</f>
        <v>et5k</v>
      </c>
      <c r="I49" s="42">
        <f>IF(ISBLANK(Monitoring_MP!I49),"",Monitoring_MP!I49)</f>
        <v>1</v>
      </c>
      <c r="J49" s="42" t="str">
        <f>IF(ISBLANK(Monitoring_MP!J49),"",Monitoring_MP!J49)</f>
        <v>da</v>
      </c>
      <c r="K49" s="42" t="str">
        <f>IF(ISBLANK(Monitoring_MP!K49),"",Monitoring_MP!K49)</f>
        <v>yes</v>
      </c>
      <c r="L49" s="42" t="str">
        <f>IF(ISBLANK(Monitoring_MP!L49),"",Monitoring_MP!L49)</f>
        <v>nu</v>
      </c>
      <c r="M49" s="42" t="str">
        <f>IF(ISBLANK(Monitoring_MP!M49),"",Monitoring_MP!M49)</f>
        <v>no</v>
      </c>
      <c r="N49" s="42" t="str">
        <f>IF(ISBLANK(Monitoring_MP!N49),"",Monitoring_MP!N49)</f>
        <v>partial</v>
      </c>
      <c r="O49" s="42" t="str">
        <f>IF(ISBLANK(Monitoring_MP!O49),"",Monitoring_MP!O49)</f>
        <v>partially</v>
      </c>
      <c r="P49" s="42" t="str">
        <f>IF(ISBLANK(Monitoring_MP!P49),"",Monitoring_MP!P49)</f>
        <v>--------</v>
      </c>
      <c r="Q49" s="42" t="str">
        <f>IF(ISBLANK(Monitoring_MP!Q49),"",Monitoring_MP!Q49)</f>
        <v>--------</v>
      </c>
      <c r="R49" s="42" t="str">
        <f>IF(ISBLANK(Monitoring_MP!R49),"",Monitoring_MP!R49)</f>
        <v>--------</v>
      </c>
      <c r="S49" s="42" t="str">
        <f>IF(ISBLANK(Monitoring_MP!S49),"",Monitoring_MP!S49)</f>
        <v>--------</v>
      </c>
      <c r="T49" s="42" t="str">
        <f>IF(ISBLANK(Monitoring_MP!T49),"",Monitoring_MP!T49)</f>
        <v>--------</v>
      </c>
      <c r="U49" s="42" t="str">
        <f>IF(ISBLANK(Monitoring_MP!U49),"",Monitoring_MP!U49)</f>
        <v>--------</v>
      </c>
      <c r="V49" s="42" t="str">
        <f>IF(ISBLANK(Monitoring_MP!V49),"",Monitoring_MP!V49)</f>
        <v>--------</v>
      </c>
      <c r="W49" s="42" t="str">
        <f>IF(ISBLANK(Monitoring_MP!W49),"",Monitoring_MP!W49)</f>
        <v>--------</v>
      </c>
      <c r="X49" s="42" t="str">
        <f>IF(ISBLANK(Monitoring_MP!X49),"",Monitoring_MP!X49)</f>
        <v>N/A</v>
      </c>
      <c r="Y49" s="42" t="str">
        <f>IF(ISBLANK(Monitoring_MP!Y49),"",Monitoring_MP!Y49)</f>
        <v>N/A</v>
      </c>
      <c r="Z49" s="42" t="str">
        <f>IF(ISBLANK(Monitoring_MP!Z49),"",Monitoring_MP!Z49)</f>
        <v>--------</v>
      </c>
      <c r="AA49" s="42" t="str">
        <f>IF(ISBLANK(Monitoring_MP!AA49),"",Monitoring_MP!AA49)</f>
        <v>--------</v>
      </c>
      <c r="AB49" s="42">
        <f>IF(ISBLANK(Monitoring_MP!AB49),"",Monitoring_MP!AB49)</f>
        <v>1</v>
      </c>
      <c r="AC49" s="42">
        <f>IF(ISBLANK(Monitoring_MP!AC49),"",Monitoring_MP!AC49)</f>
        <v>0</v>
      </c>
      <c r="AD49" s="42">
        <f>IF(ISBLANK(Monitoring_MP!AD49),"",Monitoring_MP!AD49)</f>
        <v>0.5</v>
      </c>
      <c r="AE49" s="42" t="str">
        <f>IF(ISBLANK(Monitoring_MP!AE49),"",Monitoring_MP!AE49)</f>
        <v/>
      </c>
      <c r="AF49" s="42" t="str">
        <f>IF(ISBLANK(Monitoring_MP!AF49),"",Monitoring_MP!AF49)</f>
        <v/>
      </c>
      <c r="AG49" s="42" t="str">
        <f>IF(ISBLANK(Monitoring_MP!AG49),"",Monitoring_MP!AG49)</f>
        <v/>
      </c>
      <c r="AH49" s="42" t="str">
        <f>IF(ISBLANK(Monitoring_MP!AH49),"",Monitoring_MP!AH49)</f>
        <v/>
      </c>
      <c r="AI49" s="42" t="str">
        <f>IF(ISBLANK(Monitoring_MP!AI49),"",Monitoring_MP!AI49)</f>
        <v>N/A</v>
      </c>
      <c r="AJ49" s="43" t="str">
        <f>IF(ISBLANK(Monitoring_MP!AJ49),"",Monitoring_MP!AJ49)</f>
        <v/>
      </c>
      <c r="AK49" s="189" t="str">
        <f>IF(ISBLANK(Monitoring_MP!AK49),"",Monitoring_MP!AK49)</f>
        <v>nu</v>
      </c>
      <c r="AL49" s="95" t="str">
        <f>IF(ISBLANK(Monitoring_MP!AL49),"",Monitoring_MP!AL49)</f>
        <v>nu sînt informații pe web</v>
      </c>
      <c r="AM49" s="189" t="str">
        <f>IF(ISBLANK(Monitoring_MP!AM49),"",Monitoring_MP!AM49)</f>
        <v>da</v>
      </c>
      <c r="AN49" s="96" t="str">
        <f>IF(ISBLANK(Monitoring_MP!AN49),"",Monitoring_MP!AN49)</f>
        <v>http://balti.md/municipiu-fara-coruptie/programul-anticoruptie/
http://balti.md/municipiu-fara-coruptie/deciziile-cmb/
http://balti.md/municipiu-fara-coruptie/monitorizarea-executarii-planului-de-actiuni-anticoruptie/
http://balti.md/municipiu-fara-coruptie/cadouri-si-beneficiarii-acestora/</v>
      </c>
      <c r="AO49" s="191" t="str">
        <f>IF(ISBLANK(Monitoring_MP!AO49),"",Monitoring_MP!AO49)</f>
        <v>nu</v>
      </c>
      <c r="AP49" s="154" t="str">
        <f>IF(ISBLANK(Monitoring_MP!AP49),"",Monitoring_MP!AP49)</f>
        <v>nu sînt informații pe web</v>
      </c>
      <c r="AQ49" s="189" t="str">
        <f>IF(ISBLANK(Monitoring_MP!AQ49),"",Monitoring_MP!AQ49)</f>
        <v>nu</v>
      </c>
      <c r="AR49" s="95" t="str">
        <f>IF(ISBLANK(Monitoring_MP!AR49),"",Monitoring_MP!AR49)</f>
        <v>nu sînt informații pe web</v>
      </c>
      <c r="AS49" s="189" t="str">
        <f>IF(ISBLANK(Monitoring_MP!AS49),"",Monitoring_MP!AS49)</f>
        <v>nu</v>
      </c>
      <c r="AT49" s="93" t="str">
        <f>IF(ISBLANK(Monitoring_MP!AT49),"",Monitoring_MP!AT49)</f>
        <v>nu sînt informații pe web</v>
      </c>
      <c r="AU49" s="189" t="str">
        <f>IF(ISBLANK(Monitoring_MP!AU49),"",Monitoring_MP!AU49)</f>
        <v>nu</v>
      </c>
      <c r="AV49" s="93" t="str">
        <f>IF(ISBLANK(Monitoring_MP!AV49),"",Monitoring_MP!AV49)</f>
        <v>nu sînt informații pe web</v>
      </c>
      <c r="AW49" s="189" t="str">
        <f>IF(ISBLANK(Monitoring_MP!AW49),"",Monitoring_MP!AW49)</f>
        <v>nu</v>
      </c>
      <c r="AX49" s="93" t="str">
        <f>IF(ISBLANK(Monitoring_MP!AX49),"",Monitoring_MP!AX49)</f>
        <v>nu sînt informații pe web</v>
      </c>
      <c r="AY49" s="189" t="str">
        <f>IF(ISBLANK(Monitoring_MP!AY49),"",Monitoring_MP!AY49)</f>
        <v>nu</v>
      </c>
      <c r="AZ49" s="93" t="str">
        <f>IF(ISBLANK(Monitoring_MP!AZ49),"",Monitoring_MP!AZ49)</f>
        <v>nu sînt informații pe web</v>
      </c>
      <c r="BA49" s="189" t="str">
        <f>IF(ISBLANK(Monitoring_MP!BA49),"",Monitoring_MP!BA49)</f>
        <v>nu</v>
      </c>
      <c r="BB49" s="93" t="str">
        <f>IF(ISBLANK(Monitoring_MP!BB49),"",Monitoring_MP!BB49)</f>
        <v>nu sînt informații pe web</v>
      </c>
      <c r="BC49" s="189" t="str">
        <f>IF(ISBLANK(Monitoring_MP!BC49),"",Monitoring_MP!BC49)</f>
        <v>nu</v>
      </c>
      <c r="BD49" s="193" t="str">
        <f>IF(ISBLANK(Monitoring_MP!BD49),"",Monitoring_MP!BD49)</f>
        <v>nu sînt informații pe web</v>
      </c>
      <c r="BE49" s="189" t="str">
        <f>IF(ISBLANK(Monitoring_MP!BE49),"",Monitoring_MP!BE49)</f>
        <v>nu</v>
      </c>
      <c r="BF49" s="193" t="str">
        <f>IF(ISBLANK(Monitoring_MP!BF49),"",Monitoring_MP!BF49)</f>
        <v>nu sînt informații pe web</v>
      </c>
      <c r="BG49" s="189" t="str">
        <f>IF(ISBLANK(Monitoring_MP!BG49),"",Monitoring_MP!BG49)</f>
        <v>nu</v>
      </c>
      <c r="BH49" s="93" t="str">
        <f>IF(ISBLANK(Monitoring_MP!BH49),"",Monitoring_MP!BH49)</f>
        <v>nu sînt informații pe web</v>
      </c>
      <c r="BI49" s="189" t="str">
        <f>IF(ISBLANK(Monitoring_MP!BI49),"",Monitoring_MP!BI49)</f>
        <v>nu</v>
      </c>
      <c r="BJ49" s="193" t="str">
        <f>IF(ISBLANK(Monitoring_MP!BJ49),"",Monitoring_MP!BJ49)</f>
        <v>nu sînt informații pe web</v>
      </c>
      <c r="BK49" s="189" t="str">
        <f>IF(ISBLANK(Monitoring_MP!BK49),"",Monitoring_MP!BK49)</f>
        <v>nu</v>
      </c>
      <c r="BL49" s="193" t="str">
        <f>IF(ISBLANK(Monitoring_MP!BL49),"",Monitoring_MP!BL49)</f>
        <v>nu sînt informații pe web</v>
      </c>
      <c r="BM49" s="189" t="str">
        <f>IF(ISBLANK(Monitoring_MP!BM49),"",Monitoring_MP!BM49)</f>
        <v>nu</v>
      </c>
      <c r="BN49" s="193" t="str">
        <f>IF(ISBLANK(Monitoring_MP!BN49),"",Monitoring_MP!BN49)</f>
        <v>nu sînt informații pe web</v>
      </c>
      <c r="BO49" s="195" t="str">
        <f>IF(ISBLANK(Monitoring_MP!BO49),"",Monitoring_MP!BO49)</f>
        <v>da</v>
      </c>
      <c r="BP49" s="199" t="str">
        <f>IF(ISBLANK(Monitoring_MP!BP49),"",Monitoring_MP!BP49)</f>
        <v>http://ialoveni.md/wp-content/uploads/2018/02/PLAN-ANTICORUPTIE-2018-2020.pdf</v>
      </c>
      <c r="BQ49" s="189" t="str">
        <f>IF(ISBLANK(Monitoring_MP!BQ49),"",Monitoring_MP!BQ49)</f>
        <v>nu</v>
      </c>
      <c r="BR49" s="193" t="str">
        <f>IF(ISBLANK(Monitoring_MP!BR49),"",Monitoring_MP!BR49)</f>
        <v>nu sînt informații pe web</v>
      </c>
      <c r="BS49" s="189" t="str">
        <f>IF(ISBLANK(Monitoring_MP!BS49),"",Monitoring_MP!BS49)</f>
        <v>nu</v>
      </c>
      <c r="BT49" s="193" t="str">
        <f>IF(ISBLANK(Monitoring_MP!BT49),"",Monitoring_MP!BT49)</f>
        <v>nu sînt informații pe web</v>
      </c>
      <c r="BU49" s="189" t="str">
        <f>IF(ISBLANK(Monitoring_MP!BU49),"",Monitoring_MP!BU49)</f>
        <v>nu</v>
      </c>
      <c r="BV49" s="93" t="str">
        <f>IF(ISBLANK(Monitoring_MP!BV49),"",Monitoring_MP!BV49)</f>
        <v>nu sînt informații pe web</v>
      </c>
      <c r="BW49" s="189" t="str">
        <f>IF(ISBLANK(Monitoring_MP!BW49),"",Monitoring_MP!BW49)</f>
        <v>nu</v>
      </c>
      <c r="BX49" s="193" t="str">
        <f>IF(ISBLANK(Monitoring_MP!BX49),"",Monitoring_MP!BX49)</f>
        <v>nu sînt informații pe web</v>
      </c>
      <c r="BY49" s="189" t="str">
        <f>IF(ISBLANK(Monitoring_MP!BY49),"",Monitoring_MP!BY49)</f>
        <v>nu</v>
      </c>
      <c r="BZ49" s="193" t="str">
        <f>IF(ISBLANK(Monitoring_MP!BZ49),"",Monitoring_MP!BZ49)</f>
        <v>nu sînt informații pe web</v>
      </c>
      <c r="CA49" s="189" t="str">
        <f>IF(ISBLANK(Monitoring_MP!CA49),"",Monitoring_MP!CA49)</f>
        <v>da</v>
      </c>
      <c r="CB49" s="192" t="str">
        <f>IF(ISBLANK(Monitoring_MP!CB49),"",Monitoring_MP!CB49)</f>
        <v>http://cimislia.md/ro/page/primaria/strategii-planuri-si-politici/plan-strategic-local-de-actiuni-anticoruptie-2016-2020</v>
      </c>
      <c r="CC49" s="189" t="str">
        <f>IF(ISBLANK(Monitoring_MP!CC49),"",Monitoring_MP!CC49)</f>
        <v>nu</v>
      </c>
      <c r="CD49" s="193" t="str">
        <f>IF(ISBLANK(Monitoring_MP!CD49),"",Monitoring_MP!CD49)</f>
        <v>nu sînt informații pe web</v>
      </c>
      <c r="CE49" s="189" t="str">
        <f>IF(ISBLANK(Monitoring_MP!CE49),"",Monitoring_MP!CE49)</f>
        <v>nu</v>
      </c>
      <c r="CF49" s="93" t="str">
        <f>IF(ISBLANK(Monitoring_MP!CF49),"",Monitoring_MP!CF49)</f>
        <v>nu sînt informații pe web</v>
      </c>
      <c r="CG49" s="189" t="str">
        <f>IF(ISBLANK(Monitoring_MP!CG49),"",Monitoring_MP!CG49)</f>
        <v>nu</v>
      </c>
      <c r="CH49" s="200" t="str">
        <f>IF(ISBLANK(Monitoring_MP!CH49),"",Monitoring_MP!CH49)</f>
        <v>nu sînt informații pe web</v>
      </c>
      <c r="CI49" s="189" t="str">
        <f>IF(ISBLANK(Monitoring_MP!CI49),"",Monitoring_MP!CI49)</f>
        <v>nu</v>
      </c>
      <c r="CJ49" s="193" t="str">
        <f>IF(ISBLANK(Monitoring_MP!CJ49),"",Monitoring_MP!CJ49)</f>
        <v>nu sînt informații pe web</v>
      </c>
      <c r="CK49" s="189" t="str">
        <f>IF(ISBLANK(Monitoring_MP!CK49),"",Monitoring_MP!CK49)</f>
        <v>nu</v>
      </c>
      <c r="CL49" s="193" t="str">
        <f>IF(ISBLANK(Monitoring_MP!CL49),"",Monitoring_MP!CL49)</f>
        <v>nu sînt informații pe web</v>
      </c>
      <c r="CM49" s="189" t="str">
        <f>IF(ISBLANK(Monitoring_MP!CM49),"",Monitoring_MP!CM49)</f>
        <v>nu</v>
      </c>
      <c r="CN49" s="193" t="str">
        <f>IF(ISBLANK(Monitoring_MP!CN49),"",Monitoring_MP!CN49)</f>
        <v>nu sînt informații pe web</v>
      </c>
      <c r="CO49" s="189" t="str">
        <f>IF(ISBLANK(Monitoring_MP!CO49),"",Monitoring_MP!CO49)</f>
        <v>nu</v>
      </c>
      <c r="CP49" s="193" t="str">
        <f>IF(ISBLANK(Monitoring_MP!CP49),"",Monitoring_MP!CP49)</f>
        <v>nu sînt informații pe web</v>
      </c>
      <c r="CQ49" s="189" t="str">
        <f>IF(ISBLANK(Monitoring_MP!CQ49),"",Monitoring_MP!CQ49)</f>
        <v>nu</v>
      </c>
      <c r="CR49" s="93" t="str">
        <f>IF(ISBLANK(Monitoring_MP!CR49),"",Monitoring_MP!CR49)</f>
        <v>nu sînt informații pe web</v>
      </c>
      <c r="CS49" s="189" t="str">
        <f>IF(ISBLANK(Monitoring_MP!CS49),"",Monitoring_MP!CS49)</f>
        <v>nu</v>
      </c>
      <c r="CT49" s="193" t="str">
        <f>IF(ISBLANK(Monitoring_MP!CT49),"",Monitoring_MP!CT49)</f>
        <v>Pagina web nefuncțională (ultima verificare 31.05.2020)</v>
      </c>
      <c r="CU49" s="189" t="str">
        <f>IF(ISBLANK(Monitoring_MP!CU49),"",Monitoring_MP!CU49)</f>
        <v>nu</v>
      </c>
      <c r="CV49" s="201" t="str">
        <f>IF(ISBLANK(Monitoring_MP!CV49),"",Monitoring_MP!CV49)</f>
        <v>nu sînt informații pe web</v>
      </c>
      <c r="CW49" s="189" t="str">
        <f>IF(ISBLANK(Monitoring_MP!CW49),"",Monitoring_MP!CW49)</f>
        <v>nu</v>
      </c>
      <c r="CX49" s="193" t="str">
        <f>IF(ISBLANK(Monitoring_MP!CX49),"",Monitoring_MP!CX49)</f>
        <v>nu sînt informații pe web</v>
      </c>
      <c r="CY49" s="189" t="str">
        <f>IF(ISBLANK(Monitoring_MP!CY49),"",Monitoring_MP!CY49)</f>
        <v>nu</v>
      </c>
      <c r="CZ49" s="193" t="str">
        <f>IF(ISBLANK(Monitoring_MP!CZ49),"",Monitoring_MP!CZ49)</f>
        <v>nu sînt informații pe web</v>
      </c>
      <c r="DA49" s="189" t="str">
        <f>IF(ISBLANK(Monitoring_MP!DA49),"",Monitoring_MP!DA49)</f>
        <v>nu</v>
      </c>
      <c r="DB49" s="193" t="str">
        <f>IF(ISBLANK(Monitoring_MP!DB49),"",Monitoring_MP!DB49)</f>
        <v>nu sînt informații pe web</v>
      </c>
      <c r="DC49" s="189" t="str">
        <f>IF(ISBLANK(Monitoring_MP!DC49),"",Monitoring_MP!DC49)</f>
        <v>nu</v>
      </c>
      <c r="DD49" s="193" t="str">
        <f>IF(ISBLANK(Monitoring_MP!DD49),"",Monitoring_MP!DD49)</f>
        <v>nu sînt informații pe web</v>
      </c>
      <c r="DE49" s="189" t="str">
        <f>IF(ISBLANK(Monitoring_MP!DE49),"",Monitoring_MP!DE49)</f>
        <v>nu</v>
      </c>
      <c r="DF49" s="193" t="str">
        <f>IF(ISBLANK(Monitoring_MP!DF49),"",Monitoring_MP!DF49)</f>
        <v>nu este pagina web (ultima verificare 31.05.2020)</v>
      </c>
      <c r="DG49" s="189" t="str">
        <f>IF(ISBLANK(Monitoring_MP!DG49),"",Monitoring_MP!DG49)</f>
        <v>nu</v>
      </c>
      <c r="DH49" s="193" t="str">
        <f>IF(ISBLANK(Monitoring_MP!DH49),"",Monitoring_MP!DH49)</f>
        <v>nu sînt informații pe web</v>
      </c>
      <c r="DI49" s="189" t="str">
        <f>IF(ISBLANK(Monitoring_MP!DI49),"",Monitoring_MP!DI49)</f>
        <v>nu</v>
      </c>
      <c r="DJ49" s="93" t="str">
        <f>IF(ISBLANK(Monitoring_MP!DJ49),"",Monitoring_MP!DJ49)</f>
        <v>nu sînt informații pe web</v>
      </c>
      <c r="DK49" s="189" t="str">
        <f>IF(ISBLANK(Monitoring_MP!DK49),"",Monitoring_MP!DK49)</f>
        <v>nu</v>
      </c>
      <c r="DL49" s="193" t="str">
        <f>IF(ISBLANK(Monitoring_MP!DL49),"",Monitoring_MP!DL49)</f>
        <v>nu sînt informații pe web</v>
      </c>
      <c r="DM49" s="189" t="str">
        <f>IF(ISBLANK(Monitoring_MP!DM49),"",Monitoring_MP!DM49)</f>
        <v>nu</v>
      </c>
      <c r="DN49" s="193" t="str">
        <f>IF(ISBLANK(Monitoring_MP!DN49),"",Monitoring_MP!DN49)</f>
        <v>nu sînt informații pe web</v>
      </c>
      <c r="DO49" s="189" t="str">
        <f>IF(ISBLANK(Monitoring_MP!DO49),"",Monitoring_MP!DO49)</f>
        <v>nu</v>
      </c>
      <c r="DP49" s="193" t="str">
        <f>IF(ISBLANK(Monitoring_MP!DP49),"",Monitoring_MP!DP49)</f>
        <v>site nefuncțional (ultima verificare 31.05.2020)</v>
      </c>
      <c r="DQ49" s="189" t="str">
        <f>IF(ISBLANK(Monitoring_MP!DQ49),"",Monitoring_MP!DQ49)</f>
        <v>nu</v>
      </c>
      <c r="DR49" s="193" t="str">
        <f>IF(ISBLANK(Monitoring_MP!DR49),"",Monitoring_MP!DR49)</f>
        <v>Nu are pagină web (ultima verificare 31.05.2020)</v>
      </c>
      <c r="DS49" s="189" t="str">
        <f>IF(ISBLANK(Monitoring_MP!DS49),"",Monitoring_MP!DS49)</f>
        <v>nu</v>
      </c>
      <c r="DT49" s="193" t="str">
        <f>IF(ISBLANK(Monitoring_MP!DT49),"",Monitoring_MP!DT49)</f>
        <v>nu sînt informații pe web</v>
      </c>
      <c r="DU49" s="189" t="str">
        <f>IF(ISBLANK(Monitoring_MP!DU49),"",Monitoring_MP!DU49)</f>
        <v>nu</v>
      </c>
      <c r="DV49" s="193" t="str">
        <f>IF(ISBLANK(Monitoring_MP!DV49),"",Monitoring_MP!DV49)</f>
        <v>Nu are pagină web (ultima verificare 31.05.2020)</v>
      </c>
      <c r="DW49" s="189" t="str">
        <f>IF(ISBLANK(Monitoring_MP!DW49),"",Monitoring_MP!DW49)</f>
        <v>nu</v>
      </c>
      <c r="DX49" s="193" t="str">
        <f>IF(ISBLANK(Monitoring_MP!DX49),"",Monitoring_MP!DX49)</f>
        <v>nu sînt informații pe web</v>
      </c>
      <c r="DY49" s="189" t="str">
        <f>IF(ISBLANK(Monitoring_MP!DY49),"",Monitoring_MP!DY49)</f>
        <v>nu</v>
      </c>
      <c r="DZ49" s="193" t="str">
        <f>IF(ISBLANK(Monitoring_MP!DZ49),"",Monitoring_MP!DZ49)</f>
        <v>nu sînt informații pe web</v>
      </c>
      <c r="EA49" s="189" t="str">
        <f>IF(ISBLANK(Monitoring_MP!EA49),"",Monitoring_MP!EA49)</f>
        <v>nu</v>
      </c>
      <c r="EB49" s="192" t="str">
        <f>IF(ISBLANK(Monitoring_MP!EB49),"",Monitoring_MP!EB49)</f>
        <v>nu sînt informații pe web</v>
      </c>
      <c r="EC49" s="189" t="str">
        <f>IF(ISBLANK(Monitoring_MP!EC49),"",Monitoring_MP!EC49)</f>
        <v>nu</v>
      </c>
      <c r="ED49" s="193" t="str">
        <f>IF(ISBLANK(Monitoring_MP!ED49),"",Monitoring_MP!ED49)</f>
        <v>Nu are pagină web (ultima verificare 31.05.2020)</v>
      </c>
      <c r="EE49" s="189" t="str">
        <f>IF(ISBLANK(Monitoring_MP!EE49),"",Monitoring_MP!EE49)</f>
        <v>nu</v>
      </c>
      <c r="EF49" s="193" t="str">
        <f>IF(ISBLANK(Monitoring_MP!EF49),"",Monitoring_MP!EF49)</f>
        <v>nu sînt informații pe web</v>
      </c>
      <c r="EG49" s="189" t="str">
        <f>IF(ISBLANK(Monitoring_MP!EG49),"",Monitoring_MP!EG49)</f>
        <v>nu</v>
      </c>
      <c r="EH49" s="193" t="str">
        <f>IF(ISBLANK(Monitoring_MP!EH49),"",Monitoring_MP!EH49)</f>
        <v>nu sînt informații pe web</v>
      </c>
      <c r="EI49" s="189" t="str">
        <f>IF(ISBLANK(Monitoring_MP!EI49),"",Monitoring_MP!EI49)</f>
        <v>da</v>
      </c>
      <c r="EJ49" s="127" t="str">
        <f>IF(ISBLANK(Monitoring_MP!EJ49),"",Monitoring_MP!EJ49)</f>
        <v>http://varnita.md/wp-content/uploads/2020/04/Regulament-practici-ilegale.pdf
http://varnita.md/regulamentului-privind-avertizorii-de-integritate</v>
      </c>
      <c r="EK49" s="189" t="str">
        <f>IF(ISBLANK(Monitoring_MP!EK49),"",Monitoring_MP!EK49)</f>
        <v>nu</v>
      </c>
      <c r="EL49" s="193" t="str">
        <f>IF(ISBLANK(Monitoring_MP!EL49),"",Monitoring_MP!EL49)</f>
        <v>nu sînt informații pe web</v>
      </c>
      <c r="EM49" s="189" t="str">
        <f>IF(ISBLANK(Monitoring_MP!EM49),"",Monitoring_MP!EM49)</f>
        <v>nu</v>
      </c>
      <c r="EN49" s="193" t="str">
        <f>IF(ISBLANK(Monitoring_MP!EN49),"",Monitoring_MP!EN49)</f>
        <v>nu sînt informații pe web</v>
      </c>
      <c r="EO49" s="189" t="str">
        <f>IF(ISBLANK(Monitoring_MP!EO49),"",Monitoring_MP!EO49)</f>
        <v>nu</v>
      </c>
      <c r="EP49" s="193" t="str">
        <f>IF(ISBLANK(Monitoring_MP!EP49),"",Monitoring_MP!EP49)</f>
        <v>nu sînt informații pe web</v>
      </c>
      <c r="EQ49" s="189" t="str">
        <f>IF(ISBLANK(Monitoring_MP!EQ49),"",Monitoring_MP!EQ49)</f>
        <v>nu</v>
      </c>
      <c r="ER49" s="193" t="str">
        <f>IF(ISBLANK(Monitoring_MP!ER49),"",Monitoring_MP!ER49)</f>
        <v>pagina web nefuncțională (ultima verificare la 2.06.2020)</v>
      </c>
      <c r="ES49" s="189" t="str">
        <f>IF(ISBLANK(Monitoring_MP!ES49),"",Monitoring_MP!ES49)</f>
        <v>nu</v>
      </c>
      <c r="ET49" s="193" t="str">
        <f>IF(ISBLANK(Monitoring_MP!ET49),"",Monitoring_MP!ET49)</f>
        <v>pagina web nefuncțională (ultima verificare la 2.06.2020)</v>
      </c>
      <c r="EU49" s="189" t="str">
        <f>IF(ISBLANK(Monitoring_MP!EU49),"",Monitoring_MP!EU49)</f>
        <v>nu</v>
      </c>
      <c r="EV49" s="194" t="str">
        <f>IF(ISBLANK(Monitoring_MP!EV49),"",Monitoring_MP!EV49)</f>
        <v>pagina web nefuncțională (ultima verificare la 2.06.2020)</v>
      </c>
      <c r="EW49" s="189" t="str">
        <f>IF(ISBLANK(Monitoring_MP!EW49),"",Monitoring_MP!EW49)</f>
        <v>nu</v>
      </c>
      <c r="EX49" s="193" t="str">
        <f>IF(ISBLANK(Monitoring_MP!EX49),"",Monitoring_MP!EX49)</f>
        <v>nu sînt informații pe web</v>
      </c>
      <c r="EY49" s="189" t="str">
        <f>IF(ISBLANK(Monitoring_MP!EY49),"",Monitoring_MP!EY49)</f>
        <v>nu</v>
      </c>
      <c r="EZ49" s="193" t="str">
        <f>IF(ISBLANK(Monitoring_MP!EZ49),"",Monitoring_MP!EZ49)</f>
        <v>nu sînt informații pe web</v>
      </c>
      <c r="FA49" s="143" t="str">
        <f t="shared" si="2"/>
        <v>da</v>
      </c>
      <c r="FB49" s="143">
        <f t="shared" si="3"/>
        <v>4</v>
      </c>
      <c r="FC49" s="143" t="str">
        <f t="shared" si="2"/>
        <v>nu</v>
      </c>
      <c r="FD49" s="143">
        <f t="shared" si="3"/>
        <v>56</v>
      </c>
      <c r="FE49" s="143" t="str">
        <f t="shared" si="2"/>
        <v>partial</v>
      </c>
      <c r="FF49" s="143">
        <f t="shared" ref="FF49" si="341">COUNTIF($AK49:$EZ49,FE49)</f>
        <v>0</v>
      </c>
      <c r="FG49" s="143" t="str">
        <f t="shared" si="2"/>
        <v>--------</v>
      </c>
      <c r="FH49" s="143">
        <f t="shared" ref="FH49" si="342">COUNTIF($AK49:$EZ49,FG49)</f>
        <v>0</v>
      </c>
      <c r="FI49" s="143" t="str">
        <f t="shared" si="321"/>
        <v>--------</v>
      </c>
      <c r="FJ49" s="143">
        <f t="shared" ref="FJ49" si="343">COUNTIF($AK49:$EZ49,FI49)</f>
        <v>0</v>
      </c>
      <c r="FK49" s="143" t="str">
        <f t="shared" si="7"/>
        <v>--------</v>
      </c>
      <c r="FL49" s="143">
        <f t="shared" ref="FL49" si="344">COUNTIF($AK49:$EZ49,FK49)</f>
        <v>0</v>
      </c>
      <c r="FM49" s="143" t="str">
        <f t="shared" si="9"/>
        <v>--------</v>
      </c>
      <c r="FN49" s="143">
        <f t="shared" ref="FN49" si="345">COUNTIF($AK49:$EZ49,FM49)</f>
        <v>0</v>
      </c>
      <c r="FO49" s="143" t="str">
        <f t="shared" si="11"/>
        <v>N/A</v>
      </c>
      <c r="FP49" s="143">
        <f t="shared" ref="FP49" si="346">COUNTIF($AK49:$EZ49,FO49)</f>
        <v>0</v>
      </c>
      <c r="FQ49" s="143" t="str">
        <f t="shared" si="13"/>
        <v>--------</v>
      </c>
      <c r="FR49" s="143">
        <f t="shared" ref="FR49" si="347">COUNTIF($AK49:$EZ49,FQ49)</f>
        <v>0</v>
      </c>
      <c r="FS49" s="143">
        <f t="shared" si="15"/>
        <v>60</v>
      </c>
      <c r="FT49" s="143" t="str">
        <f t="shared" si="16"/>
        <v>da</v>
      </c>
      <c r="FU49" s="143" t="str">
        <f t="shared" si="17"/>
        <v>nu</v>
      </c>
      <c r="FV49" s="143">
        <f t="shared" si="18"/>
        <v>4</v>
      </c>
      <c r="FW49" s="143">
        <f t="shared" si="19"/>
        <v>56</v>
      </c>
      <c r="FX49" s="143">
        <f t="shared" si="20"/>
        <v>60</v>
      </c>
      <c r="FY49" s="43" t="s">
        <v>453</v>
      </c>
      <c r="FZ49" s="167">
        <f t="shared" si="21"/>
        <v>6.6666666666666666E-2</v>
      </c>
      <c r="GA49" s="167">
        <f t="shared" si="22"/>
        <v>0.93333333333333335</v>
      </c>
      <c r="GB49" s="143" t="str">
        <f>VLOOKUP(Analysis_2020!B49,Matching_final!B49:G112,6,FALSE)</f>
        <v>C18046</v>
      </c>
      <c r="GC49" s="143" t="str">
        <f>VLOOKUP(GB49,Monitoring_MP_2018!B:D,3,FALSE)</f>
        <v>Has the municipality developed a  ethics code for the employee of the state owned institutions, and also for the companies created by the municipality?</v>
      </c>
      <c r="GD49" s="143" t="str">
        <f>VLOOKUP(GB49,Monitoring_MP_2018!B:E,4,FALSE)</f>
        <v>et</v>
      </c>
      <c r="GE49" s="167">
        <f>VLOOKUP($GB49,Monitoring_MP_2018!$B:$FD,158,FALSE)</f>
        <v>0.11666666666666667</v>
      </c>
      <c r="GF49" s="167">
        <f>VLOOKUP($GB49,Monitoring_MP_2018!$B:$FD,159,FALSE)</f>
        <v>0.8666666666666667</v>
      </c>
      <c r="GG49" s="230">
        <f t="shared" si="23"/>
        <v>-0.05</v>
      </c>
      <c r="GH49" s="230">
        <f t="shared" si="24"/>
        <v>6.6666666666666652E-2</v>
      </c>
      <c r="GI49" s="143">
        <v>48</v>
      </c>
    </row>
    <row r="50" spans="1:191" ht="15" customHeight="1" x14ac:dyDescent="0.35">
      <c r="A50" s="41" t="str">
        <f>IF(ISBLANK(Monitoring_MP!A50),"",Monitoring_MP!A50)</f>
        <v>Q48</v>
      </c>
      <c r="B50" s="41" t="str">
        <f>IF(ISBLANK(Monitoring_MP!B50),"",Monitoring_MP!B50)</f>
        <v>C20048</v>
      </c>
      <c r="C50" s="41">
        <f>IF(ISBLANK(Monitoring_MP!C50),"",Monitoring_MP!C50)</f>
        <v>50</v>
      </c>
      <c r="D50" s="43" t="str">
        <f>IF(ISBLANK(Monitoring_MP!D50),"",Monitoring_MP!D50)</f>
        <v xml:space="preserve">Există un mecanism de raportare a comportamentului lipsit de etică (linie telefonică, formular online,  etc.) în cadrul autorităților publice ? </v>
      </c>
      <c r="E50" s="43" t="str">
        <f>IF(ISBLANK(Monitoring_MP!E50),"",Monitoring_MP!E50)</f>
        <v xml:space="preserve">Is developoed a mechanism for reporting unethical behavior (telephone line, online form, etc.) within public authorities? </v>
      </c>
      <c r="F50" s="43" t="str">
        <f>IF(ISBLANK(Monitoring_MP!F50),"",Monitoring_MP!F50)</f>
        <v>et</v>
      </c>
      <c r="G50" s="42" t="str">
        <f>IF(ISBLANK(Monitoring_MP!G50),"",Monitoring_MP!G50)</f>
        <v>et6</v>
      </c>
      <c r="H50" s="42" t="str">
        <f>IF(ISBLANK(Monitoring_MP!H50),"",Monitoring_MP!H50)</f>
        <v>et6k</v>
      </c>
      <c r="I50" s="42">
        <f>IF(ISBLANK(Monitoring_MP!I50),"",Monitoring_MP!I50)</f>
        <v>1</v>
      </c>
      <c r="J50" s="42" t="str">
        <f>IF(ISBLANK(Monitoring_MP!J50),"",Monitoring_MP!J50)</f>
        <v>da</v>
      </c>
      <c r="K50" s="42" t="str">
        <f>IF(ISBLANK(Monitoring_MP!K50),"",Monitoring_MP!K50)</f>
        <v>yes</v>
      </c>
      <c r="L50" s="42" t="str">
        <f>IF(ISBLANK(Monitoring_MP!L50),"",Monitoring_MP!L50)</f>
        <v>nu</v>
      </c>
      <c r="M50" s="42" t="str">
        <f>IF(ISBLANK(Monitoring_MP!M50),"",Monitoring_MP!M50)</f>
        <v>no</v>
      </c>
      <c r="N50" s="42" t="str">
        <f>IF(ISBLANK(Monitoring_MP!N50),"",Monitoring_MP!N50)</f>
        <v>partial</v>
      </c>
      <c r="O50" s="42" t="str">
        <f>IF(ISBLANK(Monitoring_MP!O50),"",Monitoring_MP!O50)</f>
        <v>partially</v>
      </c>
      <c r="P50" s="42" t="str">
        <f>IF(ISBLANK(Monitoring_MP!P50),"",Monitoring_MP!P50)</f>
        <v>--------</v>
      </c>
      <c r="Q50" s="42" t="str">
        <f>IF(ISBLANK(Monitoring_MP!Q50),"",Monitoring_MP!Q50)</f>
        <v>--------</v>
      </c>
      <c r="R50" s="42" t="str">
        <f>IF(ISBLANK(Monitoring_MP!R50),"",Monitoring_MP!R50)</f>
        <v>--------</v>
      </c>
      <c r="S50" s="42" t="str">
        <f>IF(ISBLANK(Monitoring_MP!S50),"",Monitoring_MP!S50)</f>
        <v>--------</v>
      </c>
      <c r="T50" s="42" t="str">
        <f>IF(ISBLANK(Monitoring_MP!T50),"",Monitoring_MP!T50)</f>
        <v>--------</v>
      </c>
      <c r="U50" s="42" t="str">
        <f>IF(ISBLANK(Monitoring_MP!U50),"",Monitoring_MP!U50)</f>
        <v>--------</v>
      </c>
      <c r="V50" s="42" t="str">
        <f>IF(ISBLANK(Monitoring_MP!V50),"",Monitoring_MP!V50)</f>
        <v>--------</v>
      </c>
      <c r="W50" s="42" t="str">
        <f>IF(ISBLANK(Monitoring_MP!W50),"",Monitoring_MP!W50)</f>
        <v>--------</v>
      </c>
      <c r="X50" s="42" t="str">
        <f>IF(ISBLANK(Monitoring_MP!X50),"",Monitoring_MP!X50)</f>
        <v>N/A</v>
      </c>
      <c r="Y50" s="42" t="str">
        <f>IF(ISBLANK(Monitoring_MP!Y50),"",Monitoring_MP!Y50)</f>
        <v>N/A</v>
      </c>
      <c r="Z50" s="42" t="str">
        <f>IF(ISBLANK(Monitoring_MP!Z50),"",Monitoring_MP!Z50)</f>
        <v>--------</v>
      </c>
      <c r="AA50" s="42" t="str">
        <f>IF(ISBLANK(Monitoring_MP!AA50),"",Monitoring_MP!AA50)</f>
        <v>--------</v>
      </c>
      <c r="AB50" s="42">
        <f>IF(ISBLANK(Monitoring_MP!AB50),"",Monitoring_MP!AB50)</f>
        <v>1</v>
      </c>
      <c r="AC50" s="42">
        <f>IF(ISBLANK(Monitoring_MP!AC50),"",Monitoring_MP!AC50)</f>
        <v>0</v>
      </c>
      <c r="AD50" s="42">
        <f>IF(ISBLANK(Monitoring_MP!AD50),"",Monitoring_MP!AD50)</f>
        <v>0.5</v>
      </c>
      <c r="AE50" s="42" t="str">
        <f>IF(ISBLANK(Monitoring_MP!AE50),"",Monitoring_MP!AE50)</f>
        <v/>
      </c>
      <c r="AF50" s="42" t="str">
        <f>IF(ISBLANK(Monitoring_MP!AF50),"",Monitoring_MP!AF50)</f>
        <v/>
      </c>
      <c r="AG50" s="42" t="str">
        <f>IF(ISBLANK(Monitoring_MP!AG50),"",Monitoring_MP!AG50)</f>
        <v/>
      </c>
      <c r="AH50" s="42" t="str">
        <f>IF(ISBLANK(Monitoring_MP!AH50),"",Monitoring_MP!AH50)</f>
        <v/>
      </c>
      <c r="AI50" s="42" t="str">
        <f>IF(ISBLANK(Monitoring_MP!AI50),"",Monitoring_MP!AI50)</f>
        <v>N/A</v>
      </c>
      <c r="AJ50" s="43" t="str">
        <f>IF(ISBLANK(Monitoring_MP!AJ50),"",Monitoring_MP!AJ50)</f>
        <v/>
      </c>
      <c r="AK50" s="189" t="str">
        <f>IF(ISBLANK(Monitoring_MP!AK50),"",Monitoring_MP!AK50)</f>
        <v>da</v>
      </c>
      <c r="AL50" s="95" t="str">
        <f>IF(ISBLANK(Monitoring_MP!AL50),"",Monitoring_MP!AL50)</f>
        <v>https://www.chisinau.md/pageview.php?l=ro&amp;idc=983&amp;t=/Anticoruptie/Linia-anticorutie&amp;year=2019&amp;</v>
      </c>
      <c r="AM50" s="189" t="str">
        <f>IF(ISBLANK(Monitoring_MP!AM50),"",Monitoring_MP!AM50)</f>
        <v>da</v>
      </c>
      <c r="AN50" s="127" t="str">
        <f>IF(ISBLANK(Monitoring_MP!AN50),"",Monitoring_MP!AN50)</f>
        <v>http://balti.md/municipiu-fara-coruptie/liniile-telefonice-anticoruptie/
http://balti.md/municipiu-fara-coruptie/contact/</v>
      </c>
      <c r="AO50" s="191" t="str">
        <f>IF(ISBLANK(Monitoring_MP!AO50),"",Monitoring_MP!AO50)</f>
        <v>nu</v>
      </c>
      <c r="AP50" s="163" t="str">
        <f>IF(ISBLANK(Monitoring_MP!AP50),"",Monitoring_MP!AP50)</f>
        <v>nu sînt informații pe web</v>
      </c>
      <c r="AQ50" s="189" t="str">
        <f>IF(ISBLANK(Monitoring_MP!AQ50),"",Monitoring_MP!AQ50)</f>
        <v>nu</v>
      </c>
      <c r="AR50" s="93" t="str">
        <f>IF(ISBLANK(Monitoring_MP!AR50),"",Monitoring_MP!AR50)</f>
        <v>nu sînt informații pe web</v>
      </c>
      <c r="AS50" s="189" t="str">
        <f>IF(ISBLANK(Monitoring_MP!AS50),"",Monitoring_MP!AS50)</f>
        <v>nu</v>
      </c>
      <c r="AT50" s="93" t="str">
        <f>IF(ISBLANK(Monitoring_MP!AT50),"",Monitoring_MP!AT50)</f>
        <v>nu sînt informații pe web</v>
      </c>
      <c r="AU50" s="189" t="str">
        <f>IF(ISBLANK(Monitoring_MP!AU50),"",Monitoring_MP!AU50)</f>
        <v>nu</v>
      </c>
      <c r="AV50" s="93" t="str">
        <f>IF(ISBLANK(Monitoring_MP!AV50),"",Monitoring_MP!AV50)</f>
        <v>nu sînt informații pe web</v>
      </c>
      <c r="AW50" s="189" t="str">
        <f>IF(ISBLANK(Monitoring_MP!AW50),"",Monitoring_MP!AW50)</f>
        <v>nu</v>
      </c>
      <c r="AX50" s="93" t="str">
        <f>IF(ISBLANK(Monitoring_MP!AX50),"",Monitoring_MP!AX50)</f>
        <v>nu sînt informații pe web</v>
      </c>
      <c r="AY50" s="189" t="str">
        <f>IF(ISBLANK(Monitoring_MP!AY50),"",Monitoring_MP!AY50)</f>
        <v>nu</v>
      </c>
      <c r="AZ50" s="93" t="str">
        <f>IF(ISBLANK(Monitoring_MP!AZ50),"",Monitoring_MP!AZ50)</f>
        <v>nu sînt informații pe web</v>
      </c>
      <c r="BA50" s="189" t="str">
        <f>IF(ISBLANK(Monitoring_MP!BA50),"",Monitoring_MP!BA50)</f>
        <v>nu</v>
      </c>
      <c r="BB50" s="93" t="str">
        <f>IF(ISBLANK(Monitoring_MP!BB50),"",Monitoring_MP!BB50)</f>
        <v>nu sînt informații pe web</v>
      </c>
      <c r="BC50" s="189" t="str">
        <f>IF(ISBLANK(Monitoring_MP!BC50),"",Monitoring_MP!BC50)</f>
        <v>nu</v>
      </c>
      <c r="BD50" s="193" t="str">
        <f>IF(ISBLANK(Monitoring_MP!BD50),"",Monitoring_MP!BD50)</f>
        <v>nu sînt informații pe web</v>
      </c>
      <c r="BE50" s="189" t="str">
        <f>IF(ISBLANK(Monitoring_MP!BE50),"",Monitoring_MP!BE50)</f>
        <v>nu</v>
      </c>
      <c r="BF50" s="193" t="str">
        <f>IF(ISBLANK(Monitoring_MP!BF50),"",Monitoring_MP!BF50)</f>
        <v>nu sînt informații pe web</v>
      </c>
      <c r="BG50" s="189" t="str">
        <f>IF(ISBLANK(Monitoring_MP!BG50),"",Monitoring_MP!BG50)</f>
        <v>nu</v>
      </c>
      <c r="BH50" s="93" t="str">
        <f>IF(ISBLANK(Monitoring_MP!BH50),"",Monitoring_MP!BH50)</f>
        <v>nu sînt informații pe web</v>
      </c>
      <c r="BI50" s="189" t="str">
        <f>IF(ISBLANK(Monitoring_MP!BI50),"",Monitoring_MP!BI50)</f>
        <v>nu</v>
      </c>
      <c r="BJ50" s="193" t="str">
        <f>IF(ISBLANK(Monitoring_MP!BJ50),"",Monitoring_MP!BJ50)</f>
        <v>nu sînt informații pe web</v>
      </c>
      <c r="BK50" s="189" t="str">
        <f>IF(ISBLANK(Monitoring_MP!BK50),"",Monitoring_MP!BK50)</f>
        <v>nu</v>
      </c>
      <c r="BL50" s="193" t="str">
        <f>IF(ISBLANK(Monitoring_MP!BL50),"",Monitoring_MP!BL50)</f>
        <v>nu sînt informații pe web</v>
      </c>
      <c r="BM50" s="189" t="str">
        <f>IF(ISBLANK(Monitoring_MP!BM50),"",Monitoring_MP!BM50)</f>
        <v>nu</v>
      </c>
      <c r="BN50" s="193" t="str">
        <f>IF(ISBLANK(Monitoring_MP!BN50),"",Monitoring_MP!BN50)</f>
        <v>nu sînt informații pe web</v>
      </c>
      <c r="BO50" s="189" t="str">
        <f>IF(ISBLANK(Monitoring_MP!BO50),"",Monitoring_MP!BO50)</f>
        <v>nu</v>
      </c>
      <c r="BP50" s="193" t="str">
        <f>IF(ISBLANK(Monitoring_MP!BP50),"",Monitoring_MP!BP50)</f>
        <v>nu sînt informații pe web</v>
      </c>
      <c r="BQ50" s="189" t="str">
        <f>IF(ISBLANK(Monitoring_MP!BQ50),"",Monitoring_MP!BQ50)</f>
        <v>nu</v>
      </c>
      <c r="BR50" s="193" t="str">
        <f>IF(ISBLANK(Monitoring_MP!BR50),"",Monitoring_MP!BR50)</f>
        <v>nu sînt informații pe web</v>
      </c>
      <c r="BS50" s="189" t="str">
        <f>IF(ISBLANK(Monitoring_MP!BS50),"",Monitoring_MP!BS50)</f>
        <v>nu</v>
      </c>
      <c r="BT50" s="193" t="str">
        <f>IF(ISBLANK(Monitoring_MP!BT50),"",Monitoring_MP!BT50)</f>
        <v>nu sînt informații pe web</v>
      </c>
      <c r="BU50" s="189" t="str">
        <f>IF(ISBLANK(Monitoring_MP!BU50),"",Monitoring_MP!BU50)</f>
        <v>nu</v>
      </c>
      <c r="BV50" s="93" t="str">
        <f>IF(ISBLANK(Monitoring_MP!BV50),"",Monitoring_MP!BV50)</f>
        <v>nu sînt informații pe web</v>
      </c>
      <c r="BW50" s="189" t="str">
        <f>IF(ISBLANK(Monitoring_MP!BW50),"",Monitoring_MP!BW50)</f>
        <v>nu</v>
      </c>
      <c r="BX50" s="193" t="str">
        <f>IF(ISBLANK(Monitoring_MP!BX50),"",Monitoring_MP!BX50)</f>
        <v>nu sînt informații pe web</v>
      </c>
      <c r="BY50" s="189" t="str">
        <f>IF(ISBLANK(Monitoring_MP!BY50),"",Monitoring_MP!BY50)</f>
        <v>nu</v>
      </c>
      <c r="BZ50" s="193" t="str">
        <f>IF(ISBLANK(Monitoring_MP!BZ50),"",Monitoring_MP!BZ50)</f>
        <v>nu sînt informații pe web</v>
      </c>
      <c r="CA50" s="189" t="str">
        <f>IF(ISBLANK(Monitoring_MP!CA50),"",Monitoring_MP!CA50)</f>
        <v>nu</v>
      </c>
      <c r="CB50" s="193" t="str">
        <f>IF(ISBLANK(Monitoring_MP!CB50),"",Monitoring_MP!CB50)</f>
        <v>nu sînt informații pe web</v>
      </c>
      <c r="CC50" s="189" t="str">
        <f>IF(ISBLANK(Monitoring_MP!CC50),"",Monitoring_MP!CC50)</f>
        <v>nu</v>
      </c>
      <c r="CD50" s="193" t="str">
        <f>IF(ISBLANK(Monitoring_MP!CD50),"",Monitoring_MP!CD50)</f>
        <v>nu sînt informații pe web</v>
      </c>
      <c r="CE50" s="189" t="str">
        <f>IF(ISBLANK(Monitoring_MP!CE50),"",Monitoring_MP!CE50)</f>
        <v>nu</v>
      </c>
      <c r="CF50" s="93" t="str">
        <f>IF(ISBLANK(Monitoring_MP!CF50),"",Monitoring_MP!CF50)</f>
        <v>nu sînt informații pe web</v>
      </c>
      <c r="CG50" s="189" t="str">
        <f>IF(ISBLANK(Monitoring_MP!CG50),"",Monitoring_MP!CG50)</f>
        <v>nu</v>
      </c>
      <c r="CH50" s="200" t="str">
        <f>IF(ISBLANK(Monitoring_MP!CH50),"",Monitoring_MP!CH50)</f>
        <v>nu sînt informații pe web</v>
      </c>
      <c r="CI50" s="189" t="str">
        <f>IF(ISBLANK(Monitoring_MP!CI50),"",Monitoring_MP!CI50)</f>
        <v>nu</v>
      </c>
      <c r="CJ50" s="193" t="str">
        <f>IF(ISBLANK(Monitoring_MP!CJ50),"",Monitoring_MP!CJ50)</f>
        <v>nu sînt informații pe web</v>
      </c>
      <c r="CK50" s="189" t="str">
        <f>IF(ISBLANK(Monitoring_MP!CK50),"",Monitoring_MP!CK50)</f>
        <v>nu</v>
      </c>
      <c r="CL50" s="193" t="str">
        <f>IF(ISBLANK(Monitoring_MP!CL50),"",Monitoring_MP!CL50)</f>
        <v>nu sînt informații pe web</v>
      </c>
      <c r="CM50" s="189" t="str">
        <f>IF(ISBLANK(Monitoring_MP!CM50),"",Monitoring_MP!CM50)</f>
        <v>nu</v>
      </c>
      <c r="CN50" s="193" t="str">
        <f>IF(ISBLANK(Monitoring_MP!CN50),"",Monitoring_MP!CN50)</f>
        <v>nu sînt informații pe web</v>
      </c>
      <c r="CO50" s="189" t="str">
        <f>IF(ISBLANK(Monitoring_MP!CO50),"",Monitoring_MP!CO50)</f>
        <v>nu</v>
      </c>
      <c r="CP50" s="193" t="str">
        <f>IF(ISBLANK(Monitoring_MP!CP50),"",Monitoring_MP!CP50)</f>
        <v>nu sînt informații pe web</v>
      </c>
      <c r="CQ50" s="189" t="str">
        <f>IF(ISBLANK(Monitoring_MP!CQ50),"",Monitoring_MP!CQ50)</f>
        <v>nu</v>
      </c>
      <c r="CR50" s="93" t="str">
        <f>IF(ISBLANK(Monitoring_MP!CR50),"",Monitoring_MP!CR50)</f>
        <v>nu sînt informații pe web</v>
      </c>
      <c r="CS50" s="189" t="str">
        <f>IF(ISBLANK(Monitoring_MP!CS50),"",Monitoring_MP!CS50)</f>
        <v>nu</v>
      </c>
      <c r="CT50" s="193" t="str">
        <f>IF(ISBLANK(Monitoring_MP!CT50),"",Monitoring_MP!CT50)</f>
        <v>Pagina web nefuncțională (ultima verificare 31.05.2020)</v>
      </c>
      <c r="CU50" s="189" t="str">
        <f>IF(ISBLANK(Monitoring_MP!CU50),"",Monitoring_MP!CU50)</f>
        <v>nu</v>
      </c>
      <c r="CV50" s="201" t="str">
        <f>IF(ISBLANK(Monitoring_MP!CV50),"",Monitoring_MP!CV50)</f>
        <v>nu sînt informații pe web</v>
      </c>
      <c r="CW50" s="189" t="str">
        <f>IF(ISBLANK(Monitoring_MP!CW50),"",Monitoring_MP!CW50)</f>
        <v>nu</v>
      </c>
      <c r="CX50" s="193" t="str">
        <f>IF(ISBLANK(Monitoring_MP!CX50),"",Monitoring_MP!CX50)</f>
        <v>nu sînt informații pe web</v>
      </c>
      <c r="CY50" s="189" t="str">
        <f>IF(ISBLANK(Monitoring_MP!CY50),"",Monitoring_MP!CY50)</f>
        <v>nu</v>
      </c>
      <c r="CZ50" s="193" t="str">
        <f>IF(ISBLANK(Monitoring_MP!CZ50),"",Monitoring_MP!CZ50)</f>
        <v>nu sînt informații pe web</v>
      </c>
      <c r="DA50" s="189" t="str">
        <f>IF(ISBLANK(Monitoring_MP!DA50),"",Monitoring_MP!DA50)</f>
        <v>nu</v>
      </c>
      <c r="DB50" s="193" t="str">
        <f>IF(ISBLANK(Monitoring_MP!DB50),"",Monitoring_MP!DB50)</f>
        <v>nu sînt informații pe web</v>
      </c>
      <c r="DC50" s="189" t="str">
        <f>IF(ISBLANK(Monitoring_MP!DC50),"",Monitoring_MP!DC50)</f>
        <v>nu</v>
      </c>
      <c r="DD50" s="193" t="str">
        <f>IF(ISBLANK(Monitoring_MP!DD50),"",Monitoring_MP!DD50)</f>
        <v>nu sînt informații pe web</v>
      </c>
      <c r="DE50" s="189" t="str">
        <f>IF(ISBLANK(Monitoring_MP!DE50),"",Monitoring_MP!DE50)</f>
        <v>nu</v>
      </c>
      <c r="DF50" s="193" t="str">
        <f>IF(ISBLANK(Monitoring_MP!DF50),"",Monitoring_MP!DF50)</f>
        <v>nu este pagina web (ultima verificare 31.05.2020)</v>
      </c>
      <c r="DG50" s="189" t="str">
        <f>IF(ISBLANK(Monitoring_MP!DG50),"",Monitoring_MP!DG50)</f>
        <v>nu</v>
      </c>
      <c r="DH50" s="193" t="str">
        <f>IF(ISBLANK(Monitoring_MP!DH50),"",Monitoring_MP!DH50)</f>
        <v>nu sînt informații pe web</v>
      </c>
      <c r="DI50" s="189" t="str">
        <f>IF(ISBLANK(Monitoring_MP!DI50),"",Monitoring_MP!DI50)</f>
        <v>nu</v>
      </c>
      <c r="DJ50" s="93" t="str">
        <f>IF(ISBLANK(Monitoring_MP!DJ50),"",Monitoring_MP!DJ50)</f>
        <v>nu sînt informații pe web</v>
      </c>
      <c r="DK50" s="189" t="str">
        <f>IF(ISBLANK(Monitoring_MP!DK50),"",Monitoring_MP!DK50)</f>
        <v>nu</v>
      </c>
      <c r="DL50" s="193" t="str">
        <f>IF(ISBLANK(Monitoring_MP!DL50),"",Monitoring_MP!DL50)</f>
        <v>nu sînt informații pe web</v>
      </c>
      <c r="DM50" s="189" t="str">
        <f>IF(ISBLANK(Monitoring_MP!DM50),"",Monitoring_MP!DM50)</f>
        <v>nu</v>
      </c>
      <c r="DN50" s="193" t="str">
        <f>IF(ISBLANK(Monitoring_MP!DN50),"",Monitoring_MP!DN50)</f>
        <v>nu sînt informații pe web</v>
      </c>
      <c r="DO50" s="189" t="str">
        <f>IF(ISBLANK(Monitoring_MP!DO50),"",Monitoring_MP!DO50)</f>
        <v>nu</v>
      </c>
      <c r="DP50" s="193" t="str">
        <f>IF(ISBLANK(Monitoring_MP!DP50),"",Monitoring_MP!DP50)</f>
        <v>site nefuncțional (ultima verificare 31.05.2020)</v>
      </c>
      <c r="DQ50" s="189" t="str">
        <f>IF(ISBLANK(Monitoring_MP!DQ50),"",Monitoring_MP!DQ50)</f>
        <v>nu</v>
      </c>
      <c r="DR50" s="193" t="str">
        <f>IF(ISBLANK(Monitoring_MP!DR50),"",Monitoring_MP!DR50)</f>
        <v>Nu are pagină web (ultima verificare 31.05.2020)</v>
      </c>
      <c r="DS50" s="189" t="str">
        <f>IF(ISBLANK(Monitoring_MP!DS50),"",Monitoring_MP!DS50)</f>
        <v>nu</v>
      </c>
      <c r="DT50" s="193" t="str">
        <f>IF(ISBLANK(Monitoring_MP!DT50),"",Monitoring_MP!DT50)</f>
        <v>nu sînt informații pe web</v>
      </c>
      <c r="DU50" s="189" t="str">
        <f>IF(ISBLANK(Monitoring_MP!DU50),"",Monitoring_MP!DU50)</f>
        <v>nu</v>
      </c>
      <c r="DV50" s="193" t="str">
        <f>IF(ISBLANK(Monitoring_MP!DV50),"",Monitoring_MP!DV50)</f>
        <v>Nu are pagină web (ultima verificare 31.05.2020)</v>
      </c>
      <c r="DW50" s="189" t="str">
        <f>IF(ISBLANK(Monitoring_MP!DW50),"",Monitoring_MP!DW50)</f>
        <v>nu</v>
      </c>
      <c r="DX50" s="193" t="str">
        <f>IF(ISBLANK(Monitoring_MP!DX50),"",Monitoring_MP!DX50)</f>
        <v>nu sînt informații pe web</v>
      </c>
      <c r="DY50" s="189" t="str">
        <f>IF(ISBLANK(Monitoring_MP!DY50),"",Monitoring_MP!DY50)</f>
        <v>nu</v>
      </c>
      <c r="DZ50" s="193" t="str">
        <f>IF(ISBLANK(Monitoring_MP!DZ50),"",Monitoring_MP!DZ50)</f>
        <v>nu sînt informații pe web</v>
      </c>
      <c r="EA50" s="189" t="str">
        <f>IF(ISBLANK(Monitoring_MP!EA50),"",Monitoring_MP!EA50)</f>
        <v>nu</v>
      </c>
      <c r="EB50" s="193" t="str">
        <f>IF(ISBLANK(Monitoring_MP!EB50),"",Monitoring_MP!EB50)</f>
        <v>nu sînt informații pe web</v>
      </c>
      <c r="EC50" s="189" t="str">
        <f>IF(ISBLANK(Monitoring_MP!EC50),"",Monitoring_MP!EC50)</f>
        <v>nu</v>
      </c>
      <c r="ED50" s="193" t="str">
        <f>IF(ISBLANK(Monitoring_MP!ED50),"",Monitoring_MP!ED50)</f>
        <v>Nu are pagină web (ultima verificare 31.05.2020)</v>
      </c>
      <c r="EE50" s="189" t="str">
        <f>IF(ISBLANK(Monitoring_MP!EE50),"",Monitoring_MP!EE50)</f>
        <v>nu</v>
      </c>
      <c r="EF50" s="193" t="str">
        <f>IF(ISBLANK(Monitoring_MP!EF50),"",Monitoring_MP!EF50)</f>
        <v>nu sînt informații pe web</v>
      </c>
      <c r="EG50" s="189" t="str">
        <f>IF(ISBLANK(Monitoring_MP!EG50),"",Monitoring_MP!EG50)</f>
        <v>nu</v>
      </c>
      <c r="EH50" s="193" t="str">
        <f>IF(ISBLANK(Monitoring_MP!EH50),"",Monitoring_MP!EH50)</f>
        <v>nu sînt informații pe web</v>
      </c>
      <c r="EI50" s="189" t="str">
        <f>IF(ISBLANK(Monitoring_MP!EI50),"",Monitoring_MP!EI50)</f>
        <v>nu</v>
      </c>
      <c r="EJ50" s="193" t="str">
        <f>IF(ISBLANK(Monitoring_MP!EJ50),"",Monitoring_MP!EJ50)</f>
        <v>nu sînt informații pe web</v>
      </c>
      <c r="EK50" s="189" t="str">
        <f>IF(ISBLANK(Monitoring_MP!EK50),"",Monitoring_MP!EK50)</f>
        <v>da</v>
      </c>
      <c r="EL50" s="192" t="str">
        <f>IF(ISBLANK(Monitoring_MP!EL50),"",Monitoring_MP!EL50)</f>
        <v>http://larga.md/ro/component/content/article.html?id=217&amp;Itemid=0</v>
      </c>
      <c r="EM50" s="189" t="str">
        <f>IF(ISBLANK(Monitoring_MP!EM50),"",Monitoring_MP!EM50)</f>
        <v>nu</v>
      </c>
      <c r="EN50" s="193" t="str">
        <f>IF(ISBLANK(Monitoring_MP!EN50),"",Monitoring_MP!EN50)</f>
        <v>nu sînt informații pe web</v>
      </c>
      <c r="EO50" s="189" t="str">
        <f>IF(ISBLANK(Monitoring_MP!EO50),"",Monitoring_MP!EO50)</f>
        <v>nu</v>
      </c>
      <c r="EP50" s="193" t="str">
        <f>IF(ISBLANK(Monitoring_MP!EP50),"",Monitoring_MP!EP50)</f>
        <v>nu sînt informații pe web</v>
      </c>
      <c r="EQ50" s="189" t="str">
        <f>IF(ISBLANK(Monitoring_MP!EQ50),"",Monitoring_MP!EQ50)</f>
        <v>nu</v>
      </c>
      <c r="ER50" s="193" t="str">
        <f>IF(ISBLANK(Monitoring_MP!ER50),"",Monitoring_MP!ER50)</f>
        <v>pagina web nefuncțională (ultima verificare la 2.06.2020)</v>
      </c>
      <c r="ES50" s="189" t="str">
        <f>IF(ISBLANK(Monitoring_MP!ES50),"",Monitoring_MP!ES50)</f>
        <v>nu</v>
      </c>
      <c r="ET50" s="193" t="str">
        <f>IF(ISBLANK(Monitoring_MP!ET50),"",Monitoring_MP!ET50)</f>
        <v>pagina web nefuncțională (ultima verificare la 2.06.2020)</v>
      </c>
      <c r="EU50" s="189" t="str">
        <f>IF(ISBLANK(Monitoring_MP!EU50),"",Monitoring_MP!EU50)</f>
        <v>nu</v>
      </c>
      <c r="EV50" s="194" t="str">
        <f>IF(ISBLANK(Monitoring_MP!EV50),"",Monitoring_MP!EV50)</f>
        <v>pagina web nefuncțională (ultima verificare la 2.06.2020)</v>
      </c>
      <c r="EW50" s="189" t="str">
        <f>IF(ISBLANK(Monitoring_MP!EW50),"",Monitoring_MP!EW50)</f>
        <v>nu</v>
      </c>
      <c r="EX50" s="193" t="str">
        <f>IF(ISBLANK(Monitoring_MP!EX50),"",Monitoring_MP!EX50)</f>
        <v>nu sînt informații pe web</v>
      </c>
      <c r="EY50" s="189" t="str">
        <f>IF(ISBLANK(Monitoring_MP!EY50),"",Monitoring_MP!EY50)</f>
        <v>nu</v>
      </c>
      <c r="EZ50" s="193" t="str">
        <f>IF(ISBLANK(Monitoring_MP!EZ50),"",Monitoring_MP!EZ50)</f>
        <v>nu sînt informații pe web</v>
      </c>
      <c r="FA50" s="143" t="str">
        <f t="shared" si="2"/>
        <v>da</v>
      </c>
      <c r="FB50" s="143">
        <f t="shared" si="3"/>
        <v>3</v>
      </c>
      <c r="FC50" s="143" t="str">
        <f t="shared" si="2"/>
        <v>nu</v>
      </c>
      <c r="FD50" s="143">
        <f t="shared" si="3"/>
        <v>57</v>
      </c>
      <c r="FE50" s="143" t="str">
        <f t="shared" si="2"/>
        <v>partial</v>
      </c>
      <c r="FF50" s="143">
        <f t="shared" ref="FF50" si="348">COUNTIF($AK50:$EZ50,FE50)</f>
        <v>0</v>
      </c>
      <c r="FG50" s="143" t="str">
        <f t="shared" si="2"/>
        <v>--------</v>
      </c>
      <c r="FH50" s="143">
        <f t="shared" ref="FH50" si="349">COUNTIF($AK50:$EZ50,FG50)</f>
        <v>0</v>
      </c>
      <c r="FI50" s="143" t="str">
        <f t="shared" si="321"/>
        <v>--------</v>
      </c>
      <c r="FJ50" s="143">
        <f t="shared" ref="FJ50" si="350">COUNTIF($AK50:$EZ50,FI50)</f>
        <v>0</v>
      </c>
      <c r="FK50" s="143" t="str">
        <f t="shared" si="7"/>
        <v>--------</v>
      </c>
      <c r="FL50" s="143">
        <f t="shared" ref="FL50" si="351">COUNTIF($AK50:$EZ50,FK50)</f>
        <v>0</v>
      </c>
      <c r="FM50" s="143" t="str">
        <f t="shared" si="9"/>
        <v>--------</v>
      </c>
      <c r="FN50" s="143">
        <f t="shared" ref="FN50" si="352">COUNTIF($AK50:$EZ50,FM50)</f>
        <v>0</v>
      </c>
      <c r="FO50" s="143" t="str">
        <f t="shared" si="11"/>
        <v>N/A</v>
      </c>
      <c r="FP50" s="143">
        <f t="shared" ref="FP50" si="353">COUNTIF($AK50:$EZ50,FO50)</f>
        <v>0</v>
      </c>
      <c r="FQ50" s="143" t="str">
        <f t="shared" si="13"/>
        <v>--------</v>
      </c>
      <c r="FR50" s="143">
        <f t="shared" ref="FR50" si="354">COUNTIF($AK50:$EZ50,FQ50)</f>
        <v>0</v>
      </c>
      <c r="FS50" s="143">
        <f t="shared" si="15"/>
        <v>60</v>
      </c>
      <c r="FT50" s="143" t="str">
        <f t="shared" si="16"/>
        <v>da</v>
      </c>
      <c r="FU50" s="143" t="str">
        <f t="shared" si="17"/>
        <v>nu</v>
      </c>
      <c r="FV50" s="143">
        <f t="shared" si="18"/>
        <v>3</v>
      </c>
      <c r="FW50" s="143">
        <f t="shared" si="19"/>
        <v>57</v>
      </c>
      <c r="FX50" s="143">
        <f t="shared" si="20"/>
        <v>60</v>
      </c>
      <c r="FY50" s="43" t="s">
        <v>357</v>
      </c>
      <c r="FZ50" s="167">
        <f t="shared" si="21"/>
        <v>0.05</v>
      </c>
      <c r="GA50" s="167">
        <f t="shared" si="22"/>
        <v>0.95</v>
      </c>
      <c r="GB50" s="143" t="str">
        <f>VLOOKUP(Analysis_2020!B50,Matching_final!B50:G113,6,FALSE)</f>
        <v>C18047</v>
      </c>
      <c r="GC50" s="143" t="str">
        <f>VLOOKUP(GB50,Monitoring_MP_2018!B:D,3,FALSE)</f>
        <v>Is developoed a mechanism for reporting unethical behavior (telephone line, online form, etc.) within public authorities? If so, what is it?</v>
      </c>
      <c r="GD50" s="143" t="str">
        <f>VLOOKUP(GB50,Monitoring_MP_2018!B:E,4,FALSE)</f>
        <v>et</v>
      </c>
      <c r="GE50" s="167">
        <f>VLOOKUP($GB50,Monitoring_MP_2018!$B:$FD,158,FALSE)</f>
        <v>0.05</v>
      </c>
      <c r="GF50" s="167">
        <f>VLOOKUP($GB50,Monitoring_MP_2018!$B:$FD,159,FALSE)</f>
        <v>0.93333333333333335</v>
      </c>
      <c r="GG50" s="230">
        <f t="shared" si="23"/>
        <v>0</v>
      </c>
      <c r="GH50" s="230">
        <f t="shared" si="24"/>
        <v>1.6666666666666607E-2</v>
      </c>
      <c r="GI50" s="143">
        <v>49</v>
      </c>
    </row>
    <row r="51" spans="1:191" ht="15" customHeight="1" x14ac:dyDescent="0.35">
      <c r="A51" s="44" t="str">
        <f>IF(ISBLANK(Monitoring_MP!A51),"",Monitoring_MP!A51)</f>
        <v>Q49</v>
      </c>
      <c r="B51" s="44" t="str">
        <f>IF(ISBLANK(Monitoring_MP!B51),"",Monitoring_MP!B51)</f>
        <v>C20049</v>
      </c>
      <c r="C51" s="44">
        <f>IF(ISBLANK(Monitoring_MP!C51),"",Monitoring_MP!C51)</f>
        <v>51</v>
      </c>
      <c r="D51" s="46" t="str">
        <f>IF(ISBLANK(Monitoring_MP!D51),"",Monitoring_MP!D51)</f>
        <v>Au fost aduse la cunoştinţa publicului programele de asistenţă socială adoptate, informaţii despre serviciile sociale furnizate de unitatea administrativ-teritorială şi modalitatea de aplicare pentru un potenţial beneficiar?</v>
      </c>
      <c r="E51" s="46" t="str">
        <f>IF(ISBLANK(Monitoring_MP!E51),"",Monitoring_MP!E51)</f>
        <v>Are available the informations about the social services provided and the methods to apply in case of a potential beneficiary?</v>
      </c>
      <c r="F51" s="46" t="str">
        <f>IF(ISBLANK(Monitoring_MP!F51),"",Monitoring_MP!F51)</f>
        <v>soc</v>
      </c>
      <c r="G51" s="45" t="str">
        <f>IF(ISBLANK(Monitoring_MP!G51),"",Monitoring_MP!G51)</f>
        <v>soc1</v>
      </c>
      <c r="H51" s="45" t="str">
        <f>IF(ISBLANK(Monitoring_MP!H51),"",Monitoring_MP!H51)</f>
        <v>soc1k</v>
      </c>
      <c r="I51" s="45">
        <f>IF(ISBLANK(Monitoring_MP!I51),"",Monitoring_MP!I51)</f>
        <v>3</v>
      </c>
      <c r="J51" s="45" t="str">
        <f>IF(ISBLANK(Monitoring_MP!J51),"",Monitoring_MP!J51)</f>
        <v>da</v>
      </c>
      <c r="K51" s="45" t="str">
        <f>IF(ISBLANK(Monitoring_MP!K51),"",Monitoring_MP!K51)</f>
        <v>yes</v>
      </c>
      <c r="L51" s="45" t="str">
        <f>IF(ISBLANK(Monitoring_MP!L51),"",Monitoring_MP!L51)</f>
        <v>nu</v>
      </c>
      <c r="M51" s="90" t="str">
        <f>IF(ISBLANK(Monitoring_MP!M51),"",Monitoring_MP!M51)</f>
        <v>no</v>
      </c>
      <c r="N51" s="45" t="str">
        <f>IF(ISBLANK(Monitoring_MP!N51),"",Monitoring_MP!N51)</f>
        <v>partial/panou informativ</v>
      </c>
      <c r="O51" s="45" t="str">
        <f>IF(ISBLANK(Monitoring_MP!O51),"",Monitoring_MP!O51)</f>
        <v>partially/bilboard</v>
      </c>
      <c r="P51" s="90" t="str">
        <f>IF(ISBLANK(Monitoring_MP!P51),"",Monitoring_MP!P51)</f>
        <v>--------</v>
      </c>
      <c r="Q51" s="90" t="str">
        <f>IF(ISBLANK(Monitoring_MP!Q51),"",Monitoring_MP!Q51)</f>
        <v>--------</v>
      </c>
      <c r="R51" s="45" t="str">
        <f>IF(ISBLANK(Monitoring_MP!R51),"",Monitoring_MP!R51)</f>
        <v>--------</v>
      </c>
      <c r="S51" s="45" t="str">
        <f>IF(ISBLANK(Monitoring_MP!S51),"",Monitoring_MP!S51)</f>
        <v>--------</v>
      </c>
      <c r="T51" s="45" t="str">
        <f>IF(ISBLANK(Monitoring_MP!T51),"",Monitoring_MP!T51)</f>
        <v>--------</v>
      </c>
      <c r="U51" s="45" t="str">
        <f>IF(ISBLANK(Monitoring_MP!U51),"",Monitoring_MP!U51)</f>
        <v>--------</v>
      </c>
      <c r="V51" s="45" t="str">
        <f>IF(ISBLANK(Monitoring_MP!V51),"",Monitoring_MP!V51)</f>
        <v>--------</v>
      </c>
      <c r="W51" s="45" t="str">
        <f>IF(ISBLANK(Monitoring_MP!W51),"",Monitoring_MP!W51)</f>
        <v>--------</v>
      </c>
      <c r="X51" s="45" t="str">
        <f>IF(ISBLANK(Monitoring_MP!X51),"",Monitoring_MP!X51)</f>
        <v>N/A</v>
      </c>
      <c r="Y51" s="45" t="str">
        <f>IF(ISBLANK(Monitoring_MP!Y51),"",Monitoring_MP!Y51)</f>
        <v>N/A</v>
      </c>
      <c r="Z51" s="45" t="str">
        <f>IF(ISBLANK(Monitoring_MP!Z51),"",Monitoring_MP!Z51)</f>
        <v>--------</v>
      </c>
      <c r="AA51" s="45" t="str">
        <f>IF(ISBLANK(Monitoring_MP!AA51),"",Monitoring_MP!AA51)</f>
        <v>--------</v>
      </c>
      <c r="AB51" s="45">
        <f>IF(ISBLANK(Monitoring_MP!AB51),"",Monitoring_MP!AB51)</f>
        <v>3</v>
      </c>
      <c r="AC51" s="45">
        <f>IF(ISBLANK(Monitoring_MP!AC51),"",Monitoring_MP!AC51)</f>
        <v>0</v>
      </c>
      <c r="AD51" s="45">
        <f>IF(ISBLANK(Monitoring_MP!AD51),"",Monitoring_MP!AD51)</f>
        <v>1.5</v>
      </c>
      <c r="AE51" s="45" t="str">
        <f>IF(ISBLANK(Monitoring_MP!AE51),"",Monitoring_MP!AE51)</f>
        <v/>
      </c>
      <c r="AF51" s="45" t="str">
        <f>IF(ISBLANK(Monitoring_MP!AF51),"",Monitoring_MP!AF51)</f>
        <v/>
      </c>
      <c r="AG51" s="45" t="str">
        <f>IF(ISBLANK(Monitoring_MP!AG51),"",Monitoring_MP!AG51)</f>
        <v/>
      </c>
      <c r="AH51" s="45" t="str">
        <f>IF(ISBLANK(Monitoring_MP!AH51),"",Monitoring_MP!AH51)</f>
        <v/>
      </c>
      <c r="AI51" s="45" t="str">
        <f>IF(ISBLANK(Monitoring_MP!AI51),"",Monitoring_MP!AI51)</f>
        <v>N/A</v>
      </c>
      <c r="AJ51" s="46" t="str">
        <f>IF(ISBLANK(Monitoring_MP!AJ51),"",Monitoring_MP!AJ51)</f>
        <v/>
      </c>
      <c r="AK51" s="189" t="str">
        <f>IF(ISBLANK(Monitoring_MP!AK51),"",Monitoring_MP!AK51)</f>
        <v>partial/panou informativ</v>
      </c>
      <c r="AL51" s="95" t="str">
        <f>IF(ISBLANK(Monitoring_MP!AL51),"",Monitoring_MP!AL51)</f>
        <v>https://www.chisinau.md/pageview.php?l=ro&amp;idc=453&amp;t=/Primaria/Directii/Directia-generala-asistenta-sociala-i-sanatate
https://www.chisinau.md/doct.php?l=ro&amp;idc=408&amp;id=27867&amp;t=/Consiliul/Activitatea-Consiliului/Decizii-CMC/Decizia-nr-29-din-20-noiembrie-2019-Cu-privire-la-aprobarea-intr-o-noua-redactie-a-Comisiei-municipale-pentru-protectia-copilului-aflat-in-dificultate-i-a-Regulamentului-privind-organizarea-i-functionarea-Comisiei
https://www.chisinau.md/doct.php?l=ro&amp;idc=408&amp;id=27863&amp;t=/Consiliul/Activitatea-Consiliului/Decizii-CMC/Decizia-nr-28-din-20-noiembrie-2019-Cu-privire-la-aprobarea-intr-o-noua-redactie-a-Regulamentului-privind-stabilirea-i-acordarea-ajutorului-material-persoanelorfamiliilor-defavorizate-din-municipiul-Chiinau
https://www.chisinau.md/doct.php?l=ro&amp;idc=408&amp;id=27860&amp;t=/Consiliul/Activitatea-Consiliului/Decizii-CMC/Decizia-nr-22-din-20-noiembrie-2019-Cu-privire-la-compensarea-cheltuielilor-persoanelor-defavorizate-din-municipiul-Chiinau-la-efectuarea-platilor-pentru-serviciile-comunale-i-resursele-energetice-in-sezonuil-rece-2019-2020
https://www.chisinau.md/doct.php?l=ro&amp;idc=408&amp;id=25553&amp;t=/Consiliul/Activitatea-Consiliului/Decizii-CMC/Decizia-nr-220-din-22-februarie-2019-Cu-privire-la-aprobarea-Instructiunii-metodice-privind-interventia-autoritatilor-tutelare-teritorialelocale-prestatorilor-de-servicii-sociale-in-raza-administrativ-teritoriala-a-municipiului-Chiinau-in-procesul-de-identificare-evaluare-referire-asistenta-i-monitorizare-a-cazurilor-de-violenta-neglijare-exploatare-i-trafic-al-copilului
https://www.chisinau.md/doct.php?l=ro&amp;idc=408&amp;id=25177&amp;t=/Consiliul/Activitatea-Consiliului/Decizii-CMC/Decizia-nr-932-din-16-ianuarie-2019-Cu-privire-la-crearea-Serviciului-social-Casa-de-copii-de-tip-de-familial-pe-langa-Directia-municipala-pentru-protectia-drepturilor-copilului
https://www.chisinau.md/doct.php?l=ro&amp;idc=408&amp;id=20725&amp;t=/Consiliul/Activitatea-Consiliului/Decizii-CMC/Decizia-nr-156-din-22-decembrie-2017-Cu-privire-la-aprobarea-Regulamentului-privind-compensarea-cheltuielilor-pentru-persoanele-defavorizate-din-municipiul-Chiinau-la-efectuarea-platilor-pentru-serviciile-comunale-i-resursele-energetice
https://www.chisinau.md/lib.php?l=ro&amp;idc=511</v>
      </c>
      <c r="AM51" s="189" t="str">
        <f>IF(ISBLANK(Monitoring_MP!AM51),"",Monitoring_MP!AM51)</f>
        <v>da</v>
      </c>
      <c r="AN51" s="93" t="str">
        <f>IF(ISBLANK(Monitoring_MP!AN51),"",Monitoring_MP!AN51)</f>
        <v>http://balti.md/servicii-publice/primaria-apl/</v>
      </c>
      <c r="AO51" s="191" t="str">
        <f>IF(ISBLANK(Monitoring_MP!AO51),"",Monitoring_MP!AO51)</f>
        <v>da</v>
      </c>
      <c r="AP51" s="154" t="str">
        <f>IF(ISBLANK(Monitoring_MP!AP51),"",Monitoring_MP!AP51)</f>
        <v>http://primariacahul.md/index.php/informatii-publice/servicii-prestate</v>
      </c>
      <c r="AQ51" s="189" t="str">
        <f>IF(ISBLANK(Monitoring_MP!AQ51),"",Monitoring_MP!AQ51)</f>
        <v>nu</v>
      </c>
      <c r="AR51" s="93" t="str">
        <f>IF(ISBLANK(Monitoring_MP!AR51),"",Monitoring_MP!AR51)</f>
        <v>nu sînt informații pe web</v>
      </c>
      <c r="AS51" s="189" t="str">
        <f>IF(ISBLANK(Monitoring_MP!AS51),"",Monitoring_MP!AS51)</f>
        <v>partial/panou informativ</v>
      </c>
      <c r="AT51" s="95" t="str">
        <f>IF(ISBLANK(Monitoring_MP!AT51),"",Monitoring_MP!AT51)</f>
        <v>http://www.primsoroca.md/ro/regulamente?page=1&amp;per-page=10</v>
      </c>
      <c r="AU51" s="189" t="str">
        <f>IF(ISBLANK(Monitoring_MP!AU51),"",Monitoring_MP!AU51)</f>
        <v>partial/panou informativ</v>
      </c>
      <c r="AV51" s="93" t="str">
        <f>IF(ISBLANK(Monitoring_MP!AV51),"",Monitoring_MP!AV51)</f>
        <v>https://www.orhei.md/media/files/files/regulament_ajutor_material_unic_la_na__terea_copilului_5524215.pdf
https://www.orhei.md/index.php?pag=page&amp;id=708&amp;l=ro</v>
      </c>
      <c r="AW51" s="189" t="str">
        <f>IF(ISBLANK(Monitoring_MP!AW51),"",Monitoring_MP!AW51)</f>
        <v>partial/panou informativ</v>
      </c>
      <c r="AX51" s="93" t="str">
        <f>IF(ISBLANK(Monitoring_MP!AX51),"",Monitoring_MP!AX51)</f>
        <v>https://ceadir-lunga.md/sotsialnaya-sfera
https://ceadir-lunga.md/novosti/item/3017-izmenen-spisok-poluchatelej-posobij</v>
      </c>
      <c r="AY51" s="189" t="str">
        <f>IF(ISBLANK(Monitoring_MP!AY51),"",Monitoring_MP!AY51)</f>
        <v>partial/panou informativ</v>
      </c>
      <c r="AZ51" s="93" t="str">
        <f>IF(ISBLANK(Monitoring_MP!AZ51),"",Monitoring_MP!AZ51)</f>
        <v>Conform răspunsului din chestionar</v>
      </c>
      <c r="BA51" s="189" t="str">
        <f>IF(ISBLANK(Monitoring_MP!BA51),"",Monitoring_MP!BA51)</f>
        <v>nu</v>
      </c>
      <c r="BB51" s="93" t="str">
        <f>IF(ISBLANK(Monitoring_MP!BB51),"",Monitoring_MP!BB51)</f>
        <v>nu sînt informații pe web</v>
      </c>
      <c r="BC51" s="189" t="str">
        <f>IF(ISBLANK(Monitoring_MP!BC51),"",Monitoring_MP!BC51)</f>
        <v>partial/panou informativ</v>
      </c>
      <c r="BD51" s="192" t="str">
        <f>IF(ISBLANK(Monitoring_MP!BD51),"",Monitoring_MP!BD51)</f>
        <v>Conform răspunsului din chestionar</v>
      </c>
      <c r="BE51" s="189" t="str">
        <f>IF(ISBLANK(Monitoring_MP!BE51),"",Monitoring_MP!BE51)</f>
        <v>partial/panou informativ</v>
      </c>
      <c r="BF51" s="192" t="str">
        <f>IF(ISBLANK(Monitoring_MP!BF51),"",Monitoring_MP!BF51)</f>
        <v>https://primaria.causeni.org/ajutor-material/</v>
      </c>
      <c r="BG51" s="189" t="str">
        <f>IF(ISBLANK(Monitoring_MP!BG51),"",Monitoring_MP!BG51)</f>
        <v>partial/panou informativ</v>
      </c>
      <c r="BH51" s="93" t="str">
        <f>IF(ISBLANK(Monitoring_MP!BH51),"",Monitoring_MP!BH51)</f>
        <v>http://primariaedinet.md/?page_id=2243</v>
      </c>
      <c r="BI51" s="189" t="str">
        <f>IF(ISBLANK(Monitoring_MP!BI51),"",Monitoring_MP!BI51)</f>
        <v>nu</v>
      </c>
      <c r="BJ51" s="193" t="str">
        <f>IF(ISBLANK(Monitoring_MP!BJ51),"",Monitoring_MP!BJ51)</f>
        <v>nu sînt informații pe web</v>
      </c>
      <c r="BK51" s="189" t="str">
        <f>IF(ISBLANK(Monitoring_MP!BK51),"",Monitoring_MP!BK51)</f>
        <v>nu</v>
      </c>
      <c r="BL51" s="193" t="str">
        <f>IF(ISBLANK(Monitoring_MP!BL51),"",Monitoring_MP!BL51)</f>
        <v>nu sînt informații pe web</v>
      </c>
      <c r="BM51" s="189" t="str">
        <f>IF(ISBLANK(Monitoring_MP!BM51),"",Monitoring_MP!BM51)</f>
        <v>partial/panou informativ</v>
      </c>
      <c r="BN51" s="192" t="str">
        <f>IF(ISBLANK(Monitoring_MP!BN51),"",Monitoring_MP!BN51)</f>
        <v>Conform răspunsului din chestionar</v>
      </c>
      <c r="BO51" s="189" t="str">
        <f>IF(ISBLANK(Monitoring_MP!BO51),"",Monitoring_MP!BO51)</f>
        <v>nu</v>
      </c>
      <c r="BP51" s="193" t="str">
        <f>IF(ISBLANK(Monitoring_MP!BP51),"",Monitoring_MP!BP51)</f>
        <v>nu sînt informații pe web</v>
      </c>
      <c r="BQ51" s="189" t="str">
        <f>IF(ISBLANK(Monitoring_MP!BQ51),"",Monitoring_MP!BQ51)</f>
        <v>nu</v>
      </c>
      <c r="BR51" s="193" t="str">
        <f>IF(ISBLANK(Monitoring_MP!BR51),"",Monitoring_MP!BR51)</f>
        <v>nu sînt informații pe web</v>
      </c>
      <c r="BS51" s="189" t="str">
        <f>IF(ISBLANK(Monitoring_MP!BS51),"",Monitoring_MP!BS51)</f>
        <v>partial/panou informativ</v>
      </c>
      <c r="BT51" s="192" t="str">
        <f>IF(ISBLANK(Monitoring_MP!BT51),"",Monitoring_MP!BT51)</f>
        <v>http://taraclia.md/ru/page/grazhdan-i-bizns/sotsialyn-lygot-i-pomoshty/sotsialynaya-poddrzhka-smy</v>
      </c>
      <c r="BU51" s="189" t="str">
        <f>IF(ISBLANK(Monitoring_MP!BU51),"",Monitoring_MP!BU51)</f>
        <v>partial/panou informativ</v>
      </c>
      <c r="BV51" s="93" t="str">
        <f>IF(ISBLANK(Monitoring_MP!BV51),"",Monitoring_MP!BV51)</f>
        <v>https://drive.google.com/file/d/0B8tcouSfQ_3VWmcySTJwQVBVdVU/view
https://drive.google.com/file/d/1oql2fK_zp58WQsZREci9oed_Jfz5W_D8/view</v>
      </c>
      <c r="BW51" s="189" t="str">
        <f>IF(ISBLANK(Monitoring_MP!BW51),"",Monitoring_MP!BW51)</f>
        <v>nu</v>
      </c>
      <c r="BX51" s="95" t="str">
        <f>IF(ISBLANK(Monitoring_MP!BX51),"",Monitoring_MP!BX51)</f>
        <v>nu sînt informații pe web</v>
      </c>
      <c r="BY51" s="189" t="str">
        <f>IF(ISBLANK(Monitoring_MP!BY51),"",Monitoring_MP!BY51)</f>
        <v>nu</v>
      </c>
      <c r="BZ51" s="193" t="str">
        <f>IF(ISBLANK(Monitoring_MP!BZ51),"",Monitoring_MP!BZ51)</f>
        <v>nu sînt informații pe web</v>
      </c>
      <c r="CA51" s="189" t="str">
        <f>IF(ISBLANK(Monitoring_MP!CA51),"",Monitoring_MP!CA51)</f>
        <v>da</v>
      </c>
      <c r="CB51" s="95" t="str">
        <f>IF(ISBLANK(Monitoring_MP!CB51),"",Monitoring_MP!CB51)</f>
        <v>http://cimislia.md/ro/page/cetateni-si-business/beneficii-sociale-si-ajutoare</v>
      </c>
      <c r="CC51" s="189" t="str">
        <f>IF(ISBLANK(Monitoring_MP!CC51),"",Monitoring_MP!CC51)</f>
        <v>partial/panou informativ</v>
      </c>
      <c r="CD51" s="192" t="str">
        <f>IF(ISBLANK(Monitoring_MP!CD51),"",Monitoring_MP!CD51)</f>
        <v>http://riscani.com/ro/page/cetateni-si-business/beneficii-sociale-si-ajutoare</v>
      </c>
      <c r="CE51" s="189" t="str">
        <f>IF(ISBLANK(Monitoring_MP!CE51),"",Monitoring_MP!CE51)</f>
        <v>nu</v>
      </c>
      <c r="CF51" s="192" t="str">
        <f>IF(ISBLANK(Monitoring_MP!CF51),"",Monitoring_MP!CF51)</f>
        <v>nu sînt informații pe web</v>
      </c>
      <c r="CG51" s="189" t="str">
        <f>IF(ISBLANK(Monitoring_MP!CG51),"",Monitoring_MP!CG51)</f>
        <v>partial/panou informativ</v>
      </c>
      <c r="CH51" s="171" t="str">
        <f>IF(ISBLANK(Monitoring_MP!CH51),"",Monitoring_MP!CH51)</f>
        <v>http://www.primariabessarabka.md/ru/page/grazhdan-i-bizns/sotsialyn-lygot-i-pomoshty</v>
      </c>
      <c r="CI51" s="189" t="str">
        <f>IF(ISBLANK(Monitoring_MP!CI51),"",Monitoring_MP!CI51)</f>
        <v>nu</v>
      </c>
      <c r="CJ51" s="193" t="str">
        <f>IF(ISBLANK(Monitoring_MP!CJ51),"",Monitoring_MP!CJ51)</f>
        <v>nu sînt informații pe web</v>
      </c>
      <c r="CK51" s="189" t="str">
        <f>IF(ISBLANK(Monitoring_MP!CK51),"",Monitoring_MP!CK51)</f>
        <v>nu</v>
      </c>
      <c r="CL51" s="192" t="str">
        <f>IF(ISBLANK(Monitoring_MP!CL51),"",Monitoring_MP!CL51)</f>
        <v>nu sînt informații pe web</v>
      </c>
      <c r="CM51" s="189" t="str">
        <f>IF(ISBLANK(Monitoring_MP!CM51),"",Monitoring_MP!CM51)</f>
        <v>partial/panou informativ</v>
      </c>
      <c r="CN51" s="192" t="str">
        <f>IF(ISBLANK(Monitoring_MP!CN51),"",Monitoring_MP!CN51)</f>
        <v>http://primaria-glodeni.md/ro/page/cetateni-si-business/beneficii-sociale-si-ajutoare/ajutorul-de-deces</v>
      </c>
      <c r="CO51" s="189" t="str">
        <f>IF(ISBLANK(Monitoring_MP!CO51),"",Monitoring_MP!CO51)</f>
        <v>nu</v>
      </c>
      <c r="CP51" s="93" t="str">
        <f>IF(ISBLANK(Monitoring_MP!CP51),"",Monitoring_MP!CP51)</f>
        <v>nu sînt informații pe web</v>
      </c>
      <c r="CQ51" s="189" t="str">
        <f>IF(ISBLANK(Monitoring_MP!CQ51),"",Monitoring_MP!CQ51)</f>
        <v>nu</v>
      </c>
      <c r="CR51" s="93" t="str">
        <f>IF(ISBLANK(Monitoring_MP!CR51),"",Monitoring_MP!CR51)</f>
        <v>nu sînt informații pe web</v>
      </c>
      <c r="CS51" s="189" t="str">
        <f>IF(ISBLANK(Monitoring_MP!CS51),"",Monitoring_MP!CS51)</f>
        <v>nu</v>
      </c>
      <c r="CT51" s="192" t="str">
        <f>IF(ISBLANK(Monitoring_MP!CT51),"",Monitoring_MP!CT51)</f>
        <v>Pagina web nefuncțională (ultima verificare 31.05.2020)</v>
      </c>
      <c r="CU51" s="189" t="str">
        <f>IF(ISBLANK(Monitoring_MP!CU51),"",Monitoring_MP!CU51)</f>
        <v>partial/panou informativ</v>
      </c>
      <c r="CV51" s="93" t="str">
        <f>IF(ISBLANK(Monitoring_MP!CV51),"",Monitoring_MP!CV51)</f>
        <v>http://www.carpineni.md/articole/pensii-si-indemnizatii/</v>
      </c>
      <c r="CW51" s="189" t="str">
        <f>IF(ISBLANK(Monitoring_MP!CW51),"",Monitoring_MP!CW51)</f>
        <v>nu</v>
      </c>
      <c r="CX51" s="95" t="str">
        <f>IF(ISBLANK(Monitoring_MP!CX51),"",Monitoring_MP!CX51)</f>
        <v>nu sînt informații pe web</v>
      </c>
      <c r="CY51" s="189" t="str">
        <f>IF(ISBLANK(Monitoring_MP!CY51),"",Monitoring_MP!CY51)</f>
        <v>nu</v>
      </c>
      <c r="CZ51" s="193" t="str">
        <f>IF(ISBLANK(Monitoring_MP!CZ51),"",Monitoring_MP!CZ51)</f>
        <v>nu sînt informații pe web</v>
      </c>
      <c r="DA51" s="189" t="str">
        <f>IF(ISBLANK(Monitoring_MP!DA51),"",Monitoring_MP!DA51)</f>
        <v>partial/panou informativ</v>
      </c>
      <c r="DB51" s="192" t="str">
        <f>IF(ISBLANK(Monitoring_MP!DB51),"",Monitoring_MP!DB51)</f>
        <v>Conform răspunsului din chestionar</v>
      </c>
      <c r="DC51" s="189" t="str">
        <f>IF(ISBLANK(Monitoring_MP!DC51),"",Monitoring_MP!DC51)</f>
        <v>partial/panou informativ</v>
      </c>
      <c r="DD51" s="193" t="str">
        <f>IF(ISBLANK(Monitoring_MP!DD51),"",Monitoring_MP!DD51)</f>
        <v>Conform răspunsului din chestionar</v>
      </c>
      <c r="DE51" s="189" t="str">
        <f>IF(ISBLANK(Monitoring_MP!DE51),"",Monitoring_MP!DE51)</f>
        <v>nu</v>
      </c>
      <c r="DF51" s="193" t="str">
        <f>IF(ISBLANK(Monitoring_MP!DF51),"",Monitoring_MP!DF51)</f>
        <v>nu este pagina web (ultima verificare 31.05.2020)</v>
      </c>
      <c r="DG51" s="189" t="str">
        <f>IF(ISBLANK(Monitoring_MP!DG51),"",Monitoring_MP!DG51)</f>
        <v>partial/panou informativ</v>
      </c>
      <c r="DH51" s="192" t="str">
        <f>IF(ISBLANK(Monitoring_MP!DH51),"",Monitoring_MP!DH51)</f>
        <v>http://www.primariacricova.md/ro/proiecte-de-decizii.html</v>
      </c>
      <c r="DI51" s="189" t="str">
        <f>IF(ISBLANK(Monitoring_MP!DI51),"",Monitoring_MP!DI51)</f>
        <v>nu</v>
      </c>
      <c r="DJ51" s="93" t="str">
        <f>IF(ISBLANK(Monitoring_MP!DJ51),"",Monitoring_MP!DJ51)</f>
        <v>nu sînt informații pe web</v>
      </c>
      <c r="DK51" s="189" t="str">
        <f>IF(ISBLANK(Monitoring_MP!DK51),"",Monitoring_MP!DK51)</f>
        <v>nu</v>
      </c>
      <c r="DL51" s="193" t="str">
        <f>IF(ISBLANK(Monitoring_MP!DL51),"",Monitoring_MP!DL51)</f>
        <v>nu sînt informații pe web</v>
      </c>
      <c r="DM51" s="189" t="str">
        <f>IF(ISBLANK(Monitoring_MP!DM51),"",Monitoring_MP!DM51)</f>
        <v>nu</v>
      </c>
      <c r="DN51" s="193" t="str">
        <f>IF(ISBLANK(Monitoring_MP!DN51),"",Monitoring_MP!DN51)</f>
        <v>nu sînt informații pe web</v>
      </c>
      <c r="DO51" s="189" t="str">
        <f>IF(ISBLANK(Monitoring_MP!DO51),"",Monitoring_MP!DO51)</f>
        <v>nu</v>
      </c>
      <c r="DP51" s="193" t="str">
        <f>IF(ISBLANK(Monitoring_MP!DP51),"",Monitoring_MP!DP51)</f>
        <v>site nefuncțional (ultima verificare 31.05.2020)</v>
      </c>
      <c r="DQ51" s="189" t="str">
        <f>IF(ISBLANK(Monitoring_MP!DQ51),"",Monitoring_MP!DQ51)</f>
        <v>nu</v>
      </c>
      <c r="DR51" s="193" t="str">
        <f>IF(ISBLANK(Monitoring_MP!DR51),"",Monitoring_MP!DR51)</f>
        <v>Nu are pagină web (ultima verificare 31.05.2020)</v>
      </c>
      <c r="DS51" s="189" t="str">
        <f>IF(ISBLANK(Monitoring_MP!DS51),"",Monitoring_MP!DS51)</f>
        <v>nu</v>
      </c>
      <c r="DT51" s="193" t="str">
        <f>IF(ISBLANK(Monitoring_MP!DT51),"",Monitoring_MP!DT51)</f>
        <v>nu sînt informații pe web</v>
      </c>
      <c r="DU51" s="189" t="str">
        <f>IF(ISBLANK(Monitoring_MP!DU51),"",Monitoring_MP!DU51)</f>
        <v>nu</v>
      </c>
      <c r="DV51" s="193" t="str">
        <f>IF(ISBLANK(Monitoring_MP!DV51),"",Monitoring_MP!DV51)</f>
        <v>Nu are pagină web (ultima verificare 31.05.2020)</v>
      </c>
      <c r="DW51" s="189" t="str">
        <f>IF(ISBLANK(Monitoring_MP!DW51),"",Monitoring_MP!DW51)</f>
        <v>partial/panou informativ</v>
      </c>
      <c r="DX51" s="192" t="str">
        <f>IF(ISBLANK(Monitoring_MP!DX51),"",Monitoring_MP!DX51)</f>
        <v>Conform răspunsului din chestionar</v>
      </c>
      <c r="DY51" s="189" t="str">
        <f>IF(ISBLANK(Monitoring_MP!DY51),"",Monitoring_MP!DY51)</f>
        <v>da</v>
      </c>
      <c r="DZ51" s="93" t="str">
        <f>IF(ISBLANK(Monitoring_MP!DZ51),"",Monitoring_MP!DZ51)</f>
        <v>http://www.pelinia.md/acte-necesare/
http://www.pelinia.md/ajutor-material/
http://www.pelinia.md/articole/ajutor-social/
http://www.pelinia.md/asistenta-personala/</v>
      </c>
      <c r="EA51" s="189" t="str">
        <f>IF(ISBLANK(Monitoring_MP!EA51),"",Monitoring_MP!EA51)</f>
        <v>partial/panou informativ</v>
      </c>
      <c r="EB51" s="192" t="str">
        <f>IF(ISBLANK(Monitoring_MP!EB51),"",Monitoring_MP!EB51)</f>
        <v>Conform răspunsului din chestionar</v>
      </c>
      <c r="EC51" s="189" t="str">
        <f>IF(ISBLANK(Monitoring_MP!EC51),"",Monitoring_MP!EC51)</f>
        <v>nu</v>
      </c>
      <c r="ED51" s="193" t="str">
        <f>IF(ISBLANK(Monitoring_MP!ED51),"",Monitoring_MP!ED51)</f>
        <v>Nu are pagină web (ultima verificare 31.05.2020)</v>
      </c>
      <c r="EE51" s="189" t="str">
        <f>IF(ISBLANK(Monitoring_MP!EE51),"",Monitoring_MP!EE51)</f>
        <v>partial/panou informativ</v>
      </c>
      <c r="EF51" s="192" t="str">
        <f>IF(ISBLANK(Monitoring_MP!EF51),"",Monitoring_MP!EF51)</f>
        <v>http://talmaza.md/index.php?pag=page&amp;id=1216&amp;l=ro
http://talmaza.md/index.php?pag=page&amp;id=1217&amp;l=ro</v>
      </c>
      <c r="EG51" s="189" t="str">
        <f>IF(ISBLANK(Monitoring_MP!EG51),"",Monitoring_MP!EG51)</f>
        <v>nu</v>
      </c>
      <c r="EH51" s="193" t="str">
        <f>IF(ISBLANK(Monitoring_MP!EH51),"",Monitoring_MP!EH51)</f>
        <v>nu sînt informații pe web</v>
      </c>
      <c r="EI51" s="189" t="str">
        <f>IF(ISBLANK(Monitoring_MP!EI51),"",Monitoring_MP!EI51)</f>
        <v>nu</v>
      </c>
      <c r="EJ51" s="193" t="str">
        <f>IF(ISBLANK(Monitoring_MP!EJ51),"",Monitoring_MP!EJ51)</f>
        <v>nu sînt informații pe web</v>
      </c>
      <c r="EK51" s="189" t="str">
        <f>IF(ISBLANK(Monitoring_MP!EK51),"",Monitoring_MP!EK51)</f>
        <v>partial/panou informativ</v>
      </c>
      <c r="EL51" s="95" t="str">
        <f>IF(ISBLANK(Monitoring_MP!EL51),"",Monitoring_MP!EL51)</f>
        <v>http://larga.md/ro/servicii/asisten-a-social.html</v>
      </c>
      <c r="EM51" s="189" t="str">
        <f>IF(ISBLANK(Monitoring_MP!EM51),"",Monitoring_MP!EM51)</f>
        <v>partial/panou informativ</v>
      </c>
      <c r="EN51" s="192" t="str">
        <f>IF(ISBLANK(Monitoring_MP!EN51),"",Monitoring_MP!EN51)</f>
        <v>Conform răspunsului din chestionar</v>
      </c>
      <c r="EO51" s="189" t="str">
        <f>IF(ISBLANK(Monitoring_MP!EO51),"",Monitoring_MP!EO51)</f>
        <v>da</v>
      </c>
      <c r="EP51" s="95" t="str">
        <f>IF(ISBLANK(Monitoring_MP!EP51),"",Monitoring_MP!EP51)</f>
        <v>https://magdacesti.md/asistenta-sociala/</v>
      </c>
      <c r="EQ51" s="189" t="str">
        <f>IF(ISBLANK(Monitoring_MP!EQ51),"",Monitoring_MP!EQ51)</f>
        <v>nu</v>
      </c>
      <c r="ER51" s="93" t="str">
        <f>IF(ISBLANK(Monitoring_MP!ER51),"",Monitoring_MP!ER51)</f>
        <v>pagina web nefuncțională (ultima verificare la 2.06.2020)</v>
      </c>
      <c r="ES51" s="189" t="str">
        <f>IF(ISBLANK(Monitoring_MP!ES51),"",Monitoring_MP!ES51)</f>
        <v>nu</v>
      </c>
      <c r="ET51" s="193" t="str">
        <f>IF(ISBLANK(Monitoring_MP!ET51),"",Monitoring_MP!ET51)</f>
        <v>pagina web nefuncțională (ultima verificare la 2.06.2020)</v>
      </c>
      <c r="EU51" s="189" t="str">
        <f>IF(ISBLANK(Monitoring_MP!EU51),"",Monitoring_MP!EU51)</f>
        <v>nu</v>
      </c>
      <c r="EV51" s="93" t="str">
        <f>IF(ISBLANK(Monitoring_MP!EV51),"",Monitoring_MP!EV51)</f>
        <v>pagina web nefuncțională (ultima verificare la 2.06.2020)</v>
      </c>
      <c r="EW51" s="189" t="str">
        <f>IF(ISBLANK(Monitoring_MP!EW51),"",Monitoring_MP!EW51)</f>
        <v>da</v>
      </c>
      <c r="EX51" s="95" t="str">
        <f>IF(ISBLANK(Monitoring_MP!EX51),"",Monitoring_MP!EX51)</f>
        <v>http://zaim.md/ro/page/cetateni-si-business/beneficii-sociale-si-ajutoare/ajutoare-sociale-familiale
http://zaim.md/ro/page/cetateni-si-business/beneficii-sociale-si-ajutoare/ajutorul-de-somaj
http://zaim.md/ro/page/cetateni-si-business/beneficii-sociale-si-ajutoare/pensionarea-si-ajutorul-social</v>
      </c>
      <c r="EY51" s="189" t="str">
        <f>IF(ISBLANK(Monitoring_MP!EY51),"",Monitoring_MP!EY51)</f>
        <v>nu</v>
      </c>
      <c r="EZ51" s="193" t="str">
        <f>IF(ISBLANK(Monitoring_MP!EZ51),"",Monitoring_MP!EZ51)</f>
        <v>nu sînt informații pe web</v>
      </c>
      <c r="FA51" s="143" t="str">
        <f t="shared" si="2"/>
        <v>da</v>
      </c>
      <c r="FB51" s="143">
        <f t="shared" si="3"/>
        <v>6</v>
      </c>
      <c r="FC51" s="143" t="str">
        <f t="shared" si="2"/>
        <v>nu</v>
      </c>
      <c r="FD51" s="143">
        <f t="shared" si="3"/>
        <v>31</v>
      </c>
      <c r="FE51" s="143" t="str">
        <f t="shared" si="2"/>
        <v>partial/panou informativ</v>
      </c>
      <c r="FF51" s="143">
        <f t="shared" ref="FF51" si="355">COUNTIF($AK51:$EZ51,FE51)</f>
        <v>23</v>
      </c>
      <c r="FG51" s="143" t="str">
        <f t="shared" si="2"/>
        <v>--------</v>
      </c>
      <c r="FH51" s="143">
        <f t="shared" ref="FH51" si="356">COUNTIF($AK51:$EZ51,FG51)</f>
        <v>0</v>
      </c>
      <c r="FI51" s="143" t="str">
        <f t="shared" si="321"/>
        <v>--------</v>
      </c>
      <c r="FJ51" s="143">
        <f t="shared" ref="FJ51" si="357">COUNTIF($AK51:$EZ51,FI51)</f>
        <v>0</v>
      </c>
      <c r="FK51" s="143" t="str">
        <f t="shared" si="7"/>
        <v>--------</v>
      </c>
      <c r="FL51" s="143">
        <f t="shared" ref="FL51" si="358">COUNTIF($AK51:$EZ51,FK51)</f>
        <v>0</v>
      </c>
      <c r="FM51" s="143" t="str">
        <f t="shared" si="9"/>
        <v>--------</v>
      </c>
      <c r="FN51" s="143">
        <f t="shared" ref="FN51" si="359">COUNTIF($AK51:$EZ51,FM51)</f>
        <v>0</v>
      </c>
      <c r="FO51" s="143" t="str">
        <f t="shared" si="11"/>
        <v>N/A</v>
      </c>
      <c r="FP51" s="143">
        <f t="shared" ref="FP51" si="360">COUNTIF($AK51:$EZ51,FO51)</f>
        <v>0</v>
      </c>
      <c r="FQ51" s="143" t="str">
        <f t="shared" si="13"/>
        <v>--------</v>
      </c>
      <c r="FR51" s="143">
        <f t="shared" ref="FR51" si="361">COUNTIF($AK51:$EZ51,FQ51)</f>
        <v>0</v>
      </c>
      <c r="FS51" s="143">
        <f t="shared" si="15"/>
        <v>60</v>
      </c>
      <c r="FT51" s="143" t="str">
        <f t="shared" si="16"/>
        <v>da</v>
      </c>
      <c r="FU51" s="143" t="str">
        <f t="shared" si="17"/>
        <v>nu</v>
      </c>
      <c r="FV51" s="143">
        <f t="shared" si="18"/>
        <v>6</v>
      </c>
      <c r="FW51" s="143">
        <f t="shared" si="19"/>
        <v>31</v>
      </c>
      <c r="FX51" s="143">
        <f t="shared" si="20"/>
        <v>60</v>
      </c>
      <c r="FY51" s="46" t="s">
        <v>358</v>
      </c>
      <c r="FZ51" s="167">
        <f t="shared" si="21"/>
        <v>0.1</v>
      </c>
      <c r="GA51" s="167">
        <f t="shared" si="22"/>
        <v>0.51666666666666672</v>
      </c>
      <c r="GB51" s="143" t="str">
        <f>VLOOKUP(Analysis_2020!B51,Matching_final!B51:G114,6,FALSE)</f>
        <v>C18048</v>
      </c>
      <c r="GC51" s="143" t="str">
        <f>VLOOKUP(GB51,Monitoring_MP_2018!B:D,3,FALSE)</f>
        <v>Are available the informations about the social services provided and the methods to apply in case of a potential beneficiary?</v>
      </c>
      <c r="GD51" s="143" t="str">
        <f>VLOOKUP(GB51,Monitoring_MP_2018!B:E,4,FALSE)</f>
        <v>soc</v>
      </c>
      <c r="GE51" s="167">
        <f>VLOOKUP($GB51,Monitoring_MP_2018!$B:$FD,158,FALSE)</f>
        <v>0.1</v>
      </c>
      <c r="GF51" s="167">
        <f>VLOOKUP($GB51,Monitoring_MP_2018!$B:$FD,159,FALSE)</f>
        <v>0.41666666666666669</v>
      </c>
      <c r="GG51" s="230">
        <f t="shared" si="23"/>
        <v>0</v>
      </c>
      <c r="GH51" s="230">
        <f t="shared" si="24"/>
        <v>0.10000000000000003</v>
      </c>
      <c r="GI51" s="143">
        <v>50</v>
      </c>
    </row>
    <row r="52" spans="1:191" ht="15" customHeight="1" x14ac:dyDescent="0.35">
      <c r="A52" s="44" t="str">
        <f>IF(ISBLANK(Monitoring_MP!A52),"",Monitoring_MP!A52)</f>
        <v>Q50</v>
      </c>
      <c r="B52" s="44" t="str">
        <f>IF(ISBLANK(Monitoring_MP!B52),"",Monitoring_MP!B52)</f>
        <v>C20050</v>
      </c>
      <c r="C52" s="44">
        <f>IF(ISBLANK(Monitoring_MP!C52),"",Monitoring_MP!C52)</f>
        <v>52</v>
      </c>
      <c r="D52" s="46" t="str">
        <f>IF(ISBLANK(Monitoring_MP!D52),"",Monitoring_MP!D52)</f>
        <v>Este disponibilă pe pagina web lista instituțiilor de asistență socială înființate sau susținute de unitatea administrativ-teritorială ?</v>
      </c>
      <c r="E52" s="46" t="str">
        <f>IF(ISBLANK(Monitoring_MP!E52),"",Monitoring_MP!E52)</f>
        <v>Is it available on the website list of social assistance institutions set up or supported by the municipality?</v>
      </c>
      <c r="F52" s="46" t="str">
        <f>IF(ISBLANK(Monitoring_MP!F52),"",Monitoring_MP!F52)</f>
        <v>soc</v>
      </c>
      <c r="G52" s="45" t="str">
        <f>IF(ISBLANK(Monitoring_MP!G52),"",Monitoring_MP!G52)</f>
        <v>soc2</v>
      </c>
      <c r="H52" s="45" t="str">
        <f>IF(ISBLANK(Monitoring_MP!H52),"",Monitoring_MP!H52)</f>
        <v>soc2k</v>
      </c>
      <c r="I52" s="45">
        <f>IF(ISBLANK(Monitoring_MP!I52),"",Monitoring_MP!I52)</f>
        <v>1</v>
      </c>
      <c r="J52" s="45" t="str">
        <f>IF(ISBLANK(Monitoring_MP!J52),"",Monitoring_MP!J52)</f>
        <v>da</v>
      </c>
      <c r="K52" s="45" t="str">
        <f>IF(ISBLANK(Monitoring_MP!K52),"",Monitoring_MP!K52)</f>
        <v>yes</v>
      </c>
      <c r="L52" s="45" t="str">
        <f>IF(ISBLANK(Monitoring_MP!L52),"",Monitoring_MP!L52)</f>
        <v>nu</v>
      </c>
      <c r="M52" s="90" t="str">
        <f>IF(ISBLANK(Monitoring_MP!M52),"",Monitoring_MP!M52)</f>
        <v>no</v>
      </c>
      <c r="N52" s="45" t="str">
        <f>IF(ISBLANK(Monitoring_MP!N52),"",Monitoring_MP!N52)</f>
        <v>partial/panou informativ</v>
      </c>
      <c r="O52" s="45" t="str">
        <f>IF(ISBLANK(Monitoring_MP!O52),"",Monitoring_MP!O52)</f>
        <v>partially/bilboard</v>
      </c>
      <c r="P52" s="45" t="str">
        <f>IF(ISBLANK(Monitoring_MP!P52),"",Monitoring_MP!P52)</f>
        <v>--------</v>
      </c>
      <c r="Q52" s="45" t="str">
        <f>IF(ISBLANK(Monitoring_MP!Q52),"",Monitoring_MP!Q52)</f>
        <v>--------</v>
      </c>
      <c r="R52" s="45" t="str">
        <f>IF(ISBLANK(Monitoring_MP!R52),"",Monitoring_MP!R52)</f>
        <v>--------</v>
      </c>
      <c r="S52" s="45" t="str">
        <f>IF(ISBLANK(Monitoring_MP!S52),"",Monitoring_MP!S52)</f>
        <v>--------</v>
      </c>
      <c r="T52" s="45" t="str">
        <f>IF(ISBLANK(Monitoring_MP!T52),"",Monitoring_MP!T52)</f>
        <v>--------</v>
      </c>
      <c r="U52" s="45" t="str">
        <f>IF(ISBLANK(Monitoring_MP!U52),"",Monitoring_MP!U52)</f>
        <v>--------</v>
      </c>
      <c r="V52" s="45" t="str">
        <f>IF(ISBLANK(Monitoring_MP!V52),"",Monitoring_MP!V52)</f>
        <v>--------</v>
      </c>
      <c r="W52" s="45" t="str">
        <f>IF(ISBLANK(Monitoring_MP!W52),"",Monitoring_MP!W52)</f>
        <v>--------</v>
      </c>
      <c r="X52" s="45" t="str">
        <f>IF(ISBLANK(Monitoring_MP!X52),"",Monitoring_MP!X52)</f>
        <v>N/A</v>
      </c>
      <c r="Y52" s="45" t="str">
        <f>IF(ISBLANK(Monitoring_MP!Y52),"",Monitoring_MP!Y52)</f>
        <v>N/A</v>
      </c>
      <c r="Z52" s="45" t="str">
        <f>IF(ISBLANK(Monitoring_MP!Z52),"",Monitoring_MP!Z52)</f>
        <v>--------</v>
      </c>
      <c r="AA52" s="45" t="str">
        <f>IF(ISBLANK(Monitoring_MP!AA52),"",Monitoring_MP!AA52)</f>
        <v>--------</v>
      </c>
      <c r="AB52" s="45">
        <f>IF(ISBLANK(Monitoring_MP!AB52),"",Monitoring_MP!AB52)</f>
        <v>1</v>
      </c>
      <c r="AC52" s="45">
        <f>IF(ISBLANK(Monitoring_MP!AC52),"",Monitoring_MP!AC52)</f>
        <v>0</v>
      </c>
      <c r="AD52" s="45">
        <f>IF(ISBLANK(Monitoring_MP!AD52),"",Monitoring_MP!AD52)</f>
        <v>0.5</v>
      </c>
      <c r="AE52" s="45" t="str">
        <f>IF(ISBLANK(Monitoring_MP!AE52),"",Monitoring_MP!AE52)</f>
        <v/>
      </c>
      <c r="AF52" s="45" t="str">
        <f>IF(ISBLANK(Monitoring_MP!AF52),"",Monitoring_MP!AF52)</f>
        <v/>
      </c>
      <c r="AG52" s="45" t="str">
        <f>IF(ISBLANK(Monitoring_MP!AG52),"",Monitoring_MP!AG52)</f>
        <v/>
      </c>
      <c r="AH52" s="45" t="str">
        <f>IF(ISBLANK(Monitoring_MP!AH52),"",Monitoring_MP!AH52)</f>
        <v/>
      </c>
      <c r="AI52" s="45" t="str">
        <f>IF(ISBLANK(Monitoring_MP!AI52),"",Monitoring_MP!AI52)</f>
        <v>N/A</v>
      </c>
      <c r="AJ52" s="46" t="str">
        <f>IF(ISBLANK(Monitoring_MP!AJ52),"",Monitoring_MP!AJ52)</f>
        <v/>
      </c>
      <c r="AK52" s="189" t="str">
        <f>IF(ISBLANK(Monitoring_MP!AK52),"",Monitoring_MP!AK52)</f>
        <v>partial/panou informativ</v>
      </c>
      <c r="AL52" s="93" t="str">
        <f>IF(ISBLANK(Monitoring_MP!AL52),"",Monitoring_MP!AL52)</f>
        <v>https://www.chisinau.md/doct.php?l=ro&amp;idc=408&amp;id=16375&amp;t=/Consiliul/Activitatea-Consiliului/Decizii-CMC/Decizia-nr-55-din-22-septembrie-2016-Cu-privire-la-infiintarea-Serviciului-social-Casa-comunitara
http://dmpdc.md/orarul-audientei/
https://www.chisinau.md/lib.php?l=ro&amp;idc=511</v>
      </c>
      <c r="AM52" s="189" t="str">
        <f>IF(ISBLANK(Monitoring_MP!AM52),"",Monitoring_MP!AM52)</f>
        <v>da</v>
      </c>
      <c r="AN52" s="95" t="str">
        <f>IF(ISBLANK(Monitoring_MP!AN52),"",Monitoring_MP!AN52)</f>
        <v>http://balti.md/servicii-publice/centre-sociale/</v>
      </c>
      <c r="AO52" s="191" t="str">
        <f>IF(ISBLANK(Monitoring_MP!AO52),"",Monitoring_MP!AO52)</f>
        <v>nu</v>
      </c>
      <c r="AP52" s="163" t="str">
        <f>IF(ISBLANK(Monitoring_MP!AP52),"",Monitoring_MP!AP52)</f>
        <v>nu sînt informații pe web</v>
      </c>
      <c r="AQ52" s="189" t="str">
        <f>IF(ISBLANK(Monitoring_MP!AQ52),"",Monitoring_MP!AQ52)</f>
        <v>nu</v>
      </c>
      <c r="AR52" s="93" t="str">
        <f>IF(ISBLANK(Monitoring_MP!AR52),"",Monitoring_MP!AR52)</f>
        <v>nu sînt informații pe web</v>
      </c>
      <c r="AS52" s="189" t="str">
        <f>IF(ISBLANK(Monitoring_MP!AS52),"",Monitoring_MP!AS52)</f>
        <v>partial/panou informativ</v>
      </c>
      <c r="AT52" s="95" t="str">
        <f>IF(ISBLANK(Monitoring_MP!AT52),"",Monitoring_MP!AT52)</f>
        <v>http://www.primsoroca.md/ro/regulamente?page=1&amp;per-page=11</v>
      </c>
      <c r="AU52" s="189" t="str">
        <f>IF(ISBLANK(Monitoring_MP!AU52),"",Monitoring_MP!AU52)</f>
        <v>nu</v>
      </c>
      <c r="AV52" s="93" t="str">
        <f>IF(ISBLANK(Monitoring_MP!AV52),"",Monitoring_MP!AV52)</f>
        <v>nu sînt informații pe web</v>
      </c>
      <c r="AW52" s="189" t="str">
        <f>IF(ISBLANK(Monitoring_MP!AW52),"",Monitoring_MP!AW52)</f>
        <v>nu</v>
      </c>
      <c r="AX52" s="95" t="str">
        <f>IF(ISBLANK(Monitoring_MP!AX52),"",Monitoring_MP!AX52)</f>
        <v>nu sînt informații pe web</v>
      </c>
      <c r="AY52" s="189" t="str">
        <f>IF(ISBLANK(Monitoring_MP!AY52),"",Monitoring_MP!AY52)</f>
        <v>nu</v>
      </c>
      <c r="AZ52" s="93" t="str">
        <f>IF(ISBLANK(Monitoring_MP!AZ52),"",Monitoring_MP!AZ52)</f>
        <v>nu sînt informații pe web</v>
      </c>
      <c r="BA52" s="189" t="str">
        <f>IF(ISBLANK(Monitoring_MP!BA52),"",Monitoring_MP!BA52)</f>
        <v>nu</v>
      </c>
      <c r="BB52" s="93" t="str">
        <f>IF(ISBLANK(Monitoring_MP!BB52),"",Monitoring_MP!BB52)</f>
        <v>nu sînt informații pe web</v>
      </c>
      <c r="BC52" s="189" t="str">
        <f>IF(ISBLANK(Monitoring_MP!BC52),"",Monitoring_MP!BC52)</f>
        <v>nu</v>
      </c>
      <c r="BD52" s="193" t="str">
        <f>IF(ISBLANK(Monitoring_MP!BD52),"",Monitoring_MP!BD52)</f>
        <v>nu sînt informații pe web</v>
      </c>
      <c r="BE52" s="189" t="str">
        <f>IF(ISBLANK(Monitoring_MP!BE52),"",Monitoring_MP!BE52)</f>
        <v>nu</v>
      </c>
      <c r="BF52" s="193" t="str">
        <f>IF(ISBLANK(Monitoring_MP!BF52),"",Monitoring_MP!BF52)</f>
        <v>nu sînt informații pe web</v>
      </c>
      <c r="BG52" s="189" t="str">
        <f>IF(ISBLANK(Monitoring_MP!BG52),"",Monitoring_MP!BG52)</f>
        <v>nu</v>
      </c>
      <c r="BH52" s="93" t="str">
        <f>IF(ISBLANK(Monitoring_MP!BH52),"",Monitoring_MP!BH52)</f>
        <v>nu sînt informații pe web</v>
      </c>
      <c r="BI52" s="189" t="str">
        <f>IF(ISBLANK(Monitoring_MP!BI52),"",Monitoring_MP!BI52)</f>
        <v>nu</v>
      </c>
      <c r="BJ52" s="193" t="str">
        <f>IF(ISBLANK(Monitoring_MP!BJ52),"",Monitoring_MP!BJ52)</f>
        <v>nu sînt informații pe web</v>
      </c>
      <c r="BK52" s="189" t="str">
        <f>IF(ISBLANK(Monitoring_MP!BK52),"",Monitoring_MP!BK52)</f>
        <v>nu</v>
      </c>
      <c r="BL52" s="193" t="str">
        <f>IF(ISBLANK(Monitoring_MP!BL52),"",Monitoring_MP!BL52)</f>
        <v>nu sînt informații pe web</v>
      </c>
      <c r="BM52" s="189" t="str">
        <f>IF(ISBLANK(Monitoring_MP!BM52),"",Monitoring_MP!BM52)</f>
        <v>nu</v>
      </c>
      <c r="BN52" s="193" t="str">
        <f>IF(ISBLANK(Monitoring_MP!BN52),"",Monitoring_MP!BN52)</f>
        <v>nu sînt informații pe web</v>
      </c>
      <c r="BO52" s="189" t="str">
        <f>IF(ISBLANK(Monitoring_MP!BO52),"",Monitoring_MP!BO52)</f>
        <v>nu</v>
      </c>
      <c r="BP52" s="193" t="str">
        <f>IF(ISBLANK(Monitoring_MP!BP52),"",Monitoring_MP!BP52)</f>
        <v>nu sînt informații pe web</v>
      </c>
      <c r="BQ52" s="189" t="str">
        <f>IF(ISBLANK(Monitoring_MP!BQ52),"",Monitoring_MP!BQ52)</f>
        <v>nu</v>
      </c>
      <c r="BR52" s="193" t="str">
        <f>IF(ISBLANK(Monitoring_MP!BR52),"",Monitoring_MP!BR52)</f>
        <v>nu sînt informații pe web</v>
      </c>
      <c r="BS52" s="189" t="str">
        <f>IF(ISBLANK(Monitoring_MP!BS52),"",Monitoring_MP!BS52)</f>
        <v>nu</v>
      </c>
      <c r="BT52" s="193" t="str">
        <f>IF(ISBLANK(Monitoring_MP!BT52),"",Monitoring_MP!BT52)</f>
        <v>nu sînt informații pe web</v>
      </c>
      <c r="BU52" s="189" t="str">
        <f>IF(ISBLANK(Monitoring_MP!BU52),"",Monitoring_MP!BU52)</f>
        <v>nu</v>
      </c>
      <c r="BV52" s="93" t="str">
        <f>IF(ISBLANK(Monitoring_MP!BV52),"",Monitoring_MP!BV52)</f>
        <v>nu sînt informații pe web</v>
      </c>
      <c r="BW52" s="189" t="str">
        <f>IF(ISBLANK(Monitoring_MP!BW52),"",Monitoring_MP!BW52)</f>
        <v>nu</v>
      </c>
      <c r="BX52" s="95" t="str">
        <f>IF(ISBLANK(Monitoring_MP!BX52),"",Monitoring_MP!BX52)</f>
        <v>nu sînt informații pe web</v>
      </c>
      <c r="BY52" s="189" t="str">
        <f>IF(ISBLANK(Monitoring_MP!BY52),"",Monitoring_MP!BY52)</f>
        <v>nu</v>
      </c>
      <c r="BZ52" s="193" t="str">
        <f>IF(ISBLANK(Monitoring_MP!BZ52),"",Monitoring_MP!BZ52)</f>
        <v>nu sînt informații pe web</v>
      </c>
      <c r="CA52" s="189" t="str">
        <f>IF(ISBLANK(Monitoring_MP!CA52),"",Monitoring_MP!CA52)</f>
        <v>da</v>
      </c>
      <c r="CB52" s="95" t="str">
        <f>IF(ISBLANK(Monitoring_MP!CB52),"",Monitoring_MP!CB52)</f>
        <v>http://cimislia.md/ro/page/cetateni-si-business/beneficii-sociale-si-ajutoare/adaposturi-sociale-si-case-de-batrani</v>
      </c>
      <c r="CC52" s="189" t="str">
        <f>IF(ISBLANK(Monitoring_MP!CC52),"",Monitoring_MP!CC52)</f>
        <v>nu</v>
      </c>
      <c r="CD52" s="193" t="str">
        <f>IF(ISBLANK(Monitoring_MP!CD52),"",Monitoring_MP!CD52)</f>
        <v>nu sînt informații pe web</v>
      </c>
      <c r="CE52" s="189" t="str">
        <f>IF(ISBLANK(Monitoring_MP!CE52),"",Monitoring_MP!CE52)</f>
        <v>nu</v>
      </c>
      <c r="CF52" s="93" t="str">
        <f>IF(ISBLANK(Monitoring_MP!CF52),"",Monitoring_MP!CF52)</f>
        <v>nu sînt informații pe web</v>
      </c>
      <c r="CG52" s="189" t="str">
        <f>IF(ISBLANK(Monitoring_MP!CG52),"",Monitoring_MP!CG52)</f>
        <v>partial/panou informativ</v>
      </c>
      <c r="CH52" s="171" t="str">
        <f>IF(ISBLANK(Monitoring_MP!CH52),"",Monitoring_MP!CH52)</f>
        <v>http://www.primariabessarabka.md/ru/page/grazhdan-i-bizns/sotsialyn-lygot-i-pomoshty</v>
      </c>
      <c r="CI52" s="189" t="str">
        <f>IF(ISBLANK(Monitoring_MP!CI52),"",Monitoring_MP!CI52)</f>
        <v>nu</v>
      </c>
      <c r="CJ52" s="193" t="str">
        <f>IF(ISBLANK(Monitoring_MP!CJ52),"",Monitoring_MP!CJ52)</f>
        <v>nu sînt informații pe web</v>
      </c>
      <c r="CK52" s="189" t="str">
        <f>IF(ISBLANK(Monitoring_MP!CK52),"",Monitoring_MP!CK52)</f>
        <v>nu</v>
      </c>
      <c r="CL52" s="95" t="str">
        <f>IF(ISBLANK(Monitoring_MP!CL52),"",Monitoring_MP!CL52)</f>
        <v>nu sînt informații pe web</v>
      </c>
      <c r="CM52" s="189" t="str">
        <f>IF(ISBLANK(Monitoring_MP!CM52),"",Monitoring_MP!CM52)</f>
        <v>partial/panou informativ</v>
      </c>
      <c r="CN52" s="192" t="str">
        <f>IF(ISBLANK(Monitoring_MP!CN52),"",Monitoring_MP!CN52)</f>
        <v>http://primaria-glodeni.md/ro/page/cetateni-si-business/beneficii-sociale-si-ajutoare/adaposturi-sociale-si-case-de-batrani</v>
      </c>
      <c r="CO52" s="189" t="str">
        <f>IF(ISBLANK(Monitoring_MP!CO52),"",Monitoring_MP!CO52)</f>
        <v>da</v>
      </c>
      <c r="CP52" s="95" t="str">
        <f>IF(ISBLANK(Monitoring_MP!CP52),"",Monitoring_MP!CP52)</f>
        <v>http://costesti.md/category/instititii/centre-sociale/</v>
      </c>
      <c r="CQ52" s="189" t="str">
        <f>IF(ISBLANK(Monitoring_MP!CQ52),"",Monitoring_MP!CQ52)</f>
        <v>nu</v>
      </c>
      <c r="CR52" s="93" t="str">
        <f>IF(ISBLANK(Monitoring_MP!CR52),"",Monitoring_MP!CR52)</f>
        <v>nu sînt informații pe web</v>
      </c>
      <c r="CS52" s="189" t="str">
        <f>IF(ISBLANK(Monitoring_MP!CS52),"",Monitoring_MP!CS52)</f>
        <v>nu</v>
      </c>
      <c r="CT52" s="193" t="str">
        <f>IF(ISBLANK(Monitoring_MP!CT52),"",Monitoring_MP!CT52)</f>
        <v>Pagina web nefuncțională (ultima verificare 31.05.2020)</v>
      </c>
      <c r="CU52" s="189" t="str">
        <f>IF(ISBLANK(Monitoring_MP!CU52),"",Monitoring_MP!CU52)</f>
        <v>da</v>
      </c>
      <c r="CV52" s="196" t="str">
        <f>IF(ISBLANK(Monitoring_MP!CV52),"",Monitoring_MP!CV52)</f>
        <v>http://www.carpineni.md/casa-de-tip-familial/
http://www.carpineni.md/centrul-de-zi-pentru-copii-din-comuna-carpineni/</v>
      </c>
      <c r="CW52" s="189" t="str">
        <f>IF(ISBLANK(Monitoring_MP!CW52),"",Monitoring_MP!CW52)</f>
        <v>partial/panou informativ</v>
      </c>
      <c r="CX52" s="192" t="str">
        <f>IF(ISBLANK(Monitoring_MP!CX52),"",Monitoring_MP!CX52)</f>
        <v>http://primbriceni.md/institutii-intreprinderi-subordonate/</v>
      </c>
      <c r="CY52" s="189" t="str">
        <f>IF(ISBLANK(Monitoring_MP!CY52),"",Monitoring_MP!CY52)</f>
        <v>nu</v>
      </c>
      <c r="CZ52" s="193" t="str">
        <f>IF(ISBLANK(Monitoring_MP!CZ52),"",Monitoring_MP!CZ52)</f>
        <v>nu sînt informații pe web</v>
      </c>
      <c r="DA52" s="189" t="str">
        <f>IF(ISBLANK(Monitoring_MP!DA52),"",Monitoring_MP!DA52)</f>
        <v>nu</v>
      </c>
      <c r="DB52" s="193" t="str">
        <f>IF(ISBLANK(Monitoring_MP!DB52),"",Monitoring_MP!DB52)</f>
        <v>nu sînt informații pe web</v>
      </c>
      <c r="DC52" s="189" t="str">
        <f>IF(ISBLANK(Monitoring_MP!DC52),"",Monitoring_MP!DC52)</f>
        <v>nu</v>
      </c>
      <c r="DD52" s="193" t="str">
        <f>IF(ISBLANK(Monitoring_MP!DD52),"",Monitoring_MP!DD52)</f>
        <v>nu sînt informații pe web</v>
      </c>
      <c r="DE52" s="189" t="str">
        <f>IF(ISBLANK(Monitoring_MP!DE52),"",Monitoring_MP!DE52)</f>
        <v>nu</v>
      </c>
      <c r="DF52" s="193" t="str">
        <f>IF(ISBLANK(Monitoring_MP!DF52),"",Monitoring_MP!DF52)</f>
        <v>nu este pagina web (ultima verificare 31.05.2020)</v>
      </c>
      <c r="DG52" s="189" t="str">
        <f>IF(ISBLANK(Monitoring_MP!DG52),"",Monitoring_MP!DG52)</f>
        <v>nu</v>
      </c>
      <c r="DH52" s="193" t="str">
        <f>IF(ISBLANK(Monitoring_MP!DH52),"",Monitoring_MP!DH52)</f>
        <v>nu sînt informații pe web</v>
      </c>
      <c r="DI52" s="189" t="str">
        <f>IF(ISBLANK(Monitoring_MP!DI52),"",Monitoring_MP!DI52)</f>
        <v>nu</v>
      </c>
      <c r="DJ52" s="93" t="str">
        <f>IF(ISBLANK(Monitoring_MP!DJ52),"",Monitoring_MP!DJ52)</f>
        <v>nu sînt informații pe web</v>
      </c>
      <c r="DK52" s="189" t="str">
        <f>IF(ISBLANK(Monitoring_MP!DK52),"",Monitoring_MP!DK52)</f>
        <v>nu</v>
      </c>
      <c r="DL52" s="193" t="str">
        <f>IF(ISBLANK(Monitoring_MP!DL52),"",Monitoring_MP!DL52)</f>
        <v>nu sînt informații pe web</v>
      </c>
      <c r="DM52" s="189" t="str">
        <f>IF(ISBLANK(Monitoring_MP!DM52),"",Monitoring_MP!DM52)</f>
        <v>nu</v>
      </c>
      <c r="DN52" s="193" t="str">
        <f>IF(ISBLANK(Monitoring_MP!DN52),"",Monitoring_MP!DN52)</f>
        <v>nu sînt informații pe web</v>
      </c>
      <c r="DO52" s="189" t="str">
        <f>IF(ISBLANK(Monitoring_MP!DO52),"",Monitoring_MP!DO52)</f>
        <v>nu</v>
      </c>
      <c r="DP52" s="193" t="str">
        <f>IF(ISBLANK(Monitoring_MP!DP52),"",Monitoring_MP!DP52)</f>
        <v>site nefuncțional (ultima verificare 31.05.2020)</v>
      </c>
      <c r="DQ52" s="189" t="str">
        <f>IF(ISBLANK(Monitoring_MP!DQ52),"",Monitoring_MP!DQ52)</f>
        <v>nu</v>
      </c>
      <c r="DR52" s="193" t="str">
        <f>IF(ISBLANK(Monitoring_MP!DR52),"",Monitoring_MP!DR52)</f>
        <v>Nu are pagină web (ultima verificare 31.05.2020)</v>
      </c>
      <c r="DS52" s="189" t="str">
        <f>IF(ISBLANK(Monitoring_MP!DS52),"",Monitoring_MP!DS52)</f>
        <v>nu</v>
      </c>
      <c r="DT52" s="193" t="str">
        <f>IF(ISBLANK(Monitoring_MP!DT52),"",Monitoring_MP!DT52)</f>
        <v>nu sînt informații pe web</v>
      </c>
      <c r="DU52" s="189" t="str">
        <f>IF(ISBLANK(Monitoring_MP!DU52),"",Monitoring_MP!DU52)</f>
        <v>nu</v>
      </c>
      <c r="DV52" s="193" t="str">
        <f>IF(ISBLANK(Monitoring_MP!DV52),"",Monitoring_MP!DV52)</f>
        <v>Nu are pagină web (ultima verificare 31.05.2020)</v>
      </c>
      <c r="DW52" s="189" t="str">
        <f>IF(ISBLANK(Monitoring_MP!DW52),"",Monitoring_MP!DW52)</f>
        <v>nu</v>
      </c>
      <c r="DX52" s="193" t="str">
        <f>IF(ISBLANK(Monitoring_MP!DX52),"",Monitoring_MP!DX52)</f>
        <v>nu sînt informații pe web</v>
      </c>
      <c r="DY52" s="189" t="str">
        <f>IF(ISBLANK(Monitoring_MP!DY52),"",Monitoring_MP!DY52)</f>
        <v>da</v>
      </c>
      <c r="DZ52" s="95" t="str">
        <f>IF(ISBLANK(Monitoring_MP!DZ52),"",Monitoring_MP!DZ52)</f>
        <v>http://www.pelinia.md/articole/ajutor-social/
http://www.pelinia.md/centrul-comunitar-incredere/</v>
      </c>
      <c r="EA52" s="189" t="str">
        <f>IF(ISBLANK(Monitoring_MP!EA52),"",Monitoring_MP!EA52)</f>
        <v>nu</v>
      </c>
      <c r="EB52" s="192" t="str">
        <f>IF(ISBLANK(Monitoring_MP!EB52),"",Monitoring_MP!EB52)</f>
        <v>nu sînt informații pe web</v>
      </c>
      <c r="EC52" s="189" t="str">
        <f>IF(ISBLANK(Monitoring_MP!EC52),"",Monitoring_MP!EC52)</f>
        <v>nu</v>
      </c>
      <c r="ED52" s="193" t="str">
        <f>IF(ISBLANK(Monitoring_MP!ED52),"",Monitoring_MP!ED52)</f>
        <v>Nu are pagină web (ultima verificare 31.05.2020)</v>
      </c>
      <c r="EE52" s="189" t="str">
        <f>IF(ISBLANK(Monitoring_MP!EE52),"",Monitoring_MP!EE52)</f>
        <v>da</v>
      </c>
      <c r="EF52" s="192" t="str">
        <f>IF(ISBLANK(Monitoring_MP!EF52),"",Monitoring_MP!EF52)</f>
        <v>http://talmaza.md/index.php?pag=page&amp;id=1249&amp;l=ro</v>
      </c>
      <c r="EG52" s="189" t="str">
        <f>IF(ISBLANK(Monitoring_MP!EG52),"",Monitoring_MP!EG52)</f>
        <v>partial/panou informativ</v>
      </c>
      <c r="EH52" s="95" t="str">
        <f>IF(ISBLANK(Monitoring_MP!EH52),"",Monitoring_MP!EH52)</f>
        <v>https://budesti.md/institutii/</v>
      </c>
      <c r="EI52" s="189" t="str">
        <f>IF(ISBLANK(Monitoring_MP!EI52),"",Monitoring_MP!EI52)</f>
        <v>nu</v>
      </c>
      <c r="EJ52" s="95" t="str">
        <f>IF(ISBLANK(Monitoring_MP!EJ52),"",Monitoring_MP!EJ52)</f>
        <v>nu sînt informații pe web</v>
      </c>
      <c r="EK52" s="189" t="str">
        <f>IF(ISBLANK(Monitoring_MP!EK52),"",Monitoring_MP!EK52)</f>
        <v>nu</v>
      </c>
      <c r="EL52" s="193" t="str">
        <f>IF(ISBLANK(Monitoring_MP!EL52),"",Monitoring_MP!EL52)</f>
        <v>nu sînt informații pe web</v>
      </c>
      <c r="EM52" s="189" t="str">
        <f>IF(ISBLANK(Monitoring_MP!EM52),"",Monitoring_MP!EM52)</f>
        <v>nu</v>
      </c>
      <c r="EN52" s="193" t="str">
        <f>IF(ISBLANK(Monitoring_MP!EN52),"",Monitoring_MP!EN52)</f>
        <v>nu sînt informații pe web</v>
      </c>
      <c r="EO52" s="189" t="str">
        <f>IF(ISBLANK(Monitoring_MP!EO52),"",Monitoring_MP!EO52)</f>
        <v>nu</v>
      </c>
      <c r="EP52" s="95" t="str">
        <f>IF(ISBLANK(Monitoring_MP!EP52),"",Monitoring_MP!EP52)</f>
        <v>nu sînt informații pe web</v>
      </c>
      <c r="EQ52" s="189" t="str">
        <f>IF(ISBLANK(Monitoring_MP!EQ52),"",Monitoring_MP!EQ52)</f>
        <v>nu</v>
      </c>
      <c r="ER52" s="193" t="str">
        <f>IF(ISBLANK(Monitoring_MP!ER52),"",Monitoring_MP!ER52)</f>
        <v>pagina web nefuncțională (ultima verificare la 2.06.2020)</v>
      </c>
      <c r="ES52" s="189" t="str">
        <f>IF(ISBLANK(Monitoring_MP!ES52),"",Monitoring_MP!ES52)</f>
        <v>nu</v>
      </c>
      <c r="ET52" s="193" t="str">
        <f>IF(ISBLANK(Monitoring_MP!ET52),"",Monitoring_MP!ET52)</f>
        <v>pagina web nefuncțională (ultima verificare la 2.06.2020)</v>
      </c>
      <c r="EU52" s="189" t="str">
        <f>IF(ISBLANK(Monitoring_MP!EU52),"",Monitoring_MP!EU52)</f>
        <v>nu</v>
      </c>
      <c r="EV52" s="194" t="str">
        <f>IF(ISBLANK(Monitoring_MP!EV52),"",Monitoring_MP!EV52)</f>
        <v>pagina web nefuncțională (ultima verificare la 2.06.2020)</v>
      </c>
      <c r="EW52" s="189" t="str">
        <f>IF(ISBLANK(Monitoring_MP!EW52),"",Monitoring_MP!EW52)</f>
        <v>nu</v>
      </c>
      <c r="EX52" s="193" t="str">
        <f>IF(ISBLANK(Monitoring_MP!EX52),"",Monitoring_MP!EX52)</f>
        <v>nu sînt informații pe web</v>
      </c>
      <c r="EY52" s="189" t="str">
        <f>IF(ISBLANK(Monitoring_MP!EY52),"",Monitoring_MP!EY52)</f>
        <v>partial/panou informativ</v>
      </c>
      <c r="EZ52" s="93" t="str">
        <f>IF(ISBLANK(Monitoring_MP!EZ52),"",Monitoring_MP!EZ52)</f>
        <v>https://comrat.md/dom-prestarelyh.html</v>
      </c>
      <c r="FA52" s="143" t="str">
        <f t="shared" si="2"/>
        <v>da</v>
      </c>
      <c r="FB52" s="143">
        <f t="shared" si="3"/>
        <v>6</v>
      </c>
      <c r="FC52" s="143" t="str">
        <f t="shared" si="2"/>
        <v>nu</v>
      </c>
      <c r="FD52" s="143">
        <f t="shared" si="3"/>
        <v>47</v>
      </c>
      <c r="FE52" s="143" t="str">
        <f t="shared" si="2"/>
        <v>partial/panou informativ</v>
      </c>
      <c r="FF52" s="143">
        <f t="shared" ref="FF52" si="362">COUNTIF($AK52:$EZ52,FE52)</f>
        <v>7</v>
      </c>
      <c r="FG52" s="143" t="str">
        <f t="shared" si="2"/>
        <v>--------</v>
      </c>
      <c r="FH52" s="143">
        <f t="shared" ref="FH52" si="363">COUNTIF($AK52:$EZ52,FG52)</f>
        <v>0</v>
      </c>
      <c r="FI52" s="143" t="str">
        <f t="shared" si="321"/>
        <v>--------</v>
      </c>
      <c r="FJ52" s="143">
        <f t="shared" ref="FJ52" si="364">COUNTIF($AK52:$EZ52,FI52)</f>
        <v>0</v>
      </c>
      <c r="FK52" s="143" t="str">
        <f t="shared" si="7"/>
        <v>--------</v>
      </c>
      <c r="FL52" s="143">
        <f t="shared" ref="FL52" si="365">COUNTIF($AK52:$EZ52,FK52)</f>
        <v>0</v>
      </c>
      <c r="FM52" s="143" t="str">
        <f t="shared" si="9"/>
        <v>--------</v>
      </c>
      <c r="FN52" s="143">
        <f t="shared" ref="FN52" si="366">COUNTIF($AK52:$EZ52,FM52)</f>
        <v>0</v>
      </c>
      <c r="FO52" s="143" t="str">
        <f t="shared" si="11"/>
        <v>N/A</v>
      </c>
      <c r="FP52" s="143">
        <f t="shared" ref="FP52" si="367">COUNTIF($AK52:$EZ52,FO52)</f>
        <v>0</v>
      </c>
      <c r="FQ52" s="143" t="str">
        <f t="shared" si="13"/>
        <v>--------</v>
      </c>
      <c r="FR52" s="143">
        <f t="shared" ref="FR52" si="368">COUNTIF($AK52:$EZ52,FQ52)</f>
        <v>0</v>
      </c>
      <c r="FS52" s="143">
        <f t="shared" si="15"/>
        <v>60</v>
      </c>
      <c r="FT52" s="143" t="str">
        <f t="shared" si="16"/>
        <v>da</v>
      </c>
      <c r="FU52" s="143" t="str">
        <f t="shared" si="17"/>
        <v>nu</v>
      </c>
      <c r="FV52" s="143">
        <f t="shared" si="18"/>
        <v>6</v>
      </c>
      <c r="FW52" s="143">
        <f t="shared" si="19"/>
        <v>47</v>
      </c>
      <c r="FX52" s="143">
        <f t="shared" si="20"/>
        <v>60</v>
      </c>
      <c r="FY52" s="46" t="s">
        <v>420</v>
      </c>
      <c r="FZ52" s="167">
        <f t="shared" si="21"/>
        <v>0.1</v>
      </c>
      <c r="GA52" s="167">
        <f t="shared" si="22"/>
        <v>0.78333333333333333</v>
      </c>
      <c r="GB52" s="143" t="str">
        <f>VLOOKUP(Analysis_2020!B52,Matching_final!B52:G115,6,FALSE)</f>
        <v>C18049</v>
      </c>
      <c r="GC52" s="143" t="str">
        <f>VLOOKUP(GB52,Monitoring_MP_2018!B:D,3,FALSE)</f>
        <v>Is it available on the website list of social assistance institutions set up or supported by the municipality?</v>
      </c>
      <c r="GD52" s="143" t="str">
        <f>VLOOKUP(GB52,Monitoring_MP_2018!B:E,4,FALSE)</f>
        <v>soc</v>
      </c>
      <c r="GE52" s="167">
        <f>VLOOKUP($GB52,Monitoring_MP_2018!$B:$FD,158,FALSE)</f>
        <v>0.1</v>
      </c>
      <c r="GF52" s="167">
        <f>VLOOKUP($GB52,Monitoring_MP_2018!$B:$FD,159,FALSE)</f>
        <v>0.8</v>
      </c>
      <c r="GG52" s="230">
        <f t="shared" si="23"/>
        <v>0</v>
      </c>
      <c r="GH52" s="230">
        <f t="shared" si="24"/>
        <v>-1.6666666666666718E-2</v>
      </c>
      <c r="GI52" s="143">
        <v>51</v>
      </c>
    </row>
    <row r="53" spans="1:191" ht="15" customHeight="1" x14ac:dyDescent="0.35">
      <c r="A53" s="22" t="str">
        <f>IF(ISBLANK(Monitoring_MP!A53),"",Monitoring_MP!A53)</f>
        <v>Q51</v>
      </c>
      <c r="B53" s="22" t="str">
        <f>IF(ISBLANK(Monitoring_MP!B53),"",Monitoring_MP!B53)</f>
        <v>C20051</v>
      </c>
      <c r="C53" s="22">
        <f>IF(ISBLANK(Monitoring_MP!C53),"",Monitoring_MP!C53)</f>
        <v>53</v>
      </c>
      <c r="D53" s="21" t="str">
        <f>IF(ISBLANK(Monitoring_MP!D53),"",Monitoring_MP!D53)</f>
        <v>Sînt plasate pe web datele privind programele şi proiectele, inclusiv de asistenţă tehnică, ale căror beneficiari sau executanţi sînt autorităţile administraţiei publice (denumirea, scopurile şi sarcinile de bază, beneficiarii şi executorii principali de program, termenele şi rezultatele de realizare scontate, volumul şi sursele de finanţare) ?</v>
      </c>
      <c r="E53" s="21" t="str">
        <f>IF(ISBLANK(Monitoring_MP!E53),"",Monitoring_MP!E53)</f>
        <v>Are placed data of programs and projects on the web site, including technical assistance, whose beneficiaries or performers are public authorities (name, goals and basic tasks beneficiaries and executors main program, terms and results of achieving the expected volume and financing) ?</v>
      </c>
      <c r="F53" s="21" t="str">
        <f>IF(ISBLANK(Monitoring_MP!F53),"",Monitoring_MP!F53)</f>
        <v>inv</v>
      </c>
      <c r="G53" s="48" t="str">
        <f>IF(ISBLANK(Monitoring_MP!G53),"",Monitoring_MP!G53)</f>
        <v>inv1</v>
      </c>
      <c r="H53" s="48" t="str">
        <f>IF(ISBLANK(Monitoring_MP!H53),"",Monitoring_MP!H53)</f>
        <v>inv1k</v>
      </c>
      <c r="I53" s="48">
        <f>IF(ISBLANK(Monitoring_MP!I53),"",Monitoring_MP!I53)</f>
        <v>2</v>
      </c>
      <c r="J53" s="48" t="str">
        <f>IF(ISBLANK(Monitoring_MP!J53),"",Monitoring_MP!J53)</f>
        <v>da</v>
      </c>
      <c r="K53" s="48" t="str">
        <f>IF(ISBLANK(Monitoring_MP!K53),"",Monitoring_MP!K53)</f>
        <v>yes</v>
      </c>
      <c r="L53" s="48" t="str">
        <f>IF(ISBLANK(Monitoring_MP!L53),"",Monitoring_MP!L53)</f>
        <v>nu</v>
      </c>
      <c r="M53" s="48" t="str">
        <f>IF(ISBLANK(Monitoring_MP!M53),"",Monitoring_MP!M53)</f>
        <v>no</v>
      </c>
      <c r="N53" s="48" t="str">
        <f>IF(ISBLANK(Monitoring_MP!N53),"",Monitoring_MP!N53)</f>
        <v>partial</v>
      </c>
      <c r="O53" s="48" t="str">
        <f>IF(ISBLANK(Monitoring_MP!O53),"",Monitoring_MP!O53)</f>
        <v>partially</v>
      </c>
      <c r="P53" s="48" t="str">
        <f>IF(ISBLANK(Monitoring_MP!P53),"",Monitoring_MP!P53)</f>
        <v>--------</v>
      </c>
      <c r="Q53" s="48" t="str">
        <f>IF(ISBLANK(Monitoring_MP!Q53),"",Monitoring_MP!Q53)</f>
        <v>--------</v>
      </c>
      <c r="R53" s="48" t="str">
        <f>IF(ISBLANK(Monitoring_MP!R53),"",Monitoring_MP!R53)</f>
        <v>--------</v>
      </c>
      <c r="S53" s="48" t="str">
        <f>IF(ISBLANK(Monitoring_MP!S53),"",Monitoring_MP!S53)</f>
        <v>--------</v>
      </c>
      <c r="T53" s="48" t="str">
        <f>IF(ISBLANK(Monitoring_MP!T53),"",Monitoring_MP!T53)</f>
        <v>--------</v>
      </c>
      <c r="U53" s="48" t="str">
        <f>IF(ISBLANK(Monitoring_MP!U53),"",Monitoring_MP!U53)</f>
        <v>--------</v>
      </c>
      <c r="V53" s="48" t="str">
        <f>IF(ISBLANK(Monitoring_MP!V53),"",Monitoring_MP!V53)</f>
        <v>--------</v>
      </c>
      <c r="W53" s="48" t="str">
        <f>IF(ISBLANK(Monitoring_MP!W53),"",Monitoring_MP!W53)</f>
        <v>--------</v>
      </c>
      <c r="X53" s="48" t="str">
        <f>IF(ISBLANK(Monitoring_MP!X53),"",Monitoring_MP!X53)</f>
        <v>N/A</v>
      </c>
      <c r="Y53" s="48" t="str">
        <f>IF(ISBLANK(Monitoring_MP!Y53),"",Monitoring_MP!Y53)</f>
        <v>N/A</v>
      </c>
      <c r="Z53" s="48" t="str">
        <f>IF(ISBLANK(Monitoring_MP!Z53),"",Monitoring_MP!Z53)</f>
        <v>--------</v>
      </c>
      <c r="AA53" s="48" t="str">
        <f>IF(ISBLANK(Monitoring_MP!AA53),"",Monitoring_MP!AA53)</f>
        <v>--------</v>
      </c>
      <c r="AB53" s="48">
        <f>IF(ISBLANK(Monitoring_MP!AB53),"",Monitoring_MP!AB53)</f>
        <v>2</v>
      </c>
      <c r="AC53" s="48">
        <f>IF(ISBLANK(Monitoring_MP!AC53),"",Monitoring_MP!AC53)</f>
        <v>0</v>
      </c>
      <c r="AD53" s="48">
        <f>IF(ISBLANK(Monitoring_MP!AD53),"",Monitoring_MP!AD53)</f>
        <v>1</v>
      </c>
      <c r="AE53" s="48" t="str">
        <f>IF(ISBLANK(Monitoring_MP!AE53),"",Monitoring_MP!AE53)</f>
        <v/>
      </c>
      <c r="AF53" s="48" t="str">
        <f>IF(ISBLANK(Monitoring_MP!AF53),"",Monitoring_MP!AF53)</f>
        <v/>
      </c>
      <c r="AG53" s="48" t="str">
        <f>IF(ISBLANK(Monitoring_MP!AG53),"",Monitoring_MP!AG53)</f>
        <v/>
      </c>
      <c r="AH53" s="48" t="str">
        <f>IF(ISBLANK(Monitoring_MP!AH53),"",Monitoring_MP!AH53)</f>
        <v/>
      </c>
      <c r="AI53" s="48" t="str">
        <f>IF(ISBLANK(Monitoring_MP!AI53),"",Monitoring_MP!AI53)</f>
        <v>N/A</v>
      </c>
      <c r="AJ53" s="21" t="str">
        <f>IF(ISBLANK(Monitoring_MP!AJ53),"",Monitoring_MP!AJ53)</f>
        <v/>
      </c>
      <c r="AK53" s="189" t="str">
        <f>IF(ISBLANK(Monitoring_MP!AK53),"",Monitoring_MP!AK53)</f>
        <v>partial</v>
      </c>
      <c r="AL53" s="93" t="str">
        <f>IF(ISBLANK(Monitoring_MP!AL53),"",Monitoring_MP!AL53)</f>
        <v>https://www.chisinau.md/lib.php?l=ro&amp;idc=585&amp;t=/Proiecte/Proiectele-mun-Chiinau</v>
      </c>
      <c r="AM53" s="189" t="str">
        <f>IF(ISBLANK(Monitoring_MP!AM53),"",Monitoring_MP!AM53)</f>
        <v>nu</v>
      </c>
      <c r="AN53" s="93" t="str">
        <f>IF(ISBLANK(Monitoring_MP!AN53),"",Monitoring_MP!AN53)</f>
        <v>nu sînt informații pe web</v>
      </c>
      <c r="AO53" s="191" t="str">
        <f>IF(ISBLANK(Monitoring_MP!AO53),"",Monitoring_MP!AO53)</f>
        <v>partial</v>
      </c>
      <c r="AP53" s="163" t="str">
        <f>IF(ISBLANK(Monitoring_MP!AP53),"",Monitoring_MP!AP53)</f>
        <v>http://primariacahul.md/index.php/informatii-publice/proiecte/in-derulare
http://primariacahul.md/index.php/informatii-publice/proiecte/executate</v>
      </c>
      <c r="AQ53" s="189" t="str">
        <f>IF(ISBLANK(Monitoring_MP!AQ53),"",Monitoring_MP!AQ53)</f>
        <v>partial</v>
      </c>
      <c r="AR53" s="95" t="str">
        <f>IF(ISBLANK(Monitoring_MP!AR53),"",Monitoring_MP!AR53)</f>
        <v>http://ungheni.md/rauri-fara-deseuri-pentru-o-mare-neagra-curata-waste-free-rivers-for-a-clean-black-sea-descriere-proiect/</v>
      </c>
      <c r="AS53" s="189" t="str">
        <f>IF(ISBLANK(Monitoring_MP!AS53),"",Monitoring_MP!AS53)</f>
        <v>nu</v>
      </c>
      <c r="AT53" s="93" t="str">
        <f>IF(ISBLANK(Monitoring_MP!AT53),"",Monitoring_MP!AT53)</f>
        <v>nu sînt informații pe web</v>
      </c>
      <c r="AU53" s="189" t="str">
        <f>IF(ISBLANK(Monitoring_MP!AU53),"",Monitoring_MP!AU53)</f>
        <v>nu</v>
      </c>
      <c r="AV53" s="93" t="str">
        <f>IF(ISBLANK(Monitoring_MP!AV53),"",Monitoring_MP!AV53)</f>
        <v>nu sînt informații pe web</v>
      </c>
      <c r="AW53" s="189" t="str">
        <f>IF(ISBLANK(Monitoring_MP!AW53),"",Monitoring_MP!AW53)</f>
        <v>partial</v>
      </c>
      <c r="AX53" s="93" t="str">
        <f>IF(ISBLANK(Monitoring_MP!AX53),"",Monitoring_MP!AX53)</f>
        <v>https://ceadir-lunga.md/webportal/?q=node/62</v>
      </c>
      <c r="AY53" s="189" t="str">
        <f>IF(ISBLANK(Monitoring_MP!AY53),"",Monitoring_MP!AY53)</f>
        <v>nu</v>
      </c>
      <c r="AZ53" s="93" t="str">
        <f>IF(ISBLANK(Monitoring_MP!AZ53),"",Monitoring_MP!AZ53)</f>
        <v>nu sînt informații pe web</v>
      </c>
      <c r="BA53" s="189" t="str">
        <f>IF(ISBLANK(Monitoring_MP!BA53),"",Monitoring_MP!BA53)</f>
        <v>nu</v>
      </c>
      <c r="BB53" s="95" t="str">
        <f>IF(ISBLANK(Monitoring_MP!BB53),"",Monitoring_MP!BB53)</f>
        <v>nu sînt informații pe web</v>
      </c>
      <c r="BC53" s="189" t="str">
        <f>IF(ISBLANK(Monitoring_MP!BC53),"",Monitoring_MP!BC53)</f>
        <v>nu</v>
      </c>
      <c r="BD53" s="193" t="str">
        <f>IF(ISBLANK(Monitoring_MP!BD53),"",Monitoring_MP!BD53)</f>
        <v>nu sînt informații pe web</v>
      </c>
      <c r="BE53" s="189" t="str">
        <f>IF(ISBLANK(Monitoring_MP!BE53),"",Monitoring_MP!BE53)</f>
        <v>nu</v>
      </c>
      <c r="BF53" s="193" t="str">
        <f>IF(ISBLANK(Monitoring_MP!BF53),"",Monitoring_MP!BF53)</f>
        <v>nu sînt informații pe web</v>
      </c>
      <c r="BG53" s="189" t="str">
        <f>IF(ISBLANK(Monitoring_MP!BG53),"",Monitoring_MP!BG53)</f>
        <v>nu</v>
      </c>
      <c r="BH53" s="93" t="str">
        <f>IF(ISBLANK(Monitoring_MP!BH53),"",Monitoring_MP!BH53)</f>
        <v>nu sînt informații pe web</v>
      </c>
      <c r="BI53" s="189" t="str">
        <f>IF(ISBLANK(Monitoring_MP!BI53),"",Monitoring_MP!BI53)</f>
        <v>nu</v>
      </c>
      <c r="BJ53" s="193" t="str">
        <f>IF(ISBLANK(Monitoring_MP!BJ53),"",Monitoring_MP!BJ53)</f>
        <v>nu sînt informații pe web</v>
      </c>
      <c r="BK53" s="189" t="str">
        <f>IF(ISBLANK(Monitoring_MP!BK53),"",Monitoring_MP!BK53)</f>
        <v>nu</v>
      </c>
      <c r="BL53" s="193" t="str">
        <f>IF(ISBLANK(Monitoring_MP!BL53),"",Monitoring_MP!BL53)</f>
        <v>nu sînt informații pe web</v>
      </c>
      <c r="BM53" s="189" t="str">
        <f>IF(ISBLANK(Monitoring_MP!BM53),"",Monitoring_MP!BM53)</f>
        <v>nu</v>
      </c>
      <c r="BN53" s="95" t="str">
        <f>IF(ISBLANK(Monitoring_MP!BN53),"",Monitoring_MP!BN53)</f>
        <v>nu sînt informații pe web</v>
      </c>
      <c r="BO53" s="189" t="str">
        <f>IF(ISBLANK(Monitoring_MP!BO53),"",Monitoring_MP!BO53)</f>
        <v>partial</v>
      </c>
      <c r="BP53" s="93" t="str">
        <f>IF(ISBLANK(Monitoring_MP!BP53),"",Monitoring_MP!BP53)</f>
        <v>http://ialoveni.md/wp-content/uploads/2020/02/Raportul-de-activitate-al-primarului-orasului-Ialoveni-pentru-anul-2019.pdf</v>
      </c>
      <c r="BQ53" s="189" t="str">
        <f>IF(ISBLANK(Monitoring_MP!BQ53),"",Monitoring_MP!BQ53)</f>
        <v>nu</v>
      </c>
      <c r="BR53" s="193" t="str">
        <f>IF(ISBLANK(Monitoring_MP!BR53),"",Monitoring_MP!BR53)</f>
        <v>nu sînt informații pe web</v>
      </c>
      <c r="BS53" s="189" t="str">
        <f>IF(ISBLANK(Monitoring_MP!BS53),"",Monitoring_MP!BS53)</f>
        <v>nu</v>
      </c>
      <c r="BT53" s="95" t="str">
        <f>IF(ISBLANK(Monitoring_MP!BT53),"",Monitoring_MP!BT53)</f>
        <v>nu sînt informații pe web</v>
      </c>
      <c r="BU53" s="189" t="str">
        <f>IF(ISBLANK(Monitoring_MP!BU53),"",Monitoring_MP!BU53)</f>
        <v>nu</v>
      </c>
      <c r="BV53" s="93" t="str">
        <f>IF(ISBLANK(Monitoring_MP!BV53),"",Monitoring_MP!BV53)</f>
        <v>nu sînt informații pe web</v>
      </c>
      <c r="BW53" s="189" t="str">
        <f>IF(ISBLANK(Monitoring_MP!BW53),"",Monitoring_MP!BW53)</f>
        <v>nu</v>
      </c>
      <c r="BX53" s="95" t="str">
        <f>IF(ISBLANK(Monitoring_MP!BX53),"",Monitoring_MP!BX53)</f>
        <v>nu sînt informații pe web</v>
      </c>
      <c r="BY53" s="189" t="str">
        <f>IF(ISBLANK(Monitoring_MP!BY53),"",Monitoring_MP!BY53)</f>
        <v>nu</v>
      </c>
      <c r="BZ53" s="93" t="str">
        <f>IF(ISBLANK(Monitoring_MP!BZ53),"",Monitoring_MP!BZ53)</f>
        <v>nu sînt informații pe web</v>
      </c>
      <c r="CA53" s="189" t="str">
        <f>IF(ISBLANK(Monitoring_MP!CA53),"",Monitoring_MP!CA53)</f>
        <v>nu</v>
      </c>
      <c r="CB53" s="95" t="str">
        <f>IF(ISBLANK(Monitoring_MP!CB53),"",Monitoring_MP!CB53)</f>
        <v>nu sînt informații pe web</v>
      </c>
      <c r="CC53" s="189" t="str">
        <f>IF(ISBLANK(Monitoring_MP!CC53),"",Monitoring_MP!CC53)</f>
        <v>nu</v>
      </c>
      <c r="CD53" s="193" t="str">
        <f>IF(ISBLANK(Monitoring_MP!CD53),"",Monitoring_MP!CD53)</f>
        <v>nu sînt informații pe web</v>
      </c>
      <c r="CE53" s="189" t="str">
        <f>IF(ISBLANK(Monitoring_MP!CE53),"",Monitoring_MP!CE53)</f>
        <v>nu</v>
      </c>
      <c r="CF53" s="93" t="str">
        <f>IF(ISBLANK(Monitoring_MP!CF53),"",Monitoring_MP!CF53)</f>
        <v>nu sînt informații pe web</v>
      </c>
      <c r="CG53" s="189" t="str">
        <f>IF(ISBLANK(Monitoring_MP!CG53),"",Monitoring_MP!CG53)</f>
        <v>nu</v>
      </c>
      <c r="CH53" s="170" t="str">
        <f>IF(ISBLANK(Monitoring_MP!CH53),"",Monitoring_MP!CH53)</f>
        <v>nu sînt informații pe web</v>
      </c>
      <c r="CI53" s="189" t="str">
        <f>IF(ISBLANK(Monitoring_MP!CI53),"",Monitoring_MP!CI53)</f>
        <v>nu</v>
      </c>
      <c r="CJ53" s="95" t="str">
        <f>IF(ISBLANK(Monitoring_MP!CJ53),"",Monitoring_MP!CJ53)</f>
        <v>nu sînt informații pe web</v>
      </c>
      <c r="CK53" s="189" t="str">
        <f>IF(ISBLANK(Monitoring_MP!CK53),"",Monitoring_MP!CK53)</f>
        <v>nu</v>
      </c>
      <c r="CL53" s="193" t="str">
        <f>IF(ISBLANK(Monitoring_MP!CL53),"",Monitoring_MP!CL53)</f>
        <v>nu sînt informații pe web</v>
      </c>
      <c r="CM53" s="189" t="str">
        <f>IF(ISBLANK(Monitoring_MP!CM53),"",Monitoring_MP!CM53)</f>
        <v>nu</v>
      </c>
      <c r="CN53" s="193" t="str">
        <f>IF(ISBLANK(Monitoring_MP!CN53),"",Monitoring_MP!CN53)</f>
        <v>nu sînt informații pe web</v>
      </c>
      <c r="CO53" s="189" t="str">
        <f>IF(ISBLANK(Monitoring_MP!CO53),"",Monitoring_MP!CO53)</f>
        <v>da</v>
      </c>
      <c r="CP53" s="95" t="str">
        <f>IF(ISBLANK(Monitoring_MP!CP53),"",Monitoring_MP!CP53)</f>
        <v>http://costesti.md/proiecte-in-derulare/
http://costesti.md/proiecte-desfasurate/</v>
      </c>
      <c r="CQ53" s="189" t="str">
        <f>IF(ISBLANK(Monitoring_MP!CQ53),"",Monitoring_MP!CQ53)</f>
        <v>nu</v>
      </c>
      <c r="CR53" s="93" t="str">
        <f>IF(ISBLANK(Monitoring_MP!CR53),"",Monitoring_MP!CR53)</f>
        <v>nu sînt informații pe web</v>
      </c>
      <c r="CS53" s="189" t="str">
        <f>IF(ISBLANK(Monitoring_MP!CS53),"",Monitoring_MP!CS53)</f>
        <v>nu</v>
      </c>
      <c r="CT53" s="193" t="str">
        <f>IF(ISBLANK(Monitoring_MP!CT53),"",Monitoring_MP!CT53)</f>
        <v>Pagina web nefuncțională (ultima verificare 31.05.2020)</v>
      </c>
      <c r="CU53" s="189" t="str">
        <f>IF(ISBLANK(Monitoring_MP!CU53),"",Monitoring_MP!CU53)</f>
        <v>nu</v>
      </c>
      <c r="CV53" s="93" t="str">
        <f>IF(ISBLANK(Monitoring_MP!CV53),"",Monitoring_MP!CV53)</f>
        <v>nu sînt informații pe web</v>
      </c>
      <c r="CW53" s="189" t="str">
        <f>IF(ISBLANK(Monitoring_MP!CW53),"",Monitoring_MP!CW53)</f>
        <v>da</v>
      </c>
      <c r="CX53" s="192" t="str">
        <f>IF(ISBLANK(Monitoring_MP!CX53),"",Monitoring_MP!CX53)</f>
        <v>http://primbriceni.md/proiecte-in-derulare/</v>
      </c>
      <c r="CY53" s="189" t="str">
        <f>IF(ISBLANK(Monitoring_MP!CY53),"",Monitoring_MP!CY53)</f>
        <v>nu</v>
      </c>
      <c r="CZ53" s="93" t="str">
        <f>IF(ISBLANK(Monitoring_MP!CZ53),"",Monitoring_MP!CZ53)</f>
        <v>nu sînt informații pe web</v>
      </c>
      <c r="DA53" s="189" t="str">
        <f>IF(ISBLANK(Monitoring_MP!DA53),"",Monitoring_MP!DA53)</f>
        <v>partial</v>
      </c>
      <c r="DB53" s="130" t="str">
        <f>IF(ISBLANK(Monitoring_MP!DB53),"",Monitoring_MP!DB53)</f>
        <v>http://primariaocnita.md/iluminat-stradal-modern-si-eficient-la-ocnita/</v>
      </c>
      <c r="DC53" s="189" t="str">
        <f>IF(ISBLANK(Monitoring_MP!DC53),"",Monitoring_MP!DC53)</f>
        <v>nu</v>
      </c>
      <c r="DD53" s="193" t="str">
        <f>IF(ISBLANK(Monitoring_MP!DD53),"",Monitoring_MP!DD53)</f>
        <v>nu sînt informații pe web</v>
      </c>
      <c r="DE53" s="189" t="str">
        <f>IF(ISBLANK(Monitoring_MP!DE53),"",Monitoring_MP!DE53)</f>
        <v>nu</v>
      </c>
      <c r="DF53" s="193" t="str">
        <f>IF(ISBLANK(Monitoring_MP!DF53),"",Monitoring_MP!DF53)</f>
        <v>nu este pagina web (ultima verificare 31.05.2020)</v>
      </c>
      <c r="DG53" s="189" t="str">
        <f>IF(ISBLANK(Monitoring_MP!DG53),"",Monitoring_MP!DG53)</f>
        <v>nu</v>
      </c>
      <c r="DH53" s="193" t="str">
        <f>IF(ISBLANK(Monitoring_MP!DH53),"",Monitoring_MP!DH53)</f>
        <v>nu sînt informații pe web</v>
      </c>
      <c r="DI53" s="189" t="str">
        <f>IF(ISBLANK(Monitoring_MP!DI53),"",Monitoring_MP!DI53)</f>
        <v>nu</v>
      </c>
      <c r="DJ53" s="93" t="str">
        <f>IF(ISBLANK(Monitoring_MP!DJ53),"",Monitoring_MP!DJ53)</f>
        <v>nu sînt informații pe web</v>
      </c>
      <c r="DK53" s="189" t="str">
        <f>IF(ISBLANK(Monitoring_MP!DK53),"",Monitoring_MP!DK53)</f>
        <v>nu</v>
      </c>
      <c r="DL53" s="193" t="str">
        <f>IF(ISBLANK(Monitoring_MP!DL53),"",Monitoring_MP!DL53)</f>
        <v>nu sînt informații pe web</v>
      </c>
      <c r="DM53" s="189" t="str">
        <f>IF(ISBLANK(Monitoring_MP!DM53),"",Monitoring_MP!DM53)</f>
        <v>nu</v>
      </c>
      <c r="DN53" s="93" t="str">
        <f>IF(ISBLANK(Monitoring_MP!DN53),"",Monitoring_MP!DN53)</f>
        <v>nu sînt informații pe web</v>
      </c>
      <c r="DO53" s="189" t="str">
        <f>IF(ISBLANK(Monitoring_MP!DO53),"",Monitoring_MP!DO53)</f>
        <v>nu</v>
      </c>
      <c r="DP53" s="193" t="str">
        <f>IF(ISBLANK(Monitoring_MP!DP53),"",Monitoring_MP!DP53)</f>
        <v>site nefuncțional (ultima verificare 31.05.2020)</v>
      </c>
      <c r="DQ53" s="189" t="str">
        <f>IF(ISBLANK(Monitoring_MP!DQ53),"",Monitoring_MP!DQ53)</f>
        <v>nu</v>
      </c>
      <c r="DR53" s="193" t="str">
        <f>IF(ISBLANK(Monitoring_MP!DR53),"",Monitoring_MP!DR53)</f>
        <v>Nu are pagină web (ultima verificare 31.05.2020)</v>
      </c>
      <c r="DS53" s="189" t="str">
        <f>IF(ISBLANK(Monitoring_MP!DS53),"",Monitoring_MP!DS53)</f>
        <v>nu</v>
      </c>
      <c r="DT53" s="193" t="str">
        <f>IF(ISBLANK(Monitoring_MP!DT53),"",Monitoring_MP!DT53)</f>
        <v>nu sînt informații pe web</v>
      </c>
      <c r="DU53" s="189" t="str">
        <f>IF(ISBLANK(Monitoring_MP!DU53),"",Monitoring_MP!DU53)</f>
        <v>nu</v>
      </c>
      <c r="DV53" s="95" t="str">
        <f>IF(ISBLANK(Monitoring_MP!DV53),"",Monitoring_MP!DV53)</f>
        <v>Nu are pagină web (ultima verificare 31.05.2020)</v>
      </c>
      <c r="DW53" s="189" t="str">
        <f>IF(ISBLANK(Monitoring_MP!DW53),"",Monitoring_MP!DW53)</f>
        <v>nu</v>
      </c>
      <c r="DX53" s="193" t="str">
        <f>IF(ISBLANK(Monitoring_MP!DX53),"",Monitoring_MP!DX53)</f>
        <v>nu sînt informații pe web</v>
      </c>
      <c r="DY53" s="189" t="str">
        <f>IF(ISBLANK(Monitoring_MP!DY53),"",Monitoring_MP!DY53)</f>
        <v>nu</v>
      </c>
      <c r="DZ53" s="193" t="str">
        <f>IF(ISBLANK(Monitoring_MP!DZ53),"",Monitoring_MP!DZ53)</f>
        <v>nu sînt informații pe web</v>
      </c>
      <c r="EA53" s="189" t="str">
        <f>IF(ISBLANK(Monitoring_MP!EA53),"",Monitoring_MP!EA53)</f>
        <v>nu</v>
      </c>
      <c r="EB53" s="193" t="str">
        <f>IF(ISBLANK(Monitoring_MP!EB53),"",Monitoring_MP!EB53)</f>
        <v>nu sînt informații pe web</v>
      </c>
      <c r="EC53" s="189" t="str">
        <f>IF(ISBLANK(Monitoring_MP!EC53),"",Monitoring_MP!EC53)</f>
        <v>nu</v>
      </c>
      <c r="ED53" s="193" t="str">
        <f>IF(ISBLANK(Monitoring_MP!ED53),"",Monitoring_MP!ED53)</f>
        <v>Nu are pagină web (ultima verificare 31.05.2020)</v>
      </c>
      <c r="EE53" s="189" t="str">
        <f>IF(ISBLANK(Monitoring_MP!EE53),"",Monitoring_MP!EE53)</f>
        <v>nu</v>
      </c>
      <c r="EF53" s="193" t="str">
        <f>IF(ISBLANK(Monitoring_MP!EF53),"",Monitoring_MP!EF53)</f>
        <v>nu sînt informații pe web</v>
      </c>
      <c r="EG53" s="189" t="str">
        <f>IF(ISBLANK(Monitoring_MP!EG53),"",Monitoring_MP!EG53)</f>
        <v>partial</v>
      </c>
      <c r="EH53" s="93" t="str">
        <f>IF(ISBLANK(Monitoring_MP!EH53),"",Monitoring_MP!EH53)</f>
        <v>https://www.budesti.md/proiecte/
https://www.budesti.md/programe/</v>
      </c>
      <c r="EI53" s="189" t="str">
        <f>IF(ISBLANK(Monitoring_MP!EI53),"",Monitoring_MP!EI53)</f>
        <v>partial</v>
      </c>
      <c r="EJ53" s="93" t="str">
        <f>IF(ISBLANK(Monitoring_MP!EJ53),"",Monitoring_MP!EJ53)</f>
        <v>http://varnita.md/raport-privind-implementarea-proiectului-reparatia-salii-de-festivitati-la-centrul-de-cultura-si-tineret-din-satul-varnita-din-alocatiile-pentru-activitatile-de-reintegrare-tarii</v>
      </c>
      <c r="EK53" s="189" t="str">
        <f>IF(ISBLANK(Monitoring_MP!EK53),"",Monitoring_MP!EK53)</f>
        <v>nu</v>
      </c>
      <c r="EL53" s="95" t="str">
        <f>IF(ISBLANK(Monitoring_MP!EL53),"",Monitoring_MP!EL53)</f>
        <v>nu sînt informații pe web</v>
      </c>
      <c r="EM53" s="189" t="str">
        <f>IF(ISBLANK(Monitoring_MP!EM53),"",Monitoring_MP!EM53)</f>
        <v>nu</v>
      </c>
      <c r="EN53" s="95" t="str">
        <f>IF(ISBLANK(Monitoring_MP!EN53),"",Monitoring_MP!EN53)</f>
        <v>nu sînt informații pe web</v>
      </c>
      <c r="EO53" s="189" t="str">
        <f>IF(ISBLANK(Monitoring_MP!EO53),"",Monitoring_MP!EO53)</f>
        <v>nu</v>
      </c>
      <c r="EP53" s="193" t="str">
        <f>IF(ISBLANK(Monitoring_MP!EP53),"",Monitoring_MP!EP53)</f>
        <v>nu sînt informații pe web</v>
      </c>
      <c r="EQ53" s="189" t="str">
        <f>IF(ISBLANK(Monitoring_MP!EQ53),"",Monitoring_MP!EQ53)</f>
        <v>nu</v>
      </c>
      <c r="ER53" s="93" t="str">
        <f>IF(ISBLANK(Monitoring_MP!ER53),"",Monitoring_MP!ER53)</f>
        <v>pagina web nefuncțională (ultima verificare la 2.06.2020)</v>
      </c>
      <c r="ES53" s="189" t="str">
        <f>IF(ISBLANK(Monitoring_MP!ES53),"",Monitoring_MP!ES53)</f>
        <v>nu</v>
      </c>
      <c r="ET53" s="193" t="str">
        <f>IF(ISBLANK(Monitoring_MP!ET53),"",Monitoring_MP!ET53)</f>
        <v>pagina web nefuncțională (ultima verificare la 2.06.2020)</v>
      </c>
      <c r="EU53" s="189" t="str">
        <f>IF(ISBLANK(Monitoring_MP!EU53),"",Monitoring_MP!EU53)</f>
        <v>nu</v>
      </c>
      <c r="EV53" s="93" t="str">
        <f>IF(ISBLANK(Monitoring_MP!EV53),"",Monitoring_MP!EV53)</f>
        <v>pagina web nefuncțională (ultima verificare la 2.06.2020)</v>
      </c>
      <c r="EW53" s="189" t="str">
        <f>IF(ISBLANK(Monitoring_MP!EW53),"",Monitoring_MP!EW53)</f>
        <v>partial</v>
      </c>
      <c r="EX53" s="95" t="str">
        <f>IF(ISBLANK(Monitoring_MP!EX53),"",Monitoring_MP!EX53)</f>
        <v>http://zaim.md/ro/page/transparenta/proiecte-locale/proiecte-curente</v>
      </c>
      <c r="EY53" s="189" t="str">
        <f>IF(ISBLANK(Monitoring_MP!EY53),"",Monitoring_MP!EY53)</f>
        <v>nu</v>
      </c>
      <c r="EZ53" s="127" t="str">
        <f>IF(ISBLANK(Monitoring_MP!EZ53),"",Monitoring_MP!EZ53)</f>
        <v>nu sînt informații pe web</v>
      </c>
      <c r="FA53" s="143" t="str">
        <f t="shared" si="2"/>
        <v>da</v>
      </c>
      <c r="FB53" s="143">
        <f t="shared" si="3"/>
        <v>2</v>
      </c>
      <c r="FC53" s="143" t="str">
        <f t="shared" si="2"/>
        <v>nu</v>
      </c>
      <c r="FD53" s="143">
        <f t="shared" si="3"/>
        <v>49</v>
      </c>
      <c r="FE53" s="143" t="str">
        <f t="shared" si="2"/>
        <v>partial</v>
      </c>
      <c r="FF53" s="143">
        <f t="shared" ref="FF53" si="369">COUNTIF($AK53:$EZ53,FE53)</f>
        <v>9</v>
      </c>
      <c r="FG53" s="143" t="str">
        <f t="shared" si="2"/>
        <v>--------</v>
      </c>
      <c r="FH53" s="143">
        <f t="shared" ref="FH53" si="370">COUNTIF($AK53:$EZ53,FG53)</f>
        <v>0</v>
      </c>
      <c r="FI53" s="143" t="str">
        <f t="shared" si="321"/>
        <v>--------</v>
      </c>
      <c r="FJ53" s="143">
        <f t="shared" ref="FJ53" si="371">COUNTIF($AK53:$EZ53,FI53)</f>
        <v>0</v>
      </c>
      <c r="FK53" s="143" t="str">
        <f t="shared" si="7"/>
        <v>--------</v>
      </c>
      <c r="FL53" s="143">
        <f t="shared" ref="FL53" si="372">COUNTIF($AK53:$EZ53,FK53)</f>
        <v>0</v>
      </c>
      <c r="FM53" s="143" t="str">
        <f t="shared" si="9"/>
        <v>--------</v>
      </c>
      <c r="FN53" s="143">
        <f t="shared" ref="FN53" si="373">COUNTIF($AK53:$EZ53,FM53)</f>
        <v>0</v>
      </c>
      <c r="FO53" s="143" t="str">
        <f t="shared" si="11"/>
        <v>N/A</v>
      </c>
      <c r="FP53" s="143">
        <f t="shared" ref="FP53" si="374">COUNTIF($AK53:$EZ53,FO53)</f>
        <v>0</v>
      </c>
      <c r="FQ53" s="143" t="str">
        <f t="shared" si="13"/>
        <v>--------</v>
      </c>
      <c r="FR53" s="143">
        <f t="shared" ref="FR53" si="375">COUNTIF($AK53:$EZ53,FQ53)</f>
        <v>0</v>
      </c>
      <c r="FS53" s="143">
        <f t="shared" si="15"/>
        <v>60</v>
      </c>
      <c r="FT53" s="143" t="str">
        <f t="shared" si="16"/>
        <v>da</v>
      </c>
      <c r="FU53" s="143" t="str">
        <f t="shared" si="17"/>
        <v>nu</v>
      </c>
      <c r="FV53" s="143">
        <f t="shared" si="18"/>
        <v>2</v>
      </c>
      <c r="FW53" s="143">
        <f t="shared" si="19"/>
        <v>49</v>
      </c>
      <c r="FX53" s="143">
        <f t="shared" si="20"/>
        <v>60</v>
      </c>
      <c r="FY53" s="21" t="s">
        <v>359</v>
      </c>
      <c r="FZ53" s="167">
        <f t="shared" si="21"/>
        <v>3.3333333333333333E-2</v>
      </c>
      <c r="GA53" s="167">
        <f t="shared" si="22"/>
        <v>0.81666666666666665</v>
      </c>
      <c r="GB53" s="143" t="str">
        <f>VLOOKUP(Analysis_2020!B53,Matching_final!B53:G116,6,FALSE)</f>
        <v>C18050</v>
      </c>
      <c r="GC53" s="143" t="str">
        <f>VLOOKUP(GB53,Monitoring_MP_2018!B:D,3,FALSE)</f>
        <v>Are placed data of programs and projects on the web site, including technical assistance, whose beneficiaries or performers are public authorities (name, goals and basic tasks beneficiaries and executors main program, terms and results of achieving the expected volume and financing) ?</v>
      </c>
      <c r="GD53" s="143" t="str">
        <f>VLOOKUP(GB53,Monitoring_MP_2018!B:E,4,FALSE)</f>
        <v>inv</v>
      </c>
      <c r="GE53" s="167">
        <f>VLOOKUP($GB53,Monitoring_MP_2018!$B:$FD,158,FALSE)</f>
        <v>0.21666666666666667</v>
      </c>
      <c r="GF53" s="167">
        <f>VLOOKUP($GB53,Monitoring_MP_2018!$B:$FD,159,FALSE)</f>
        <v>0.71666666666666667</v>
      </c>
      <c r="GG53" s="230">
        <f t="shared" si="23"/>
        <v>-0.18333333333333335</v>
      </c>
      <c r="GH53" s="230">
        <f t="shared" si="24"/>
        <v>9.9999999999999978E-2</v>
      </c>
      <c r="GI53" s="143">
        <v>52</v>
      </c>
    </row>
    <row r="54" spans="1:191" ht="15" customHeight="1" x14ac:dyDescent="0.35">
      <c r="A54" s="22" t="str">
        <f>IF(ISBLANK(Monitoring_MP!A54),"",Monitoring_MP!A54)</f>
        <v>Q52</v>
      </c>
      <c r="B54" s="22" t="str">
        <f>IF(ISBLANK(Monitoring_MP!B54),"",Monitoring_MP!B54)</f>
        <v>C20052</v>
      </c>
      <c r="C54" s="22">
        <f>IF(ISBLANK(Monitoring_MP!C54),"",Monitoring_MP!C54)</f>
        <v>54</v>
      </c>
      <c r="D54" s="21" t="str">
        <f>IF(ISBLANK(Monitoring_MP!D54),"",Monitoring_MP!D54)</f>
        <v>Sunt comunicate public CV-urile conducătorilor tuturor întreprinderilor municipale şi a societăţilor comerciale cu pachet majoritar deţinute de unitatea administrativ – teritorială (fie dețin acțiuni/părți sociale, dar nu sînt majoritare), inclusiv informații cu privire la: studiile superioare, experiența de muncă, apartenența anterioară la societățile comerciale și organizațiile non-profit ?</v>
      </c>
      <c r="E54" s="21" t="str">
        <f>IF(ISBLANK(Monitoring_MP!E54),"",Monitoring_MP!E54)</f>
        <v>Are the Cvs of all managers of municipal companies, or other companies in which municipality holds the majority of stocks, published on the web site?</v>
      </c>
      <c r="F54" s="21" t="str">
        <f>IF(ISBLANK(Monitoring_MP!F54),"",Monitoring_MP!F54)</f>
        <v>inv</v>
      </c>
      <c r="G54" s="48" t="str">
        <f>IF(ISBLANK(Monitoring_MP!G54),"",Monitoring_MP!G54)</f>
        <v>inv1</v>
      </c>
      <c r="H54" s="48" t="str">
        <f>IF(ISBLANK(Monitoring_MP!H54),"",Monitoring_MP!H54)</f>
        <v>inv1k</v>
      </c>
      <c r="I54" s="48">
        <f>IF(ISBLANK(Monitoring_MP!I54),"",Monitoring_MP!I54)</f>
        <v>2</v>
      </c>
      <c r="J54" s="48" t="str">
        <f>IF(ISBLANK(Monitoring_MP!J54),"",Monitoring_MP!J54)</f>
        <v>da</v>
      </c>
      <c r="K54" s="48" t="str">
        <f>IF(ISBLANK(Monitoring_MP!K54),"",Monitoring_MP!K54)</f>
        <v>yes</v>
      </c>
      <c r="L54" s="48" t="str">
        <f>IF(ISBLANK(Monitoring_MP!L54),"",Monitoring_MP!L54)</f>
        <v>nu</v>
      </c>
      <c r="M54" s="48" t="str">
        <f>IF(ISBLANK(Monitoring_MP!M54),"",Monitoring_MP!M54)</f>
        <v>no</v>
      </c>
      <c r="N54" s="48" t="str">
        <f>IF(ISBLANK(Monitoring_MP!N54),"",Monitoring_MP!N54)</f>
        <v>partial</v>
      </c>
      <c r="O54" s="48" t="str">
        <f>IF(ISBLANK(Monitoring_MP!O54),"",Monitoring_MP!O54)</f>
        <v>partially</v>
      </c>
      <c r="P54" s="48" t="str">
        <f>IF(ISBLANK(Monitoring_MP!P54),"",Monitoring_MP!P54)</f>
        <v>--------</v>
      </c>
      <c r="Q54" s="48" t="str">
        <f>IF(ISBLANK(Monitoring_MP!Q54),"",Monitoring_MP!Q54)</f>
        <v>--------</v>
      </c>
      <c r="R54" s="48" t="str">
        <f>IF(ISBLANK(Monitoring_MP!R54),"",Monitoring_MP!R54)</f>
        <v>--------</v>
      </c>
      <c r="S54" s="48" t="str">
        <f>IF(ISBLANK(Monitoring_MP!S54),"",Monitoring_MP!S54)</f>
        <v>--------</v>
      </c>
      <c r="T54" s="48" t="str">
        <f>IF(ISBLANK(Monitoring_MP!T54),"",Monitoring_MP!T54)</f>
        <v>--------</v>
      </c>
      <c r="U54" s="48" t="str">
        <f>IF(ISBLANK(Monitoring_MP!U54),"",Monitoring_MP!U54)</f>
        <v>--------</v>
      </c>
      <c r="V54" s="48" t="str">
        <f>IF(ISBLANK(Monitoring_MP!V54),"",Monitoring_MP!V54)</f>
        <v>--------</v>
      </c>
      <c r="W54" s="48" t="str">
        <f>IF(ISBLANK(Monitoring_MP!W54),"",Monitoring_MP!W54)</f>
        <v>--------</v>
      </c>
      <c r="X54" s="48" t="str">
        <f>IF(ISBLANK(Monitoring_MP!X54),"",Monitoring_MP!X54)</f>
        <v>N/A</v>
      </c>
      <c r="Y54" s="48" t="str">
        <f>IF(ISBLANK(Monitoring_MP!Y54),"",Monitoring_MP!Y54)</f>
        <v>N/A</v>
      </c>
      <c r="Z54" s="48" t="str">
        <f>IF(ISBLANK(Monitoring_MP!Z54),"",Monitoring_MP!Z54)</f>
        <v>--------</v>
      </c>
      <c r="AA54" s="48" t="str">
        <f>IF(ISBLANK(Monitoring_MP!AA54),"",Monitoring_MP!AA54)</f>
        <v>--------</v>
      </c>
      <c r="AB54" s="48">
        <f>IF(ISBLANK(Monitoring_MP!AB54),"",Monitoring_MP!AB54)</f>
        <v>2</v>
      </c>
      <c r="AC54" s="48">
        <f>IF(ISBLANK(Monitoring_MP!AC54),"",Monitoring_MP!AC54)</f>
        <v>0</v>
      </c>
      <c r="AD54" s="48">
        <f>IF(ISBLANK(Monitoring_MP!AD54),"",Monitoring_MP!AD54)</f>
        <v>1</v>
      </c>
      <c r="AE54" s="48" t="str">
        <f>IF(ISBLANK(Monitoring_MP!AE54),"",Monitoring_MP!AE54)</f>
        <v/>
      </c>
      <c r="AF54" s="48" t="str">
        <f>IF(ISBLANK(Monitoring_MP!AF54),"",Monitoring_MP!AF54)</f>
        <v/>
      </c>
      <c r="AG54" s="48" t="str">
        <f>IF(ISBLANK(Monitoring_MP!AG54),"",Monitoring_MP!AG54)</f>
        <v/>
      </c>
      <c r="AH54" s="48" t="str">
        <f>IF(ISBLANK(Monitoring_MP!AH54),"",Monitoring_MP!AH54)</f>
        <v/>
      </c>
      <c r="AI54" s="48" t="str">
        <f>IF(ISBLANK(Monitoring_MP!AI54),"",Monitoring_MP!AI54)</f>
        <v>N/A</v>
      </c>
      <c r="AJ54" s="21" t="str">
        <f>IF(ISBLANK(Monitoring_MP!AJ54),"",Monitoring_MP!AJ54)</f>
        <v/>
      </c>
      <c r="AK54" s="189" t="str">
        <f>IF(ISBLANK(Monitoring_MP!AK54),"",Monitoring_MP!AK54)</f>
        <v>nu</v>
      </c>
      <c r="AL54" s="93" t="str">
        <f>IF(ISBLANK(Monitoring_MP!AL54),"",Monitoring_MP!AL54)</f>
        <v>nu sînt informații pe web</v>
      </c>
      <c r="AM54" s="189" t="str">
        <f>IF(ISBLANK(Monitoring_MP!AM54),"",Monitoring_MP!AM54)</f>
        <v>nu</v>
      </c>
      <c r="AN54" s="93" t="str">
        <f>IF(ISBLANK(Monitoring_MP!AN54),"",Monitoring_MP!AN54)</f>
        <v>nu sînt informații pe web</v>
      </c>
      <c r="AO54" s="191" t="str">
        <f>IF(ISBLANK(Monitoring_MP!AO54),"",Monitoring_MP!AO54)</f>
        <v>nu</v>
      </c>
      <c r="AP54" s="163" t="str">
        <f>IF(ISBLANK(Monitoring_MP!AP54),"",Monitoring_MP!AP54)</f>
        <v>nu sînt informații pe web</v>
      </c>
      <c r="AQ54" s="189" t="str">
        <f>IF(ISBLANK(Monitoring_MP!AQ54),"",Monitoring_MP!AQ54)</f>
        <v>nu</v>
      </c>
      <c r="AR54" s="93" t="str">
        <f>IF(ISBLANK(Monitoring_MP!AR54),"",Monitoring_MP!AR54)</f>
        <v>nu sînt informații pe web</v>
      </c>
      <c r="AS54" s="189" t="str">
        <f>IF(ISBLANK(Monitoring_MP!AS54),"",Monitoring_MP!AS54)</f>
        <v>nu</v>
      </c>
      <c r="AT54" s="93" t="str">
        <f>IF(ISBLANK(Monitoring_MP!AT54),"",Monitoring_MP!AT54)</f>
        <v>nu sînt informații pe web</v>
      </c>
      <c r="AU54" s="189" t="str">
        <f>IF(ISBLANK(Monitoring_MP!AU54),"",Monitoring_MP!AU54)</f>
        <v>nu</v>
      </c>
      <c r="AV54" s="93" t="str">
        <f>IF(ISBLANK(Monitoring_MP!AV54),"",Monitoring_MP!AV54)</f>
        <v>nu sînt informații pe web</v>
      </c>
      <c r="AW54" s="189" t="str">
        <f>IF(ISBLANK(Monitoring_MP!AW54),"",Monitoring_MP!AW54)</f>
        <v>nu</v>
      </c>
      <c r="AX54" s="93" t="str">
        <f>IF(ISBLANK(Monitoring_MP!AX54),"",Monitoring_MP!AX54)</f>
        <v>nu sînt informații pe web</v>
      </c>
      <c r="AY54" s="189" t="str">
        <f>IF(ISBLANK(Monitoring_MP!AY54),"",Monitoring_MP!AY54)</f>
        <v>da</v>
      </c>
      <c r="AZ54" s="93" t="str">
        <f>IF(ISBLANK(Monitoring_MP!AZ54),"",Monitoring_MP!AZ54)</f>
        <v>http://www.straseni.md/wp-content/uploads/2019/02/CV-GUTAN-GHEORGHE.pdf
http://www.straseni.md/wp-content/uploads/2019/02/CV-COSTOV-CONSTANTIN.pdf</v>
      </c>
      <c r="BA54" s="189" t="str">
        <f>IF(ISBLANK(Monitoring_MP!BA54),"",Monitoring_MP!BA54)</f>
        <v>nu</v>
      </c>
      <c r="BB54" s="93" t="str">
        <f>IF(ISBLANK(Monitoring_MP!BB54),"",Monitoring_MP!BB54)</f>
        <v>nu sînt informații pe web</v>
      </c>
      <c r="BC54" s="189" t="str">
        <f>IF(ISBLANK(Monitoring_MP!BC54),"",Monitoring_MP!BC54)</f>
        <v>N/A</v>
      </c>
      <c r="BD54" s="193" t="str">
        <f>IF(ISBLANK(Monitoring_MP!BD54),"",Monitoring_MP!BD54)</f>
        <v>nu sînt informații pe web</v>
      </c>
      <c r="BE54" s="189" t="str">
        <f>IF(ISBLANK(Monitoring_MP!BE54),"",Monitoring_MP!BE54)</f>
        <v>nu</v>
      </c>
      <c r="BF54" s="193" t="str">
        <f>IF(ISBLANK(Monitoring_MP!BF54),"",Monitoring_MP!BF54)</f>
        <v>nu sînt informații pe web</v>
      </c>
      <c r="BG54" s="189" t="str">
        <f>IF(ISBLANK(Monitoring_MP!BG54),"",Monitoring_MP!BG54)</f>
        <v>nu</v>
      </c>
      <c r="BH54" s="93" t="str">
        <f>IF(ISBLANK(Monitoring_MP!BH54),"",Monitoring_MP!BH54)</f>
        <v>nu sînt informații pe web</v>
      </c>
      <c r="BI54" s="189" t="str">
        <f>IF(ISBLANK(Monitoring_MP!BI54),"",Monitoring_MP!BI54)</f>
        <v>nu</v>
      </c>
      <c r="BJ54" s="193" t="str">
        <f>IF(ISBLANK(Monitoring_MP!BJ54),"",Monitoring_MP!BJ54)</f>
        <v>nu sînt informații pe web</v>
      </c>
      <c r="BK54" s="189" t="str">
        <f>IF(ISBLANK(Monitoring_MP!BK54),"",Monitoring_MP!BK54)</f>
        <v>nu</v>
      </c>
      <c r="BL54" s="193" t="str">
        <f>IF(ISBLANK(Monitoring_MP!BL54),"",Monitoring_MP!BL54)</f>
        <v>nu sînt informații pe web</v>
      </c>
      <c r="BM54" s="189" t="str">
        <f>IF(ISBLANK(Monitoring_MP!BM54),"",Monitoring_MP!BM54)</f>
        <v>nu</v>
      </c>
      <c r="BN54" s="193" t="str">
        <f>IF(ISBLANK(Monitoring_MP!BN54),"",Monitoring_MP!BN54)</f>
        <v>nu sînt informații pe web</v>
      </c>
      <c r="BO54" s="189" t="str">
        <f>IF(ISBLANK(Monitoring_MP!BO54),"",Monitoring_MP!BO54)</f>
        <v>nu</v>
      </c>
      <c r="BP54" s="193" t="str">
        <f>IF(ISBLANK(Monitoring_MP!BP54),"",Monitoring_MP!BP54)</f>
        <v>nu sînt informații pe web</v>
      </c>
      <c r="BQ54" s="189" t="str">
        <f>IF(ISBLANK(Monitoring_MP!BQ54),"",Monitoring_MP!BQ54)</f>
        <v>nu</v>
      </c>
      <c r="BR54" s="193" t="str">
        <f>IF(ISBLANK(Monitoring_MP!BR54),"",Monitoring_MP!BR54)</f>
        <v>nu sînt informații pe web</v>
      </c>
      <c r="BS54" s="189" t="str">
        <f>IF(ISBLANK(Monitoring_MP!BS54),"",Monitoring_MP!BS54)</f>
        <v>nu</v>
      </c>
      <c r="BT54" s="93" t="str">
        <f>IF(ISBLANK(Monitoring_MP!BT54),"",Monitoring_MP!BT54)</f>
        <v>nu sînt informații pe web</v>
      </c>
      <c r="BU54" s="189" t="str">
        <f>IF(ISBLANK(Monitoring_MP!BU54),"",Monitoring_MP!BU54)</f>
        <v>da</v>
      </c>
      <c r="BV54" s="93" t="str">
        <f>IF(ISBLANK(Monitoring_MP!BV54),"",Monitoring_MP!BV54)</f>
        <v>https://falesti.md/index.php/im-asociatia-pietilor-or-falesti.html
https://falesti.md/index.php/dpgcl/279-im-dpgcl.html</v>
      </c>
      <c r="BW54" s="189" t="str">
        <f>IF(ISBLANK(Monitoring_MP!BW54),"",Monitoring_MP!BW54)</f>
        <v>nu</v>
      </c>
      <c r="BX54" s="193" t="str">
        <f>IF(ISBLANK(Monitoring_MP!BX54),"",Monitoring_MP!BX54)</f>
        <v>nu sînt informații pe web</v>
      </c>
      <c r="BY54" s="189" t="str">
        <f>IF(ISBLANK(Monitoring_MP!BY54),"",Monitoring_MP!BY54)</f>
        <v>nu</v>
      </c>
      <c r="BZ54" s="193" t="str">
        <f>IF(ISBLANK(Monitoring_MP!BZ54),"",Monitoring_MP!BZ54)</f>
        <v>nu sînt informații pe web</v>
      </c>
      <c r="CA54" s="189" t="str">
        <f>IF(ISBLANK(Monitoring_MP!CA54),"",Monitoring_MP!CA54)</f>
        <v>nu</v>
      </c>
      <c r="CB54" s="93" t="str">
        <f>IF(ISBLANK(Monitoring_MP!CB54),"",Monitoring_MP!CB54)</f>
        <v>nu sînt informații pe web</v>
      </c>
      <c r="CC54" s="189" t="str">
        <f>IF(ISBLANK(Monitoring_MP!CC54),"",Monitoring_MP!CC54)</f>
        <v>nu</v>
      </c>
      <c r="CD54" s="193" t="str">
        <f>IF(ISBLANK(Monitoring_MP!CD54),"",Monitoring_MP!CD54)</f>
        <v>nu sînt informații pe web</v>
      </c>
      <c r="CE54" s="189" t="str">
        <f>IF(ISBLANK(Monitoring_MP!CE54),"",Monitoring_MP!CE54)</f>
        <v>nu</v>
      </c>
      <c r="CF54" s="93" t="str">
        <f>IF(ISBLANK(Monitoring_MP!CF54),"",Monitoring_MP!CF54)</f>
        <v>nu sînt informații pe web</v>
      </c>
      <c r="CG54" s="189" t="str">
        <f>IF(ISBLANK(Monitoring_MP!CG54),"",Monitoring_MP!CG54)</f>
        <v>nu</v>
      </c>
      <c r="CH54" s="171" t="str">
        <f>IF(ISBLANK(Monitoring_MP!CH54),"",Monitoring_MP!CH54)</f>
        <v>nu sînt informații pe web</v>
      </c>
      <c r="CI54" s="189" t="str">
        <f>IF(ISBLANK(Monitoring_MP!CI54),"",Monitoring_MP!CI54)</f>
        <v>nu</v>
      </c>
      <c r="CJ54" s="193" t="str">
        <f>IF(ISBLANK(Monitoring_MP!CJ54),"",Monitoring_MP!CJ54)</f>
        <v>nu sînt informații pe web</v>
      </c>
      <c r="CK54" s="189" t="str">
        <f>IF(ISBLANK(Monitoring_MP!CK54),"",Monitoring_MP!CK54)</f>
        <v>nu</v>
      </c>
      <c r="CL54" s="193" t="str">
        <f>IF(ISBLANK(Monitoring_MP!CL54),"",Monitoring_MP!CL54)</f>
        <v>nu sînt informații pe web</v>
      </c>
      <c r="CM54" s="189" t="str">
        <f>IF(ISBLANK(Monitoring_MP!CM54),"",Monitoring_MP!CM54)</f>
        <v>nu</v>
      </c>
      <c r="CN54" s="193" t="str">
        <f>IF(ISBLANK(Monitoring_MP!CN54),"",Monitoring_MP!CN54)</f>
        <v>nu sînt informații pe web</v>
      </c>
      <c r="CO54" s="189" t="str">
        <f>IF(ISBLANK(Monitoring_MP!CO54),"",Monitoring_MP!CO54)</f>
        <v>nu</v>
      </c>
      <c r="CP54" s="193" t="str">
        <f>IF(ISBLANK(Monitoring_MP!CP54),"",Monitoring_MP!CP54)</f>
        <v>nu sînt informații pe web</v>
      </c>
      <c r="CQ54" s="189" t="str">
        <f>IF(ISBLANK(Monitoring_MP!CQ54),"",Monitoring_MP!CQ54)</f>
        <v>nu</v>
      </c>
      <c r="CR54" s="93" t="str">
        <f>IF(ISBLANK(Monitoring_MP!CR54),"",Monitoring_MP!CR54)</f>
        <v>nu sînt informații pe web</v>
      </c>
      <c r="CS54" s="189" t="str">
        <f>IF(ISBLANK(Monitoring_MP!CS54),"",Monitoring_MP!CS54)</f>
        <v>nu</v>
      </c>
      <c r="CT54" s="193" t="str">
        <f>IF(ISBLANK(Monitoring_MP!CT54),"",Monitoring_MP!CT54)</f>
        <v>Pagina web nefuncțională (ultima verificare 31.05.2020)</v>
      </c>
      <c r="CU54" s="189" t="str">
        <f>IF(ISBLANK(Monitoring_MP!CU54),"",Monitoring_MP!CU54)</f>
        <v>nu</v>
      </c>
      <c r="CV54" s="201" t="str">
        <f>IF(ISBLANK(Monitoring_MP!CV54),"",Monitoring_MP!CV54)</f>
        <v>nu sînt informații pe web</v>
      </c>
      <c r="CW54" s="189" t="str">
        <f>IF(ISBLANK(Monitoring_MP!CW54),"",Monitoring_MP!CW54)</f>
        <v>nu</v>
      </c>
      <c r="CX54" s="193" t="str">
        <f>IF(ISBLANK(Monitoring_MP!CX54),"",Monitoring_MP!CX54)</f>
        <v>nu sînt informații pe web</v>
      </c>
      <c r="CY54" s="189" t="str">
        <f>IF(ISBLANK(Monitoring_MP!CY54),"",Monitoring_MP!CY54)</f>
        <v>nu</v>
      </c>
      <c r="CZ54" s="193" t="str">
        <f>IF(ISBLANK(Monitoring_MP!CZ54),"",Monitoring_MP!CZ54)</f>
        <v>nu sînt informații pe web</v>
      </c>
      <c r="DA54" s="189" t="str">
        <f>IF(ISBLANK(Monitoring_MP!DA54),"",Monitoring_MP!DA54)</f>
        <v>nu</v>
      </c>
      <c r="DB54" s="193" t="str">
        <f>IF(ISBLANK(Monitoring_MP!DB54),"",Monitoring_MP!DB54)</f>
        <v>nu sînt informații pe web</v>
      </c>
      <c r="DC54" s="189" t="str">
        <f>IF(ISBLANK(Monitoring_MP!DC54),"",Monitoring_MP!DC54)</f>
        <v>nu</v>
      </c>
      <c r="DD54" s="193" t="str">
        <f>IF(ISBLANK(Monitoring_MP!DD54),"",Monitoring_MP!DD54)</f>
        <v>nu sînt informații pe web</v>
      </c>
      <c r="DE54" s="189" t="str">
        <f>IF(ISBLANK(Monitoring_MP!DE54),"",Monitoring_MP!DE54)</f>
        <v>nu</v>
      </c>
      <c r="DF54" s="193" t="str">
        <f>IF(ISBLANK(Monitoring_MP!DF54),"",Monitoring_MP!DF54)</f>
        <v>nu este pagina web (ultima verificare 31.05.2020)</v>
      </c>
      <c r="DG54" s="189" t="str">
        <f>IF(ISBLANK(Monitoring_MP!DG54),"",Monitoring_MP!DG54)</f>
        <v>nu</v>
      </c>
      <c r="DH54" s="193" t="str">
        <f>IF(ISBLANK(Monitoring_MP!DH54),"",Monitoring_MP!DH54)</f>
        <v>nu sînt informații pe web</v>
      </c>
      <c r="DI54" s="189" t="str">
        <f>IF(ISBLANK(Monitoring_MP!DI54),"",Monitoring_MP!DI54)</f>
        <v>nu</v>
      </c>
      <c r="DJ54" s="93" t="str">
        <f>IF(ISBLANK(Monitoring_MP!DJ54),"",Monitoring_MP!DJ54)</f>
        <v>nu sînt informații pe web</v>
      </c>
      <c r="DK54" s="189" t="str">
        <f>IF(ISBLANK(Monitoring_MP!DK54),"",Monitoring_MP!DK54)</f>
        <v>nu</v>
      </c>
      <c r="DL54" s="193" t="str">
        <f>IF(ISBLANK(Monitoring_MP!DL54),"",Monitoring_MP!DL54)</f>
        <v>nu sînt informații pe web</v>
      </c>
      <c r="DM54" s="189" t="str">
        <f>IF(ISBLANK(Monitoring_MP!DM54),"",Monitoring_MP!DM54)</f>
        <v>nu</v>
      </c>
      <c r="DN54" s="193" t="str">
        <f>IF(ISBLANK(Monitoring_MP!DN54),"",Monitoring_MP!DN54)</f>
        <v>nu sînt informații pe web</v>
      </c>
      <c r="DO54" s="189" t="str">
        <f>IF(ISBLANK(Monitoring_MP!DO54),"",Monitoring_MP!DO54)</f>
        <v>nu</v>
      </c>
      <c r="DP54" s="193" t="str">
        <f>IF(ISBLANK(Monitoring_MP!DP54),"",Monitoring_MP!DP54)</f>
        <v>site nefuncțional (ultima verificare 31.05.2020)</v>
      </c>
      <c r="DQ54" s="189" t="str">
        <f>IF(ISBLANK(Monitoring_MP!DQ54),"",Monitoring_MP!DQ54)</f>
        <v>nu</v>
      </c>
      <c r="DR54" s="193" t="str">
        <f>IF(ISBLANK(Monitoring_MP!DR54),"",Monitoring_MP!DR54)</f>
        <v>Nu are pagină web (ultima verificare 31.05.2020)</v>
      </c>
      <c r="DS54" s="189" t="str">
        <f>IF(ISBLANK(Monitoring_MP!DS54),"",Monitoring_MP!DS54)</f>
        <v>nu</v>
      </c>
      <c r="DT54" s="193" t="str">
        <f>IF(ISBLANK(Monitoring_MP!DT54),"",Monitoring_MP!DT54)</f>
        <v>nu sînt informații pe web</v>
      </c>
      <c r="DU54" s="189" t="str">
        <f>IF(ISBLANK(Monitoring_MP!DU54),"",Monitoring_MP!DU54)</f>
        <v>nu</v>
      </c>
      <c r="DV54" s="193" t="str">
        <f>IF(ISBLANK(Monitoring_MP!DV54),"",Monitoring_MP!DV54)</f>
        <v>Nu are pagină web (ultima verificare 31.05.2020)</v>
      </c>
      <c r="DW54" s="189" t="str">
        <f>IF(ISBLANK(Monitoring_MP!DW54),"",Monitoring_MP!DW54)</f>
        <v>nu</v>
      </c>
      <c r="DX54" s="193" t="str">
        <f>IF(ISBLANK(Monitoring_MP!DX54),"",Monitoring_MP!DX54)</f>
        <v>nu sînt informații pe web</v>
      </c>
      <c r="DY54" s="189" t="str">
        <f>IF(ISBLANK(Monitoring_MP!DY54),"",Monitoring_MP!DY54)</f>
        <v>nu</v>
      </c>
      <c r="DZ54" s="193" t="str">
        <f>IF(ISBLANK(Monitoring_MP!DZ54),"",Monitoring_MP!DZ54)</f>
        <v>nu sînt informații pe web</v>
      </c>
      <c r="EA54" s="189" t="str">
        <f>IF(ISBLANK(Monitoring_MP!EA54),"",Monitoring_MP!EA54)</f>
        <v>N/A</v>
      </c>
      <c r="EB54" s="193" t="str">
        <f>IF(ISBLANK(Monitoring_MP!EB54),"",Monitoring_MP!EB54)</f>
        <v>nu sînt informații pe web</v>
      </c>
      <c r="EC54" s="189" t="str">
        <f>IF(ISBLANK(Monitoring_MP!EC54),"",Monitoring_MP!EC54)</f>
        <v>nu</v>
      </c>
      <c r="ED54" s="193" t="str">
        <f>IF(ISBLANK(Monitoring_MP!ED54),"",Monitoring_MP!ED54)</f>
        <v>Nu are pagină web (ultima verificare 31.05.2020)</v>
      </c>
      <c r="EE54" s="189" t="str">
        <f>IF(ISBLANK(Monitoring_MP!EE54),"",Monitoring_MP!EE54)</f>
        <v>nu</v>
      </c>
      <c r="EF54" s="193" t="str">
        <f>IF(ISBLANK(Monitoring_MP!EF54),"",Monitoring_MP!EF54)</f>
        <v>nu sînt informații pe web</v>
      </c>
      <c r="EG54" s="189" t="str">
        <f>IF(ISBLANK(Monitoring_MP!EG54),"",Monitoring_MP!EG54)</f>
        <v>nu</v>
      </c>
      <c r="EH54" s="193" t="str">
        <f>IF(ISBLANK(Monitoring_MP!EH54),"",Monitoring_MP!EH54)</f>
        <v>nu sînt informații pe web</v>
      </c>
      <c r="EI54" s="189" t="str">
        <f>IF(ISBLANK(Monitoring_MP!EI54),"",Monitoring_MP!EI54)</f>
        <v>nu</v>
      </c>
      <c r="EJ54" s="193" t="str">
        <f>IF(ISBLANK(Monitoring_MP!EJ54),"",Monitoring_MP!EJ54)</f>
        <v>nu sînt informații pe web</v>
      </c>
      <c r="EK54" s="189" t="str">
        <f>IF(ISBLANK(Monitoring_MP!EK54),"",Monitoring_MP!EK54)</f>
        <v>nu</v>
      </c>
      <c r="EL54" s="193" t="str">
        <f>IF(ISBLANK(Monitoring_MP!EL54),"",Monitoring_MP!EL54)</f>
        <v>nu sînt informații pe web</v>
      </c>
      <c r="EM54" s="189" t="str">
        <f>IF(ISBLANK(Monitoring_MP!EM54),"",Monitoring_MP!EM54)</f>
        <v>nu</v>
      </c>
      <c r="EN54" s="193" t="str">
        <f>IF(ISBLANK(Monitoring_MP!EN54),"",Monitoring_MP!EN54)</f>
        <v>nu sînt informații pe web</v>
      </c>
      <c r="EO54" s="189" t="str">
        <f>IF(ISBLANK(Monitoring_MP!EO54),"",Monitoring_MP!EO54)</f>
        <v>nu</v>
      </c>
      <c r="EP54" s="193" t="str">
        <f>IF(ISBLANK(Monitoring_MP!EP54),"",Monitoring_MP!EP54)</f>
        <v>nu sînt informații pe web</v>
      </c>
      <c r="EQ54" s="189" t="str">
        <f>IF(ISBLANK(Monitoring_MP!EQ54),"",Monitoring_MP!EQ54)</f>
        <v>nu</v>
      </c>
      <c r="ER54" s="193" t="str">
        <f>IF(ISBLANK(Monitoring_MP!ER54),"",Monitoring_MP!ER54)</f>
        <v>pagina web nefuncțională (ultima verificare la 2.06.2020)</v>
      </c>
      <c r="ES54" s="189" t="str">
        <f>IF(ISBLANK(Monitoring_MP!ES54),"",Monitoring_MP!ES54)</f>
        <v>nu</v>
      </c>
      <c r="ET54" s="193" t="str">
        <f>IF(ISBLANK(Monitoring_MP!ET54),"",Monitoring_MP!ET54)</f>
        <v>pagina web nefuncțională (ultima verificare la 2.06.2020)</v>
      </c>
      <c r="EU54" s="189" t="str">
        <f>IF(ISBLANK(Monitoring_MP!EU54),"",Monitoring_MP!EU54)</f>
        <v>nu</v>
      </c>
      <c r="EV54" s="194" t="str">
        <f>IF(ISBLANK(Monitoring_MP!EV54),"",Monitoring_MP!EV54)</f>
        <v>pagina web nefuncțională (ultima verificare la 2.06.2020)</v>
      </c>
      <c r="EW54" s="189" t="str">
        <f>IF(ISBLANK(Monitoring_MP!EW54),"",Monitoring_MP!EW54)</f>
        <v>nu</v>
      </c>
      <c r="EX54" s="193" t="str">
        <f>IF(ISBLANK(Monitoring_MP!EX54),"",Monitoring_MP!EX54)</f>
        <v>nu sînt informații pe web</v>
      </c>
      <c r="EY54" s="189" t="str">
        <f>IF(ISBLANK(Monitoring_MP!EY54),"",Monitoring_MP!EY54)</f>
        <v>nu</v>
      </c>
      <c r="EZ54" s="193" t="str">
        <f>IF(ISBLANK(Monitoring_MP!EZ54),"",Monitoring_MP!EZ54)</f>
        <v>nu sînt informații pe web</v>
      </c>
      <c r="FA54" s="143" t="str">
        <f t="shared" si="2"/>
        <v>da</v>
      </c>
      <c r="FB54" s="143">
        <f t="shared" si="3"/>
        <v>2</v>
      </c>
      <c r="FC54" s="143" t="str">
        <f t="shared" si="2"/>
        <v>nu</v>
      </c>
      <c r="FD54" s="143">
        <f t="shared" si="3"/>
        <v>56</v>
      </c>
      <c r="FE54" s="143" t="str">
        <f t="shared" si="2"/>
        <v>partial</v>
      </c>
      <c r="FF54" s="143">
        <f t="shared" ref="FF54" si="376">COUNTIF($AK54:$EZ54,FE54)</f>
        <v>0</v>
      </c>
      <c r="FG54" s="143" t="str">
        <f t="shared" si="2"/>
        <v>--------</v>
      </c>
      <c r="FH54" s="143">
        <f t="shared" ref="FH54" si="377">COUNTIF($AK54:$EZ54,FG54)</f>
        <v>0</v>
      </c>
      <c r="FI54" s="143" t="str">
        <f t="shared" si="321"/>
        <v>--------</v>
      </c>
      <c r="FJ54" s="143">
        <f t="shared" ref="FJ54" si="378">COUNTIF($AK54:$EZ54,FI54)</f>
        <v>0</v>
      </c>
      <c r="FK54" s="143" t="str">
        <f t="shared" si="7"/>
        <v>--------</v>
      </c>
      <c r="FL54" s="143">
        <f t="shared" ref="FL54" si="379">COUNTIF($AK54:$EZ54,FK54)</f>
        <v>0</v>
      </c>
      <c r="FM54" s="143" t="str">
        <f t="shared" si="9"/>
        <v>--------</v>
      </c>
      <c r="FN54" s="143">
        <f t="shared" ref="FN54" si="380">COUNTIF($AK54:$EZ54,FM54)</f>
        <v>0</v>
      </c>
      <c r="FO54" s="143" t="str">
        <f t="shared" si="11"/>
        <v>N/A</v>
      </c>
      <c r="FP54" s="143">
        <f t="shared" ref="FP54" si="381">COUNTIF($AK54:$EZ54,FO54)</f>
        <v>2</v>
      </c>
      <c r="FQ54" s="143" t="str">
        <f t="shared" si="13"/>
        <v>--------</v>
      </c>
      <c r="FR54" s="143">
        <f t="shared" ref="FR54" si="382">COUNTIF($AK54:$EZ54,FQ54)</f>
        <v>0</v>
      </c>
      <c r="FS54" s="143">
        <f t="shared" si="15"/>
        <v>60</v>
      </c>
      <c r="FT54" s="143" t="str">
        <f t="shared" si="16"/>
        <v>da</v>
      </c>
      <c r="FU54" s="143" t="str">
        <f t="shared" si="17"/>
        <v>nu</v>
      </c>
      <c r="FV54" s="143">
        <f t="shared" si="18"/>
        <v>2</v>
      </c>
      <c r="FW54" s="143">
        <f t="shared" si="19"/>
        <v>56</v>
      </c>
      <c r="FX54" s="143">
        <f t="shared" si="20"/>
        <v>58</v>
      </c>
      <c r="FY54" s="21" t="s">
        <v>204</v>
      </c>
      <c r="FZ54" s="167">
        <f t="shared" si="21"/>
        <v>3.4482758620689655E-2</v>
      </c>
      <c r="GA54" s="167">
        <f t="shared" si="22"/>
        <v>0.96551724137931039</v>
      </c>
      <c r="GB54" s="143" t="str">
        <f>VLOOKUP(Analysis_2020!B54,Matching_final!B54:G117,6,FALSE)</f>
        <v>C18051</v>
      </c>
      <c r="GC54" s="143" t="str">
        <f>VLOOKUP(GB54,Monitoring_MP_2018!B:D,3,FALSE)</f>
        <v>Are the Cvs of all managers of municipal companies, or other companies in which municipality holds the majority of stocks, published on the web site?</v>
      </c>
      <c r="GD54" s="143" t="str">
        <f>VLOOKUP(GB54,Monitoring_MP_2018!B:E,4,FALSE)</f>
        <v>inv</v>
      </c>
      <c r="GE54" s="167">
        <f>VLOOKUP($GB54,Monitoring_MP_2018!$B:$FD,158,FALSE)</f>
        <v>1.7241379310344827E-2</v>
      </c>
      <c r="GF54" s="167">
        <f>VLOOKUP($GB54,Monitoring_MP_2018!$B:$FD,159,FALSE)</f>
        <v>0.91379310344827591</v>
      </c>
      <c r="GG54" s="230">
        <f t="shared" si="23"/>
        <v>1.7241379310344827E-2</v>
      </c>
      <c r="GH54" s="230">
        <f t="shared" si="24"/>
        <v>5.1724137931034475E-2</v>
      </c>
      <c r="GI54" s="143">
        <v>53</v>
      </c>
    </row>
    <row r="55" spans="1:191" ht="15" customHeight="1" x14ac:dyDescent="0.35">
      <c r="A55" s="22" t="str">
        <f>IF(ISBLANK(Monitoring_MP!A55),"",Monitoring_MP!A55)</f>
        <v>Q53</v>
      </c>
      <c r="B55" s="22" t="str">
        <f>IF(ISBLANK(Monitoring_MP!B55),"",Monitoring_MP!B55)</f>
        <v>C20053</v>
      </c>
      <c r="C55" s="22">
        <f>IF(ISBLANK(Monitoring_MP!C55),"",Monitoring_MP!C55)</f>
        <v>55</v>
      </c>
      <c r="D55" s="21" t="str">
        <f>IF(ISBLANK(Monitoring_MP!D55),"",Monitoring_MP!D55)</f>
        <v>Sunt făcute public analizele financiare anuale ale tuturor întreprinderilor municipale și societăţilor comerciale cu pachet majoritar, deţinute de unitatea administrativ – teritorială (fie dețin acțiuni/părți sociale, dar nu sînt majoritare)?</v>
      </c>
      <c r="E55" s="21" t="str">
        <f>IF(ISBLANK(Monitoring_MP!E55),"",Monitoring_MP!E55)</f>
        <v xml:space="preserve">Are the annual financial analysis of all enterprises whose major shareholder is the municiaplity placed on official web page of municipality? </v>
      </c>
      <c r="F55" s="21" t="str">
        <f>IF(ISBLANK(Monitoring_MP!F55),"",Monitoring_MP!F55)</f>
        <v>inv</v>
      </c>
      <c r="G55" s="48" t="str">
        <f>IF(ISBLANK(Monitoring_MP!G55),"",Monitoring_MP!G55)</f>
        <v>inv2</v>
      </c>
      <c r="H55" s="48" t="str">
        <f>IF(ISBLANK(Monitoring_MP!H55),"",Monitoring_MP!H55)</f>
        <v>inv2k</v>
      </c>
      <c r="I55" s="48">
        <f>IF(ISBLANK(Monitoring_MP!I55),"",Monitoring_MP!I55)</f>
        <v>2</v>
      </c>
      <c r="J55" s="48" t="str">
        <f>IF(ISBLANK(Monitoring_MP!J55),"",Monitoring_MP!J55)</f>
        <v>da</v>
      </c>
      <c r="K55" s="48" t="str">
        <f>IF(ISBLANK(Monitoring_MP!K55),"",Monitoring_MP!K55)</f>
        <v>yes</v>
      </c>
      <c r="L55" s="48" t="str">
        <f>IF(ISBLANK(Monitoring_MP!L55),"",Monitoring_MP!L55)</f>
        <v>nu</v>
      </c>
      <c r="M55" s="48" t="str">
        <f>IF(ISBLANK(Monitoring_MP!M55),"",Monitoring_MP!M55)</f>
        <v>no</v>
      </c>
      <c r="N55" s="48" t="str">
        <f>IF(ISBLANK(Monitoring_MP!N55),"",Monitoring_MP!N55)</f>
        <v>partial</v>
      </c>
      <c r="O55" s="48" t="str">
        <f>IF(ISBLANK(Monitoring_MP!O55),"",Monitoring_MP!O55)</f>
        <v>partially</v>
      </c>
      <c r="P55" s="48" t="str">
        <f>IF(ISBLANK(Monitoring_MP!P55),"",Monitoring_MP!P55)</f>
        <v>--------</v>
      </c>
      <c r="Q55" s="48" t="str">
        <f>IF(ISBLANK(Monitoring_MP!Q55),"",Monitoring_MP!Q55)</f>
        <v>--------</v>
      </c>
      <c r="R55" s="48" t="str">
        <f>IF(ISBLANK(Monitoring_MP!R55),"",Monitoring_MP!R55)</f>
        <v>--------</v>
      </c>
      <c r="S55" s="48" t="str">
        <f>IF(ISBLANK(Monitoring_MP!S55),"",Monitoring_MP!S55)</f>
        <v>--------</v>
      </c>
      <c r="T55" s="48" t="str">
        <f>IF(ISBLANK(Monitoring_MP!T55),"",Monitoring_MP!T55)</f>
        <v>--------</v>
      </c>
      <c r="U55" s="48" t="str">
        <f>IF(ISBLANK(Monitoring_MP!U55),"",Monitoring_MP!U55)</f>
        <v>--------</v>
      </c>
      <c r="V55" s="48" t="str">
        <f>IF(ISBLANK(Monitoring_MP!V55),"",Monitoring_MP!V55)</f>
        <v>--------</v>
      </c>
      <c r="W55" s="48" t="str">
        <f>IF(ISBLANK(Monitoring_MP!W55),"",Monitoring_MP!W55)</f>
        <v>--------</v>
      </c>
      <c r="X55" s="48" t="str">
        <f>IF(ISBLANK(Monitoring_MP!X55),"",Monitoring_MP!X55)</f>
        <v>N/A</v>
      </c>
      <c r="Y55" s="48" t="str">
        <f>IF(ISBLANK(Monitoring_MP!Y55),"",Monitoring_MP!Y55)</f>
        <v>N/A</v>
      </c>
      <c r="Z55" s="48" t="str">
        <f>IF(ISBLANK(Monitoring_MP!Z55),"",Monitoring_MP!Z55)</f>
        <v>--------</v>
      </c>
      <c r="AA55" s="48" t="str">
        <f>IF(ISBLANK(Monitoring_MP!AA55),"",Monitoring_MP!AA55)</f>
        <v>--------</v>
      </c>
      <c r="AB55" s="48">
        <f>IF(ISBLANK(Monitoring_MP!AB55),"",Monitoring_MP!AB55)</f>
        <v>2</v>
      </c>
      <c r="AC55" s="48">
        <f>IF(ISBLANK(Monitoring_MP!AC55),"",Monitoring_MP!AC55)</f>
        <v>0</v>
      </c>
      <c r="AD55" s="48">
        <f>IF(ISBLANK(Monitoring_MP!AD55),"",Monitoring_MP!AD55)</f>
        <v>1</v>
      </c>
      <c r="AE55" s="48" t="str">
        <f>IF(ISBLANK(Monitoring_MP!AE55),"",Monitoring_MP!AE55)</f>
        <v/>
      </c>
      <c r="AF55" s="48" t="str">
        <f>IF(ISBLANK(Monitoring_MP!AF55),"",Monitoring_MP!AF55)</f>
        <v/>
      </c>
      <c r="AG55" s="48" t="str">
        <f>IF(ISBLANK(Monitoring_MP!AG55),"",Monitoring_MP!AG55)</f>
        <v/>
      </c>
      <c r="AH55" s="48" t="str">
        <f>IF(ISBLANK(Monitoring_MP!AH55),"",Monitoring_MP!AH55)</f>
        <v/>
      </c>
      <c r="AI55" s="48" t="str">
        <f>IF(ISBLANK(Monitoring_MP!AI55),"",Monitoring_MP!AI55)</f>
        <v>N/A</v>
      </c>
      <c r="AJ55" s="21" t="str">
        <f>IF(ISBLANK(Monitoring_MP!AJ55),"",Monitoring_MP!AJ55)</f>
        <v/>
      </c>
      <c r="AK55" s="189" t="str">
        <f>IF(ISBLANK(Monitoring_MP!AK55),"",Monitoring_MP!AK55)</f>
        <v>partial</v>
      </c>
      <c r="AL55" s="93" t="str">
        <f>IF(ISBLANK(Monitoring_MP!AL55),"",Monitoring_MP!AL55)</f>
        <v>https://www.chisinau.md/libview.php?l=ro&amp;idc=403&amp;id=27290&amp;t=/Presa/Comunicate-de-presa/Raport-privind-activitatea-financiara-a-intreprinderii-municipale-Regia-Exdrupo-pentru-anul-2019
https://www.chisinau.md/libview.php?l=ro&amp;idc=403&amp;id=27160&amp;t=/Presa/Comunicate-de-presa/Raport-de-activitate-al-IM-Parcul-Urban-de-Autobuze
https://www.chisinau.md/doc.php?l=ro&amp;idc=623&amp;id=26843&amp;t=/Rapoarte-de-actvitate/Rapoarte-de-activitate-subdiviziuni/Raport-privind-activitatea-intreprinderii-EDILITATE-SA-pe-semestrul-I-al-anului-2019</v>
      </c>
      <c r="AM55" s="189" t="str">
        <f>IF(ISBLANK(Monitoring_MP!AM55),"",Monitoring_MP!AM55)</f>
        <v>nu</v>
      </c>
      <c r="AN55" s="95" t="str">
        <f>IF(ISBLANK(Monitoring_MP!AN55),"",Monitoring_MP!AN55)</f>
        <v>Deși pe pagina web sînt mai multe informații privind activitatea întreprinderilor municipale (fapt salutabil), nu sînt publicate analizele financiare ale acestor întreprinderi pentru anul 2019. Doar pentru ÎM ”Aprovizionare” este publicat raportul de activitate pentru anul 2019, dar acesta nu cuprinde analize și date financiare.
http://balti.md/servicii-publice/intreprinderi-municipale/lista-im/
http://balti.md/wp-content/uploads/2020/06/Aprovizionare-Informa-ia-despre-activitatea-n-perioada-anului-2019.pdf</v>
      </c>
      <c r="AO55" s="191" t="str">
        <f>IF(ISBLANK(Monitoring_MP!AO55),"",Monitoring_MP!AO55)</f>
        <v>nu</v>
      </c>
      <c r="AP55" s="163" t="str">
        <f>IF(ISBLANK(Monitoring_MP!AP55),"",Monitoring_MP!AP55)</f>
        <v>nu sînt informații pe web</v>
      </c>
      <c r="AQ55" s="189" t="str">
        <f>IF(ISBLANK(Monitoring_MP!AQ55),"",Monitoring_MP!AQ55)</f>
        <v>nu</v>
      </c>
      <c r="AR55" s="93" t="str">
        <f>IF(ISBLANK(Monitoring_MP!AR55),"",Monitoring_MP!AR55)</f>
        <v>nu sînt informații pe web</v>
      </c>
      <c r="AS55" s="189" t="str">
        <f>IF(ISBLANK(Monitoring_MP!AS55),"",Monitoring_MP!AS55)</f>
        <v>nu</v>
      </c>
      <c r="AT55" s="93" t="str">
        <f>IF(ISBLANK(Monitoring_MP!AT55),"",Monitoring_MP!AT55)</f>
        <v>nu sînt informații pe web</v>
      </c>
      <c r="AU55" s="189" t="str">
        <f>IF(ISBLANK(Monitoring_MP!AU55),"",Monitoring_MP!AU55)</f>
        <v>nu</v>
      </c>
      <c r="AV55" s="93" t="str">
        <f>IF(ISBLANK(Monitoring_MP!AV55),"",Monitoring_MP!AV55)</f>
        <v>nu sînt informații pe web</v>
      </c>
      <c r="AW55" s="189" t="str">
        <f>IF(ISBLANK(Monitoring_MP!AW55),"",Monitoring_MP!AW55)</f>
        <v>nu</v>
      </c>
      <c r="AX55" s="93" t="str">
        <f>IF(ISBLANK(Monitoring_MP!AX55),"",Monitoring_MP!AX55)</f>
        <v>nu sînt informații pe web</v>
      </c>
      <c r="AY55" s="189" t="str">
        <f>IF(ISBLANK(Monitoring_MP!AY55),"",Monitoring_MP!AY55)</f>
        <v>nu</v>
      </c>
      <c r="AZ55" s="93" t="str">
        <f>IF(ISBLANK(Monitoring_MP!AZ55),"",Monitoring_MP!AZ55)</f>
        <v>nu sînt informații pe web</v>
      </c>
      <c r="BA55" s="189" t="str">
        <f>IF(ISBLANK(Monitoring_MP!BA55),"",Monitoring_MP!BA55)</f>
        <v>nu</v>
      </c>
      <c r="BB55" s="93" t="str">
        <f>IF(ISBLANK(Monitoring_MP!BB55),"",Monitoring_MP!BB55)</f>
        <v>nu sînt informații pe web</v>
      </c>
      <c r="BC55" s="189" t="str">
        <f>IF(ISBLANK(Monitoring_MP!BC55),"",Monitoring_MP!BC55)</f>
        <v>N/A</v>
      </c>
      <c r="BD55" s="193" t="str">
        <f>IF(ISBLANK(Monitoring_MP!BD55),"",Monitoring_MP!BD55)</f>
        <v>nu sînt informații pe web</v>
      </c>
      <c r="BE55" s="189" t="str">
        <f>IF(ISBLANK(Monitoring_MP!BE55),"",Monitoring_MP!BE55)</f>
        <v>nu</v>
      </c>
      <c r="BF55" s="193" t="str">
        <f>IF(ISBLANK(Monitoring_MP!BF55),"",Monitoring_MP!BF55)</f>
        <v>nu sînt informații pe web</v>
      </c>
      <c r="BG55" s="189" t="str">
        <f>IF(ISBLANK(Monitoring_MP!BG55),"",Monitoring_MP!BG55)</f>
        <v>nu</v>
      </c>
      <c r="BH55" s="192" t="str">
        <f>IF(ISBLANK(Monitoring_MP!BH55),"",Monitoring_MP!BH55)</f>
        <v>nu sînt informații pe web</v>
      </c>
      <c r="BI55" s="189" t="str">
        <f>IF(ISBLANK(Monitoring_MP!BI55),"",Monitoring_MP!BI55)</f>
        <v>nu</v>
      </c>
      <c r="BJ55" s="193" t="str">
        <f>IF(ISBLANK(Monitoring_MP!BJ55),"",Monitoring_MP!BJ55)</f>
        <v>nu sînt informații pe web</v>
      </c>
      <c r="BK55" s="189" t="str">
        <f>IF(ISBLANK(Monitoring_MP!BK55),"",Monitoring_MP!BK55)</f>
        <v>nu</v>
      </c>
      <c r="BL55" s="193" t="str">
        <f>IF(ISBLANK(Monitoring_MP!BL55),"",Monitoring_MP!BL55)</f>
        <v>nu sînt informații pe web</v>
      </c>
      <c r="BM55" s="189" t="str">
        <f>IF(ISBLANK(Monitoring_MP!BM55),"",Monitoring_MP!BM55)</f>
        <v>nu</v>
      </c>
      <c r="BN55" s="95" t="str">
        <f>IF(ISBLANK(Monitoring_MP!BN55),"",Monitoring_MP!BN55)</f>
        <v>nu sînt informații pe web</v>
      </c>
      <c r="BO55" s="189" t="str">
        <f>IF(ISBLANK(Monitoring_MP!BO55),"",Monitoring_MP!BO55)</f>
        <v>nu</v>
      </c>
      <c r="BP55" s="193" t="str">
        <f>IF(ISBLANK(Monitoring_MP!BP55),"",Monitoring_MP!BP55)</f>
        <v>nu sînt informații pe web</v>
      </c>
      <c r="BQ55" s="189" t="str">
        <f>IF(ISBLANK(Monitoring_MP!BQ55),"",Monitoring_MP!BQ55)</f>
        <v>nu</v>
      </c>
      <c r="BR55" s="193" t="str">
        <f>IF(ISBLANK(Monitoring_MP!BR55),"",Monitoring_MP!BR55)</f>
        <v>nu sînt informații pe web</v>
      </c>
      <c r="BS55" s="189" t="str">
        <f>IF(ISBLANK(Monitoring_MP!BS55),"",Monitoring_MP!BS55)</f>
        <v>nu</v>
      </c>
      <c r="BT55" s="93" t="str">
        <f>IF(ISBLANK(Monitoring_MP!BT55),"",Monitoring_MP!BT55)</f>
        <v>nu sînt informații pe web</v>
      </c>
      <c r="BU55" s="189" t="str">
        <f>IF(ISBLANK(Monitoring_MP!BU55),"",Monitoring_MP!BU55)</f>
        <v>partial</v>
      </c>
      <c r="BV55" s="95" t="str">
        <f>IF(ISBLANK(Monitoring_MP!BV55),"",Monitoring_MP!BV55)</f>
        <v>https://falesti.md/index.php/dpgcl/514-sit-fin-2019-gpgcl.html</v>
      </c>
      <c r="BW55" s="189" t="str">
        <f>IF(ISBLANK(Monitoring_MP!BW55),"",Monitoring_MP!BW55)</f>
        <v>nu</v>
      </c>
      <c r="BX55" s="193" t="str">
        <f>IF(ISBLANK(Monitoring_MP!BX55),"",Monitoring_MP!BX55)</f>
        <v>nu sînt informații pe web</v>
      </c>
      <c r="BY55" s="189" t="str">
        <f>IF(ISBLANK(Monitoring_MP!BY55),"",Monitoring_MP!BY55)</f>
        <v>nu</v>
      </c>
      <c r="BZ55" s="193" t="str">
        <f>IF(ISBLANK(Monitoring_MP!BZ55),"",Monitoring_MP!BZ55)</f>
        <v>nu sînt informații pe web</v>
      </c>
      <c r="CA55" s="189" t="str">
        <f>IF(ISBLANK(Monitoring_MP!CA55),"",Monitoring_MP!CA55)</f>
        <v>nu</v>
      </c>
      <c r="CB55" s="193" t="str">
        <f>IF(ISBLANK(Monitoring_MP!CB55),"",Monitoring_MP!CB55)</f>
        <v>nu sînt informații pe web</v>
      </c>
      <c r="CC55" s="189" t="str">
        <f>IF(ISBLANK(Monitoring_MP!CC55),"",Monitoring_MP!CC55)</f>
        <v>nu</v>
      </c>
      <c r="CD55" s="193" t="str">
        <f>IF(ISBLANK(Monitoring_MP!CD55),"",Monitoring_MP!CD55)</f>
        <v>nu sînt informații pe web</v>
      </c>
      <c r="CE55" s="189" t="str">
        <f>IF(ISBLANK(Monitoring_MP!CE55),"",Monitoring_MP!CE55)</f>
        <v>nu</v>
      </c>
      <c r="CF55" s="192" t="str">
        <f>IF(ISBLANK(Monitoring_MP!CF55),"",Monitoring_MP!CF55)</f>
        <v>nu sînt informații pe web</v>
      </c>
      <c r="CG55" s="189" t="str">
        <f>IF(ISBLANK(Monitoring_MP!CG55),"",Monitoring_MP!CG55)</f>
        <v>nu</v>
      </c>
      <c r="CH55" s="171" t="str">
        <f>IF(ISBLANK(Monitoring_MP!CH55),"",Monitoring_MP!CH55)</f>
        <v>nu sînt informații pe web</v>
      </c>
      <c r="CI55" s="189" t="str">
        <f>IF(ISBLANK(Monitoring_MP!CI55),"",Monitoring_MP!CI55)</f>
        <v>nu</v>
      </c>
      <c r="CJ55" s="193" t="str">
        <f>IF(ISBLANK(Monitoring_MP!CJ55),"",Monitoring_MP!CJ55)</f>
        <v>nu sînt informații pe web</v>
      </c>
      <c r="CK55" s="189" t="str">
        <f>IF(ISBLANK(Monitoring_MP!CK55),"",Monitoring_MP!CK55)</f>
        <v>nu</v>
      </c>
      <c r="CL55" s="193" t="str">
        <f>IF(ISBLANK(Monitoring_MP!CL55),"",Monitoring_MP!CL55)</f>
        <v>nu sînt informații pe web</v>
      </c>
      <c r="CM55" s="189" t="str">
        <f>IF(ISBLANK(Monitoring_MP!CM55),"",Monitoring_MP!CM55)</f>
        <v>nu</v>
      </c>
      <c r="CN55" s="192" t="str">
        <f>IF(ISBLANK(Monitoring_MP!CN55),"",Monitoring_MP!CN55)</f>
        <v>nu sînt informații pe web</v>
      </c>
      <c r="CO55" s="189" t="str">
        <f>IF(ISBLANK(Monitoring_MP!CO55),"",Monitoring_MP!CO55)</f>
        <v>nu</v>
      </c>
      <c r="CP55" s="193" t="str">
        <f>IF(ISBLANK(Monitoring_MP!CP55),"",Monitoring_MP!CP55)</f>
        <v>nu sînt informații pe web</v>
      </c>
      <c r="CQ55" s="189" t="str">
        <f>IF(ISBLANK(Monitoring_MP!CQ55),"",Monitoring_MP!CQ55)</f>
        <v>nu</v>
      </c>
      <c r="CR55" s="93" t="str">
        <f>IF(ISBLANK(Monitoring_MP!CR55),"",Monitoring_MP!CR55)</f>
        <v>nu sînt informații pe web</v>
      </c>
      <c r="CS55" s="189" t="str">
        <f>IF(ISBLANK(Monitoring_MP!CS55),"",Monitoring_MP!CS55)</f>
        <v>nu</v>
      </c>
      <c r="CT55" s="193" t="str">
        <f>IF(ISBLANK(Monitoring_MP!CT55),"",Monitoring_MP!CT55)</f>
        <v>Pagina web nefuncțională (ultima verificare 31.05.2020)</v>
      </c>
      <c r="CU55" s="189" t="str">
        <f>IF(ISBLANK(Monitoring_MP!CU55),"",Monitoring_MP!CU55)</f>
        <v>nu</v>
      </c>
      <c r="CV55" s="201" t="str">
        <f>IF(ISBLANK(Monitoring_MP!CV55),"",Monitoring_MP!CV55)</f>
        <v>nu sînt informații pe web</v>
      </c>
      <c r="CW55" s="189" t="str">
        <f>IF(ISBLANK(Monitoring_MP!CW55),"",Monitoring_MP!CW55)</f>
        <v>nu</v>
      </c>
      <c r="CX55" s="193" t="str">
        <f>IF(ISBLANK(Monitoring_MP!CX55),"",Monitoring_MP!CX55)</f>
        <v>nu sînt informații pe web</v>
      </c>
      <c r="CY55" s="189" t="str">
        <f>IF(ISBLANK(Monitoring_MP!CY55),"",Monitoring_MP!CY55)</f>
        <v>nu</v>
      </c>
      <c r="CZ55" s="193" t="str">
        <f>IF(ISBLANK(Monitoring_MP!CZ55),"",Monitoring_MP!CZ55)</f>
        <v>nu sînt informații pe web</v>
      </c>
      <c r="DA55" s="189" t="str">
        <f>IF(ISBLANK(Monitoring_MP!DA55),"",Monitoring_MP!DA55)</f>
        <v>da</v>
      </c>
      <c r="DB55" s="192" t="str">
        <f>IF(ISBLANK(Monitoring_MP!DB55),"",Monitoring_MP!DB55)</f>
        <v>http://primariaocnita.md/decizii-2020/</v>
      </c>
      <c r="DC55" s="189" t="str">
        <f>IF(ISBLANK(Monitoring_MP!DC55),"",Monitoring_MP!DC55)</f>
        <v>nu</v>
      </c>
      <c r="DD55" s="193" t="str">
        <f>IF(ISBLANK(Monitoring_MP!DD55),"",Monitoring_MP!DD55)</f>
        <v>nu sînt informații pe web</v>
      </c>
      <c r="DE55" s="189" t="str">
        <f>IF(ISBLANK(Monitoring_MP!DE55),"",Monitoring_MP!DE55)</f>
        <v>nu</v>
      </c>
      <c r="DF55" s="193" t="str">
        <f>IF(ISBLANK(Monitoring_MP!DF55),"",Monitoring_MP!DF55)</f>
        <v>nu este pagina web (ultima verificare 31.05.2020)</v>
      </c>
      <c r="DG55" s="189" t="str">
        <f>IF(ISBLANK(Monitoring_MP!DG55),"",Monitoring_MP!DG55)</f>
        <v>nu</v>
      </c>
      <c r="DH55" s="193" t="str">
        <f>IF(ISBLANK(Monitoring_MP!DH55),"",Monitoring_MP!DH55)</f>
        <v>nu sînt informații pe web</v>
      </c>
      <c r="DI55" s="189" t="str">
        <f>IF(ISBLANK(Monitoring_MP!DI55),"",Monitoring_MP!DI55)</f>
        <v>nu</v>
      </c>
      <c r="DJ55" s="192" t="str">
        <f>IF(ISBLANK(Monitoring_MP!DJ55),"",Monitoring_MP!DJ55)</f>
        <v>nu sînt informații pe web</v>
      </c>
      <c r="DK55" s="189" t="str">
        <f>IF(ISBLANK(Monitoring_MP!DK55),"",Monitoring_MP!DK55)</f>
        <v>nu</v>
      </c>
      <c r="DL55" s="192" t="str">
        <f>IF(ISBLANK(Monitoring_MP!DL55),"",Monitoring_MP!DL55)</f>
        <v>nu sînt informații pe web</v>
      </c>
      <c r="DM55" s="189" t="str">
        <f>IF(ISBLANK(Monitoring_MP!DM55),"",Monitoring_MP!DM55)</f>
        <v>nu</v>
      </c>
      <c r="DN55" s="193" t="str">
        <f>IF(ISBLANK(Monitoring_MP!DN55),"",Monitoring_MP!DN55)</f>
        <v>nu sînt informații pe web</v>
      </c>
      <c r="DO55" s="189" t="str">
        <f>IF(ISBLANK(Monitoring_MP!DO55),"",Monitoring_MP!DO55)</f>
        <v>nu</v>
      </c>
      <c r="DP55" s="193" t="str">
        <f>IF(ISBLANK(Monitoring_MP!DP55),"",Monitoring_MP!DP55)</f>
        <v>site nefuncțional (ultima verificare 31.05.2020)</v>
      </c>
      <c r="DQ55" s="189" t="str">
        <f>IF(ISBLANK(Monitoring_MP!DQ55),"",Monitoring_MP!DQ55)</f>
        <v>nu</v>
      </c>
      <c r="DR55" s="193" t="str">
        <f>IF(ISBLANK(Monitoring_MP!DR55),"",Monitoring_MP!DR55)</f>
        <v>Nu are pagină web (ultima verificare 31.05.2020)</v>
      </c>
      <c r="DS55" s="189" t="str">
        <f>IF(ISBLANK(Monitoring_MP!DS55),"",Monitoring_MP!DS55)</f>
        <v>nu</v>
      </c>
      <c r="DT55" s="193" t="str">
        <f>IF(ISBLANK(Monitoring_MP!DT55),"",Monitoring_MP!DT55)</f>
        <v>nu sînt informații pe web</v>
      </c>
      <c r="DU55" s="189" t="str">
        <f>IF(ISBLANK(Monitoring_MP!DU55),"",Monitoring_MP!DU55)</f>
        <v>nu</v>
      </c>
      <c r="DV55" s="193" t="str">
        <f>IF(ISBLANK(Monitoring_MP!DV55),"",Monitoring_MP!DV55)</f>
        <v>Nu are pagină web (ultima verificare 31.05.2020)</v>
      </c>
      <c r="DW55" s="189" t="str">
        <f>IF(ISBLANK(Monitoring_MP!DW55),"",Monitoring_MP!DW55)</f>
        <v>nu</v>
      </c>
      <c r="DX55" s="193" t="str">
        <f>IF(ISBLANK(Monitoring_MP!DX55),"",Monitoring_MP!DX55)</f>
        <v>nu sînt informații pe web</v>
      </c>
      <c r="DY55" s="189" t="str">
        <f>IF(ISBLANK(Monitoring_MP!DY55),"",Monitoring_MP!DY55)</f>
        <v>nu</v>
      </c>
      <c r="DZ55" s="193" t="str">
        <f>IF(ISBLANK(Monitoring_MP!DZ55),"",Monitoring_MP!DZ55)</f>
        <v>nu sînt informații pe web</v>
      </c>
      <c r="EA55" s="189" t="str">
        <f>IF(ISBLANK(Monitoring_MP!EA55),"",Monitoring_MP!EA55)</f>
        <v>N/A</v>
      </c>
      <c r="EB55" s="193" t="str">
        <f>IF(ISBLANK(Monitoring_MP!EB55),"",Monitoring_MP!EB55)</f>
        <v>nu sînt informații pe web</v>
      </c>
      <c r="EC55" s="189" t="str">
        <f>IF(ISBLANK(Monitoring_MP!EC55),"",Monitoring_MP!EC55)</f>
        <v>nu</v>
      </c>
      <c r="ED55" s="193" t="str">
        <f>IF(ISBLANK(Monitoring_MP!ED55),"",Monitoring_MP!ED55)</f>
        <v>Nu are pagină web (ultima verificare 31.05.2020)</v>
      </c>
      <c r="EE55" s="189" t="str">
        <f>IF(ISBLANK(Monitoring_MP!EE55),"",Monitoring_MP!EE55)</f>
        <v>nu</v>
      </c>
      <c r="EF55" s="193" t="str">
        <f>IF(ISBLANK(Monitoring_MP!EF55),"",Monitoring_MP!EF55)</f>
        <v>nu sînt informații pe web</v>
      </c>
      <c r="EG55" s="189" t="str">
        <f>IF(ISBLANK(Monitoring_MP!EG55),"",Monitoring_MP!EG55)</f>
        <v>nu</v>
      </c>
      <c r="EH55" s="193" t="str">
        <f>IF(ISBLANK(Monitoring_MP!EH55),"",Monitoring_MP!EH55)</f>
        <v>nu sînt informații pe web</v>
      </c>
      <c r="EI55" s="189" t="str">
        <f>IF(ISBLANK(Monitoring_MP!EI55),"",Monitoring_MP!EI55)</f>
        <v>nu</v>
      </c>
      <c r="EJ55" s="193" t="str">
        <f>IF(ISBLANK(Monitoring_MP!EJ55),"",Monitoring_MP!EJ55)</f>
        <v>nu sînt informații pe web</v>
      </c>
      <c r="EK55" s="189" t="str">
        <f>IF(ISBLANK(Monitoring_MP!EK55),"",Monitoring_MP!EK55)</f>
        <v>nu</v>
      </c>
      <c r="EL55" s="193" t="str">
        <f>IF(ISBLANK(Monitoring_MP!EL55),"",Monitoring_MP!EL55)</f>
        <v>nu sînt informații pe web</v>
      </c>
      <c r="EM55" s="189" t="str">
        <f>IF(ISBLANK(Monitoring_MP!EM55),"",Monitoring_MP!EM55)</f>
        <v>nu</v>
      </c>
      <c r="EN55" s="193" t="str">
        <f>IF(ISBLANK(Monitoring_MP!EN55),"",Monitoring_MP!EN55)</f>
        <v>nu sînt informații pe web</v>
      </c>
      <c r="EO55" s="189" t="str">
        <f>IF(ISBLANK(Monitoring_MP!EO55),"",Monitoring_MP!EO55)</f>
        <v>nu</v>
      </c>
      <c r="EP55" s="193" t="str">
        <f>IF(ISBLANK(Monitoring_MP!EP55),"",Monitoring_MP!EP55)</f>
        <v>nu sînt informații pe web</v>
      </c>
      <c r="EQ55" s="189" t="str">
        <f>IF(ISBLANK(Monitoring_MP!EQ55),"",Monitoring_MP!EQ55)</f>
        <v>nu</v>
      </c>
      <c r="ER55" s="193" t="str">
        <f>IF(ISBLANK(Monitoring_MP!ER55),"",Monitoring_MP!ER55)</f>
        <v>pagina web nefuncțională (ultima verificare la 2.06.2020)</v>
      </c>
      <c r="ES55" s="189" t="str">
        <f>IF(ISBLANK(Monitoring_MP!ES55),"",Monitoring_MP!ES55)</f>
        <v>nu</v>
      </c>
      <c r="ET55" s="193" t="str">
        <f>IF(ISBLANK(Monitoring_MP!ET55),"",Monitoring_MP!ET55)</f>
        <v>pagina web nefuncțională (ultima verificare la 2.06.2020)</v>
      </c>
      <c r="EU55" s="189" t="str">
        <f>IF(ISBLANK(Monitoring_MP!EU55),"",Monitoring_MP!EU55)</f>
        <v>nu</v>
      </c>
      <c r="EV55" s="194" t="str">
        <f>IF(ISBLANK(Monitoring_MP!EV55),"",Monitoring_MP!EV55)</f>
        <v>pagina web nefuncțională (ultima verificare la 2.06.2020)</v>
      </c>
      <c r="EW55" s="189" t="str">
        <f>IF(ISBLANK(Monitoring_MP!EW55),"",Monitoring_MP!EW55)</f>
        <v>nu</v>
      </c>
      <c r="EX55" s="193" t="str">
        <f>IF(ISBLANK(Monitoring_MP!EX55),"",Monitoring_MP!EX55)</f>
        <v>nu sînt informații pe web</v>
      </c>
      <c r="EY55" s="189" t="str">
        <f>IF(ISBLANK(Monitoring_MP!EY55),"",Monitoring_MP!EY55)</f>
        <v>nu</v>
      </c>
      <c r="EZ55" s="193" t="str">
        <f>IF(ISBLANK(Monitoring_MP!EZ55),"",Monitoring_MP!EZ55)</f>
        <v>nu sînt informații pe web</v>
      </c>
      <c r="FA55" s="143" t="str">
        <f t="shared" si="2"/>
        <v>da</v>
      </c>
      <c r="FB55" s="143">
        <f t="shared" si="3"/>
        <v>1</v>
      </c>
      <c r="FC55" s="143" t="str">
        <f t="shared" si="2"/>
        <v>nu</v>
      </c>
      <c r="FD55" s="143">
        <f t="shared" si="3"/>
        <v>55</v>
      </c>
      <c r="FE55" s="143" t="str">
        <f t="shared" si="2"/>
        <v>partial</v>
      </c>
      <c r="FF55" s="143">
        <f t="shared" ref="FF55" si="383">COUNTIF($AK55:$EZ55,FE55)</f>
        <v>2</v>
      </c>
      <c r="FG55" s="143" t="str">
        <f t="shared" si="2"/>
        <v>--------</v>
      </c>
      <c r="FH55" s="143">
        <f t="shared" ref="FH55" si="384">COUNTIF($AK55:$EZ55,FG55)</f>
        <v>0</v>
      </c>
      <c r="FI55" s="143" t="str">
        <f t="shared" si="321"/>
        <v>--------</v>
      </c>
      <c r="FJ55" s="143">
        <f t="shared" ref="FJ55" si="385">COUNTIF($AK55:$EZ55,FI55)</f>
        <v>0</v>
      </c>
      <c r="FK55" s="143" t="str">
        <f t="shared" si="7"/>
        <v>--------</v>
      </c>
      <c r="FL55" s="143">
        <f t="shared" ref="FL55" si="386">COUNTIF($AK55:$EZ55,FK55)</f>
        <v>0</v>
      </c>
      <c r="FM55" s="143" t="str">
        <f t="shared" si="9"/>
        <v>--------</v>
      </c>
      <c r="FN55" s="143">
        <f t="shared" ref="FN55" si="387">COUNTIF($AK55:$EZ55,FM55)</f>
        <v>0</v>
      </c>
      <c r="FO55" s="143" t="str">
        <f t="shared" si="11"/>
        <v>N/A</v>
      </c>
      <c r="FP55" s="143">
        <f t="shared" ref="FP55" si="388">COUNTIF($AK55:$EZ55,FO55)</f>
        <v>2</v>
      </c>
      <c r="FQ55" s="143" t="str">
        <f t="shared" si="13"/>
        <v>--------</v>
      </c>
      <c r="FR55" s="143">
        <f t="shared" ref="FR55" si="389">COUNTIF($AK55:$EZ55,FQ55)</f>
        <v>0</v>
      </c>
      <c r="FS55" s="143">
        <f t="shared" si="15"/>
        <v>60</v>
      </c>
      <c r="FT55" s="143" t="str">
        <f t="shared" si="16"/>
        <v>da</v>
      </c>
      <c r="FU55" s="143" t="str">
        <f t="shared" si="17"/>
        <v>nu</v>
      </c>
      <c r="FV55" s="143">
        <f t="shared" si="18"/>
        <v>1</v>
      </c>
      <c r="FW55" s="143">
        <f t="shared" si="19"/>
        <v>55</v>
      </c>
      <c r="FX55" s="143">
        <f t="shared" si="20"/>
        <v>58</v>
      </c>
      <c r="FY55" s="21" t="s">
        <v>360</v>
      </c>
      <c r="FZ55" s="167">
        <f t="shared" si="21"/>
        <v>1.7241379310344827E-2</v>
      </c>
      <c r="GA55" s="167">
        <f t="shared" si="22"/>
        <v>0.94827586206896552</v>
      </c>
      <c r="GB55" s="143" t="str">
        <f>VLOOKUP(Analysis_2020!B55,Matching_final!B55:G118,6,FALSE)</f>
        <v>C18052</v>
      </c>
      <c r="GC55" s="143" t="str">
        <f>VLOOKUP(GB55,Monitoring_MP_2018!B:D,3,FALSE)</f>
        <v xml:space="preserve">Are the annual financial analysis of all enterprises whose major shareholder is the municiaplity placed on official web page of municipality? </v>
      </c>
      <c r="GD55" s="143" t="str">
        <f>VLOOKUP(GB55,Monitoring_MP_2018!B:E,4,FALSE)</f>
        <v>inv</v>
      </c>
      <c r="GE55" s="167">
        <f>VLOOKUP($GB55,Monitoring_MP_2018!$B:$FD,158,FALSE)</f>
        <v>0.10344827586206896</v>
      </c>
      <c r="GF55" s="167">
        <f>VLOOKUP($GB55,Monitoring_MP_2018!$B:$FD,159,FALSE)</f>
        <v>0.77586206896551724</v>
      </c>
      <c r="GG55" s="230">
        <f t="shared" si="23"/>
        <v>-8.6206896551724144E-2</v>
      </c>
      <c r="GH55" s="230">
        <f t="shared" si="24"/>
        <v>0.17241379310344829</v>
      </c>
      <c r="GI55" s="143">
        <v>54</v>
      </c>
    </row>
    <row r="56" spans="1:191" ht="15" customHeight="1" x14ac:dyDescent="0.35">
      <c r="A56" s="143" t="str">
        <f>IF(ISBLANK(Monitoring_MP!A56),"",Monitoring_MP!A56)</f>
        <v/>
      </c>
      <c r="B56" s="143" t="str">
        <f>IF(ISBLANK(Monitoring_MP!B56),"",Monitoring_MP!B56)</f>
        <v/>
      </c>
      <c r="C56" s="143" t="str">
        <f>IF(ISBLANK(Monitoring_MP!C56),"",Monitoring_MP!C56)</f>
        <v/>
      </c>
      <c r="D56" s="143" t="str">
        <f>IF(ISBLANK(Monitoring_MP!D56),"",Monitoring_MP!D56)</f>
        <v/>
      </c>
      <c r="E56" s="143" t="str">
        <f>IF(ISBLANK(Monitoring_MP!E56),"",Monitoring_MP!E56)</f>
        <v/>
      </c>
      <c r="F56" s="143" t="str">
        <f>IF(ISBLANK(Monitoring_MP!F56),"",Monitoring_MP!F56)</f>
        <v/>
      </c>
      <c r="G56" s="143" t="str">
        <f>IF(ISBLANK(Monitoring_MP!G56),"",Monitoring_MP!G56)</f>
        <v/>
      </c>
      <c r="H56" s="143" t="str">
        <f>IF(ISBLANK(Monitoring_MP!H56),"",Monitoring_MP!H56)</f>
        <v/>
      </c>
      <c r="I56" s="144">
        <f>IF(ISBLANK(Monitoring_MP!I56),"",Monitoring_MP!I56)</f>
        <v>100</v>
      </c>
      <c r="J56" s="144" t="str">
        <f>IF(ISBLANK(Monitoring_MP!J56),"",Monitoring_MP!J56)</f>
        <v/>
      </c>
      <c r="K56" s="144" t="str">
        <f>IF(ISBLANK(Monitoring_MP!K56),"",Monitoring_MP!K56)</f>
        <v/>
      </c>
      <c r="L56" s="144" t="str">
        <f>IF(ISBLANK(Monitoring_MP!L56),"",Monitoring_MP!L56)</f>
        <v/>
      </c>
      <c r="M56" s="144" t="str">
        <f>IF(ISBLANK(Monitoring_MP!M56),"",Monitoring_MP!M56)</f>
        <v/>
      </c>
      <c r="N56" s="144" t="str">
        <f>IF(ISBLANK(Monitoring_MP!N56),"",Monitoring_MP!N56)</f>
        <v/>
      </c>
      <c r="O56" s="144" t="str">
        <f>IF(ISBLANK(Monitoring_MP!O56),"",Monitoring_MP!O56)</f>
        <v/>
      </c>
      <c r="P56" s="144" t="str">
        <f>IF(ISBLANK(Monitoring_MP!P56),"",Monitoring_MP!P56)</f>
        <v/>
      </c>
      <c r="Q56" s="144" t="str">
        <f>IF(ISBLANK(Monitoring_MP!Q56),"",Monitoring_MP!Q56)</f>
        <v/>
      </c>
      <c r="R56" s="144" t="str">
        <f>IF(ISBLANK(Monitoring_MP!R56),"",Monitoring_MP!R56)</f>
        <v/>
      </c>
      <c r="S56" s="144" t="str">
        <f>IF(ISBLANK(Monitoring_MP!S56),"",Monitoring_MP!S56)</f>
        <v/>
      </c>
      <c r="T56" s="144" t="str">
        <f>IF(ISBLANK(Monitoring_MP!T56),"",Monitoring_MP!T56)</f>
        <v/>
      </c>
      <c r="U56" s="144" t="str">
        <f>IF(ISBLANK(Monitoring_MP!U56),"",Monitoring_MP!U56)</f>
        <v/>
      </c>
      <c r="V56" s="144" t="str">
        <f>IF(ISBLANK(Monitoring_MP!V56),"",Monitoring_MP!V56)</f>
        <v/>
      </c>
      <c r="W56" s="144" t="str">
        <f>IF(ISBLANK(Monitoring_MP!W56),"",Monitoring_MP!W56)</f>
        <v/>
      </c>
      <c r="X56" s="144" t="str">
        <f>IF(ISBLANK(Monitoring_MP!X56),"",Monitoring_MP!X56)</f>
        <v/>
      </c>
      <c r="Y56" s="144" t="str">
        <f>IF(ISBLANK(Monitoring_MP!Y56),"",Monitoring_MP!Y56)</f>
        <v/>
      </c>
      <c r="Z56" s="144" t="str">
        <f>IF(ISBLANK(Monitoring_MP!Z56),"",Monitoring_MP!Z56)</f>
        <v/>
      </c>
      <c r="AA56" s="144" t="str">
        <f>IF(ISBLANK(Monitoring_MP!AA56),"",Monitoring_MP!AA56)</f>
        <v/>
      </c>
      <c r="AB56" s="144">
        <f>IF(ISBLANK(Monitoring_MP!AB56),"",Monitoring_MP!AB56)</f>
        <v>100</v>
      </c>
      <c r="AC56" s="145" t="str">
        <f>IF(ISBLANK(Monitoring_MP!AC56),"",Monitoring_MP!AC56)</f>
        <v/>
      </c>
      <c r="AD56" s="145" t="str">
        <f>IF(ISBLANK(Monitoring_MP!AD56),"",Monitoring_MP!AD56)</f>
        <v/>
      </c>
      <c r="AE56" s="145" t="str">
        <f>IF(ISBLANK(Monitoring_MP!AE56),"",Monitoring_MP!AE56)</f>
        <v/>
      </c>
      <c r="AF56" s="145" t="str">
        <f>IF(ISBLANK(Monitoring_MP!AF56),"",Monitoring_MP!AF56)</f>
        <v/>
      </c>
      <c r="AG56" s="145" t="str">
        <f>IF(ISBLANK(Monitoring_MP!AG56),"",Monitoring_MP!AG56)</f>
        <v/>
      </c>
      <c r="AH56" s="146" t="str">
        <f>IF(ISBLANK(Monitoring_MP!AH56),"",Monitoring_MP!AH56)</f>
        <v/>
      </c>
      <c r="AI56" s="146" t="str">
        <f>IF(ISBLANK(Monitoring_MP!AI56),"",Monitoring_MP!AI56)</f>
        <v/>
      </c>
      <c r="AJ56" s="146" t="str">
        <f>IF(ISBLANK(Monitoring_MP!AJ56),"",Monitoring_MP!AJ56)</f>
        <v/>
      </c>
      <c r="AK56" s="143" t="str">
        <f>IF(ISBLANK(Monitoring_MP!AK56),"",Monitoring_MP!AK56)</f>
        <v/>
      </c>
      <c r="AL56" s="143" t="str">
        <f>IF(ISBLANK(Monitoring_MP!AL56),"",Monitoring_MP!AL56)</f>
        <v/>
      </c>
      <c r="AM56" s="143" t="str">
        <f>IF(ISBLANK(Monitoring_MP!AM56),"",Monitoring_MP!AM56)</f>
        <v/>
      </c>
      <c r="AN56" s="143" t="str">
        <f>IF(ISBLANK(Monitoring_MP!AN56),"",Monitoring_MP!AN56)</f>
        <v/>
      </c>
      <c r="AO56" s="231" t="str">
        <f>IF(ISBLANK(Monitoring_MP!AO56),"",Monitoring_MP!AO56)</f>
        <v/>
      </c>
      <c r="AP56" s="231" t="str">
        <f>IF(ISBLANK(Monitoring_MP!AP56),"",Monitoring_MP!AP56)</f>
        <v/>
      </c>
      <c r="AQ56" s="143" t="str">
        <f>IF(ISBLANK(Monitoring_MP!AQ56),"",Monitoring_MP!AQ56)</f>
        <v/>
      </c>
      <c r="AR56" s="143" t="str">
        <f>IF(ISBLANK(Monitoring_MP!AR56),"",Monitoring_MP!AR56)</f>
        <v/>
      </c>
      <c r="AS56" s="143" t="str">
        <f>IF(ISBLANK(Monitoring_MP!AS56),"",Monitoring_MP!AS56)</f>
        <v/>
      </c>
      <c r="AT56" s="143" t="str">
        <f>IF(ISBLANK(Monitoring_MP!AT56),"",Monitoring_MP!AT56)</f>
        <v/>
      </c>
      <c r="AU56" s="143" t="str">
        <f>IF(ISBLANK(Monitoring_MP!AU56),"",Monitoring_MP!AU56)</f>
        <v/>
      </c>
      <c r="AV56" s="143" t="str">
        <f>IF(ISBLANK(Monitoring_MP!AV56),"",Monitoring_MP!AV56)</f>
        <v/>
      </c>
      <c r="AW56" s="143" t="str">
        <f>IF(ISBLANK(Monitoring_MP!AW56),"",Monitoring_MP!AW56)</f>
        <v/>
      </c>
      <c r="AX56" s="143" t="str">
        <f>IF(ISBLANK(Monitoring_MP!AX56),"",Monitoring_MP!AX56)</f>
        <v/>
      </c>
      <c r="AY56" s="143" t="str">
        <f>IF(ISBLANK(Monitoring_MP!AY56),"",Monitoring_MP!AY56)</f>
        <v/>
      </c>
      <c r="AZ56" s="143" t="str">
        <f>IF(ISBLANK(Monitoring_MP!AZ56),"",Monitoring_MP!AZ56)</f>
        <v/>
      </c>
      <c r="BA56" s="143" t="str">
        <f>IF(ISBLANK(Monitoring_MP!BA56),"",Monitoring_MP!BA56)</f>
        <v/>
      </c>
      <c r="BB56" s="143" t="str">
        <f>IF(ISBLANK(Monitoring_MP!BB56),"",Monitoring_MP!BB56)</f>
        <v/>
      </c>
      <c r="BC56" s="143" t="str">
        <f>IF(ISBLANK(Monitoring_MP!BC56),"",Monitoring_MP!BC56)</f>
        <v/>
      </c>
      <c r="BD56" s="143" t="str">
        <f>IF(ISBLANK(Monitoring_MP!BD56),"",Monitoring_MP!BD56)</f>
        <v/>
      </c>
      <c r="BE56" s="143" t="str">
        <f>IF(ISBLANK(Monitoring_MP!BE56),"",Monitoring_MP!BE56)</f>
        <v/>
      </c>
      <c r="BF56" s="143" t="str">
        <f>IF(ISBLANK(Monitoring_MP!BF56),"",Monitoring_MP!BF56)</f>
        <v/>
      </c>
      <c r="BG56" s="143" t="str">
        <f>IF(ISBLANK(Monitoring_MP!BG56),"",Monitoring_MP!BG56)</f>
        <v/>
      </c>
      <c r="BH56" s="143" t="str">
        <f>IF(ISBLANK(Monitoring_MP!BH56),"",Monitoring_MP!BH56)</f>
        <v/>
      </c>
      <c r="BI56" s="143" t="str">
        <f>IF(ISBLANK(Monitoring_MP!BI56),"",Monitoring_MP!BI56)</f>
        <v/>
      </c>
      <c r="BJ56" s="143" t="str">
        <f>IF(ISBLANK(Monitoring_MP!BJ56),"",Monitoring_MP!BJ56)</f>
        <v/>
      </c>
      <c r="BK56" s="143" t="str">
        <f>IF(ISBLANK(Monitoring_MP!BK56),"",Monitoring_MP!BK56)</f>
        <v/>
      </c>
      <c r="BL56" s="193" t="str">
        <f>IF(ISBLANK(Monitoring_MP!BL56),"",Monitoring_MP!BL56)</f>
        <v/>
      </c>
      <c r="BM56" s="143" t="str">
        <f>IF(ISBLANK(Monitoring_MP!BM56),"",Monitoring_MP!BM56)</f>
        <v/>
      </c>
      <c r="BN56" s="143" t="str">
        <f>IF(ISBLANK(Monitoring_MP!BN56),"",Monitoring_MP!BN56)</f>
        <v/>
      </c>
      <c r="BO56" s="143" t="str">
        <f>IF(ISBLANK(Monitoring_MP!BO56),"",Monitoring_MP!BO56)</f>
        <v/>
      </c>
      <c r="BP56" s="143" t="str">
        <f>IF(ISBLANK(Monitoring_MP!BP56),"",Monitoring_MP!BP56)</f>
        <v/>
      </c>
      <c r="BQ56" s="143" t="str">
        <f>IF(ISBLANK(Monitoring_MP!BQ56),"",Monitoring_MP!BQ56)</f>
        <v/>
      </c>
      <c r="BR56" s="143" t="str">
        <f>IF(ISBLANK(Monitoring_MP!BR56),"",Monitoring_MP!BR56)</f>
        <v/>
      </c>
      <c r="BS56" s="143" t="str">
        <f>IF(ISBLANK(Monitoring_MP!BS56),"",Monitoring_MP!BS56)</f>
        <v/>
      </c>
      <c r="BT56" s="143" t="str">
        <f>IF(ISBLANK(Monitoring_MP!BT56),"",Monitoring_MP!BT56)</f>
        <v/>
      </c>
      <c r="BU56" s="143" t="str">
        <f>IF(ISBLANK(Monitoring_MP!BU56),"",Monitoring_MP!BU56)</f>
        <v/>
      </c>
      <c r="BV56" s="143" t="str">
        <f>IF(ISBLANK(Monitoring_MP!BV56),"",Monitoring_MP!BV56)</f>
        <v/>
      </c>
      <c r="BW56" s="143" t="str">
        <f>IF(ISBLANK(Monitoring_MP!BW56),"",Monitoring_MP!BW56)</f>
        <v/>
      </c>
      <c r="BX56" s="143" t="str">
        <f>IF(ISBLANK(Monitoring_MP!BX56),"",Monitoring_MP!BX56)</f>
        <v/>
      </c>
      <c r="BY56" s="143" t="str">
        <f>IF(ISBLANK(Monitoring_MP!BY56),"",Monitoring_MP!BY56)</f>
        <v/>
      </c>
      <c r="BZ56" s="143" t="str">
        <f>IF(ISBLANK(Monitoring_MP!BZ56),"",Monitoring_MP!BZ56)</f>
        <v/>
      </c>
      <c r="CA56" s="143" t="str">
        <f>IF(ISBLANK(Monitoring_MP!CA56),"",Monitoring_MP!CA56)</f>
        <v/>
      </c>
      <c r="CB56" s="143" t="str">
        <f>IF(ISBLANK(Monitoring_MP!CB56),"",Monitoring_MP!CB56)</f>
        <v/>
      </c>
      <c r="CC56" s="143" t="str">
        <f>IF(ISBLANK(Monitoring_MP!CC56),"",Monitoring_MP!CC56)</f>
        <v/>
      </c>
      <c r="CD56" s="143" t="str">
        <f>IF(ISBLANK(Monitoring_MP!CD56),"",Monitoring_MP!CD56)</f>
        <v/>
      </c>
      <c r="CE56" s="143" t="str">
        <f>IF(ISBLANK(Monitoring_MP!CE56),"",Monitoring_MP!CE56)</f>
        <v/>
      </c>
      <c r="CF56" s="143" t="str">
        <f>IF(ISBLANK(Monitoring_MP!CF56),"",Monitoring_MP!CF56)</f>
        <v/>
      </c>
      <c r="CG56" s="143" t="str">
        <f>IF(ISBLANK(Monitoring_MP!CG56),"",Monitoring_MP!CG56)</f>
        <v/>
      </c>
      <c r="CH56" s="143" t="str">
        <f>IF(ISBLANK(Monitoring_MP!CH56),"",Monitoring_MP!CH56)</f>
        <v/>
      </c>
      <c r="CI56" s="143" t="str">
        <f>IF(ISBLANK(Monitoring_MP!CI56),"",Monitoring_MP!CI56)</f>
        <v/>
      </c>
      <c r="CJ56" s="143" t="str">
        <f>IF(ISBLANK(Monitoring_MP!CJ56),"",Monitoring_MP!CJ56)</f>
        <v/>
      </c>
      <c r="CK56" s="143" t="str">
        <f>IF(ISBLANK(Monitoring_MP!CK56),"",Monitoring_MP!CK56)</f>
        <v/>
      </c>
      <c r="CL56" s="143" t="str">
        <f>IF(ISBLANK(Monitoring_MP!CL56),"",Monitoring_MP!CL56)</f>
        <v/>
      </c>
      <c r="CM56" s="143" t="str">
        <f>IF(ISBLANK(Monitoring_MP!CM56),"",Monitoring_MP!CM56)</f>
        <v/>
      </c>
      <c r="CN56" s="143" t="str">
        <f>IF(ISBLANK(Monitoring_MP!CN56),"",Monitoring_MP!CN56)</f>
        <v/>
      </c>
      <c r="CO56" s="143" t="str">
        <f>IF(ISBLANK(Monitoring_MP!CO56),"",Monitoring_MP!CO56)</f>
        <v/>
      </c>
      <c r="CP56" s="143" t="str">
        <f>IF(ISBLANK(Monitoring_MP!CP56),"",Monitoring_MP!CP56)</f>
        <v/>
      </c>
      <c r="CQ56" s="143" t="str">
        <f>IF(ISBLANK(Monitoring_MP!CQ56),"",Monitoring_MP!CQ56)</f>
        <v/>
      </c>
      <c r="CR56" s="143" t="str">
        <f>IF(ISBLANK(Monitoring_MP!CR56),"",Monitoring_MP!CR56)</f>
        <v/>
      </c>
      <c r="CS56" s="143" t="str">
        <f>IF(ISBLANK(Monitoring_MP!CS56),"",Monitoring_MP!CS56)</f>
        <v/>
      </c>
      <c r="CT56" s="143" t="str">
        <f>IF(ISBLANK(Monitoring_MP!CT56),"",Monitoring_MP!CT56)</f>
        <v/>
      </c>
      <c r="CU56" s="143" t="str">
        <f>IF(ISBLANK(Monitoring_MP!CU56),"",Monitoring_MP!CU56)</f>
        <v/>
      </c>
      <c r="CV56" s="143" t="str">
        <f>IF(ISBLANK(Monitoring_MP!CV56),"",Monitoring_MP!CV56)</f>
        <v/>
      </c>
      <c r="CW56" s="143" t="str">
        <f>IF(ISBLANK(Monitoring_MP!CW56),"",Monitoring_MP!CW56)</f>
        <v/>
      </c>
      <c r="CX56" s="143" t="str">
        <f>IF(ISBLANK(Monitoring_MP!CX56),"",Monitoring_MP!CX56)</f>
        <v/>
      </c>
      <c r="CY56" s="143" t="str">
        <f>IF(ISBLANK(Monitoring_MP!CY56),"",Monitoring_MP!CY56)</f>
        <v/>
      </c>
      <c r="CZ56" s="143" t="str">
        <f>IF(ISBLANK(Monitoring_MP!CZ56),"",Monitoring_MP!CZ56)</f>
        <v/>
      </c>
      <c r="DA56" s="143" t="str">
        <f>IF(ISBLANK(Monitoring_MP!DA56),"",Monitoring_MP!DA56)</f>
        <v/>
      </c>
      <c r="DB56" s="143" t="str">
        <f>IF(ISBLANK(Monitoring_MP!DB56),"",Monitoring_MP!DB56)</f>
        <v/>
      </c>
      <c r="DC56" s="143" t="str">
        <f>IF(ISBLANK(Monitoring_MP!DC56),"",Monitoring_MP!DC56)</f>
        <v/>
      </c>
      <c r="DD56" s="143" t="str">
        <f>IF(ISBLANK(Monitoring_MP!DD56),"",Monitoring_MP!DD56)</f>
        <v/>
      </c>
      <c r="DE56" s="143" t="str">
        <f>IF(ISBLANK(Monitoring_MP!DE56),"",Monitoring_MP!DE56)</f>
        <v/>
      </c>
      <c r="DF56" s="143" t="str">
        <f>IF(ISBLANK(Monitoring_MP!DF56),"",Monitoring_MP!DF56)</f>
        <v/>
      </c>
      <c r="DG56" s="143" t="str">
        <f>IF(ISBLANK(Monitoring_MP!DG56),"",Monitoring_MP!DG56)</f>
        <v/>
      </c>
      <c r="DH56" s="143" t="str">
        <f>IF(ISBLANK(Monitoring_MP!DH56),"",Monitoring_MP!DH56)</f>
        <v/>
      </c>
      <c r="DI56" s="143" t="str">
        <f>IF(ISBLANK(Monitoring_MP!DI56),"",Monitoring_MP!DI56)</f>
        <v/>
      </c>
      <c r="DJ56" s="143" t="str">
        <f>IF(ISBLANK(Monitoring_MP!DJ56),"",Monitoring_MP!DJ56)</f>
        <v/>
      </c>
      <c r="DK56" s="143" t="str">
        <f>IF(ISBLANK(Monitoring_MP!DK56),"",Monitoring_MP!DK56)</f>
        <v/>
      </c>
      <c r="DL56" s="143" t="str">
        <f>IF(ISBLANK(Monitoring_MP!DL56),"",Monitoring_MP!DL56)</f>
        <v/>
      </c>
      <c r="DM56" s="143" t="str">
        <f>IF(ISBLANK(Monitoring_MP!DM56),"",Monitoring_MP!DM56)</f>
        <v/>
      </c>
      <c r="DN56" s="143" t="str">
        <f>IF(ISBLANK(Monitoring_MP!DN56),"",Monitoring_MP!DN56)</f>
        <v/>
      </c>
      <c r="DO56" s="143" t="str">
        <f>IF(ISBLANK(Monitoring_MP!DO56),"",Monitoring_MP!DO56)</f>
        <v/>
      </c>
      <c r="DP56" s="143" t="str">
        <f>IF(ISBLANK(Monitoring_MP!DP56),"",Monitoring_MP!DP56)</f>
        <v/>
      </c>
      <c r="DQ56" s="143" t="str">
        <f>IF(ISBLANK(Monitoring_MP!DQ56),"",Monitoring_MP!DQ56)</f>
        <v/>
      </c>
      <c r="DR56" s="143" t="str">
        <f>IF(ISBLANK(Monitoring_MP!DR56),"",Monitoring_MP!DR56)</f>
        <v/>
      </c>
      <c r="DS56" s="143" t="str">
        <f>IF(ISBLANK(Monitoring_MP!DS56),"",Monitoring_MP!DS56)</f>
        <v/>
      </c>
      <c r="DT56" s="143" t="str">
        <f>IF(ISBLANK(Monitoring_MP!DT56),"",Monitoring_MP!DT56)</f>
        <v/>
      </c>
      <c r="DU56" s="143" t="str">
        <f>IF(ISBLANK(Monitoring_MP!DU56),"",Monitoring_MP!DU56)</f>
        <v/>
      </c>
      <c r="DV56" s="143" t="str">
        <f>IF(ISBLANK(Monitoring_MP!DV56),"",Monitoring_MP!DV56)</f>
        <v/>
      </c>
      <c r="DW56" s="143" t="str">
        <f>IF(ISBLANK(Monitoring_MP!DW56),"",Monitoring_MP!DW56)</f>
        <v/>
      </c>
      <c r="DX56" s="143" t="str">
        <f>IF(ISBLANK(Monitoring_MP!DX56),"",Monitoring_MP!DX56)</f>
        <v/>
      </c>
      <c r="DY56" s="143" t="str">
        <f>IF(ISBLANK(Monitoring_MP!DY56),"",Monitoring_MP!DY56)</f>
        <v/>
      </c>
      <c r="DZ56" s="143" t="str">
        <f>IF(ISBLANK(Monitoring_MP!DZ56),"",Monitoring_MP!DZ56)</f>
        <v/>
      </c>
      <c r="EA56" s="143" t="str">
        <f>IF(ISBLANK(Monitoring_MP!EA56),"",Monitoring_MP!EA56)</f>
        <v/>
      </c>
      <c r="EB56" s="143" t="str">
        <f>IF(ISBLANK(Monitoring_MP!EB56),"",Monitoring_MP!EB56)</f>
        <v/>
      </c>
      <c r="EC56" s="143" t="str">
        <f>IF(ISBLANK(Monitoring_MP!EC56),"",Monitoring_MP!EC56)</f>
        <v/>
      </c>
      <c r="ED56" s="143" t="str">
        <f>IF(ISBLANK(Monitoring_MP!ED56),"",Monitoring_MP!ED56)</f>
        <v/>
      </c>
      <c r="EE56" s="143" t="str">
        <f>IF(ISBLANK(Monitoring_MP!EE56),"",Monitoring_MP!EE56)</f>
        <v/>
      </c>
      <c r="EF56" s="143" t="str">
        <f>IF(ISBLANK(Monitoring_MP!EF56),"",Monitoring_MP!EF56)</f>
        <v/>
      </c>
      <c r="EG56" s="147" t="str">
        <f>IF(ISBLANK(Monitoring_MP!EG56),"",Monitoring_MP!EG56)</f>
        <v/>
      </c>
      <c r="EH56" s="143" t="str">
        <f>IF(ISBLANK(Monitoring_MP!EH56),"",Monitoring_MP!EH56)</f>
        <v/>
      </c>
      <c r="EI56" s="143" t="str">
        <f>IF(ISBLANK(Monitoring_MP!EI56),"",Monitoring_MP!EI56)</f>
        <v/>
      </c>
      <c r="EJ56" s="143" t="str">
        <f>IF(ISBLANK(Monitoring_MP!EJ56),"",Monitoring_MP!EJ56)</f>
        <v/>
      </c>
      <c r="EK56" s="143" t="str">
        <f>IF(ISBLANK(Monitoring_MP!EK56),"",Monitoring_MP!EK56)</f>
        <v/>
      </c>
      <c r="EL56" s="143" t="str">
        <f>IF(ISBLANK(Monitoring_MP!EL56),"",Monitoring_MP!EL56)</f>
        <v/>
      </c>
      <c r="EM56" s="143" t="str">
        <f>IF(ISBLANK(Monitoring_MP!EM56),"",Monitoring_MP!EM56)</f>
        <v/>
      </c>
      <c r="EN56" s="143" t="str">
        <f>IF(ISBLANK(Monitoring_MP!EN56),"",Monitoring_MP!EN56)</f>
        <v/>
      </c>
      <c r="EO56" s="143" t="str">
        <f>IF(ISBLANK(Monitoring_MP!EO56),"",Monitoring_MP!EO56)</f>
        <v/>
      </c>
      <c r="EP56" s="143" t="str">
        <f>IF(ISBLANK(Monitoring_MP!EP56),"",Monitoring_MP!EP56)</f>
        <v/>
      </c>
      <c r="EQ56" s="143" t="str">
        <f>IF(ISBLANK(Monitoring_MP!EQ56),"",Monitoring_MP!EQ56)</f>
        <v/>
      </c>
      <c r="ER56" s="143" t="str">
        <f>IF(ISBLANK(Monitoring_MP!ER56),"",Monitoring_MP!ER56)</f>
        <v/>
      </c>
      <c r="ES56" s="143" t="str">
        <f>IF(ISBLANK(Monitoring_MP!ES56),"",Monitoring_MP!ES56)</f>
        <v/>
      </c>
      <c r="ET56" s="143" t="str">
        <f>IF(ISBLANK(Monitoring_MP!ET56),"",Monitoring_MP!ET56)</f>
        <v/>
      </c>
      <c r="EU56" s="143" t="str">
        <f>IF(ISBLANK(Monitoring_MP!EU56),"",Monitoring_MP!EU56)</f>
        <v/>
      </c>
      <c r="EV56" s="143" t="str">
        <f>IF(ISBLANK(Monitoring_MP!EV56),"",Monitoring_MP!EV56)</f>
        <v/>
      </c>
      <c r="EW56" s="143" t="str">
        <f>IF(ISBLANK(Monitoring_MP!EW56),"",Monitoring_MP!EW56)</f>
        <v/>
      </c>
      <c r="EX56" s="143" t="str">
        <f>IF(ISBLANK(Monitoring_MP!EX56),"",Monitoring_MP!EX56)</f>
        <v/>
      </c>
      <c r="EY56" s="143" t="str">
        <f>IF(ISBLANK(Monitoring_MP!EY56),"",Monitoring_MP!EY56)</f>
        <v/>
      </c>
      <c r="EZ56" s="143" t="str">
        <f>IF(ISBLANK(Monitoring_MP!EZ56),"",Monitoring_MP!EZ56)</f>
        <v/>
      </c>
      <c r="FA56" s="143"/>
      <c r="FB56" s="143"/>
      <c r="FC56" s="143"/>
      <c r="FD56" s="143"/>
      <c r="FE56" s="143"/>
      <c r="FF56" s="143"/>
      <c r="FG56" s="143"/>
      <c r="FH56" s="143"/>
      <c r="FI56" s="143"/>
      <c r="FJ56" s="143"/>
      <c r="FK56" s="143"/>
      <c r="FL56" s="143"/>
      <c r="FM56" s="143"/>
      <c r="FN56" s="143"/>
      <c r="FO56" s="143"/>
      <c r="FP56" s="143"/>
      <c r="FQ56" s="143"/>
      <c r="FR56" s="143"/>
      <c r="FS56" s="143"/>
      <c r="FT56" s="143"/>
      <c r="FU56" s="143"/>
      <c r="FV56" s="143"/>
      <c r="FW56" s="143"/>
      <c r="FX56" s="143"/>
      <c r="FY56" s="143" t="str">
        <f t="shared" ref="FY56" si="390">E56</f>
        <v/>
      </c>
      <c r="FZ56" s="167"/>
      <c r="GA56" s="167"/>
      <c r="GB56" s="143"/>
      <c r="GC56" s="143"/>
      <c r="GD56" s="143"/>
      <c r="GE56" s="167"/>
      <c r="GF56" s="167"/>
      <c r="GG56" s="230"/>
      <c r="GH56" s="230"/>
      <c r="GI56" s="143">
        <v>55</v>
      </c>
    </row>
  </sheetData>
  <autoFilter ref="A1:GI1"/>
  <conditionalFormatting sqref="EG56:EZ56">
    <cfRule type="cellIs" dxfId="94" priority="70" operator="equal">
      <formula>"WTF"</formula>
    </cfRule>
  </conditionalFormatting>
  <conditionalFormatting sqref="A10 A1:AC1 A56:EZ56 AJ2:AJ8 G2:W8 AJ10:AJ55 A2:B2 A3:A8 A11:B55 I10 P10:W10 Z10:AC55 Z2:AC8 AE1:AJ1 D11:D55 B3:B10 D2:D8 G11:W55">
    <cfRule type="cellIs" dxfId="93" priority="69" operator="equal">
      <formula>"???"</formula>
    </cfRule>
  </conditionalFormatting>
  <conditionalFormatting sqref="A10 A1:AC1 A56:AJ56 AJ2:AJ8 G2:W8 AJ10:AJ55 A2:B2 A3:A8 A11:B55 I10 P10:W10 Z10:AC55 Z2:AC8 AE1:AJ1 D11:D55 B3:B10 D2:D8 G11:W55">
    <cfRule type="cellIs" dxfId="92" priority="68" operator="equal">
      <formula>"ERR"</formula>
    </cfRule>
  </conditionalFormatting>
  <conditionalFormatting sqref="E2:F8 E11:F55">
    <cfRule type="cellIs" dxfId="91" priority="67" operator="equal">
      <formula>"???"</formula>
    </cfRule>
  </conditionalFormatting>
  <conditionalFormatting sqref="E2:F8 E11:F55">
    <cfRule type="cellIs" dxfId="90" priority="66" operator="equal">
      <formula>"ERR"</formula>
    </cfRule>
  </conditionalFormatting>
  <conditionalFormatting sqref="EG1:EZ1 EH10 EH14 EH34:EH36 EJ31 EH38:EH43 EH45 EJ49 EL10 EH23:EH24 EL23 EL51 EH52:EH53 EN33 EG2:EO2 EQ2:EZ2 ER25 ER53 ER33 ET35 EP51:EP52 EV33 ET45 EV51 EX35:EX36 EV53 EH20:EH21 EZ14 EZ27 EX42 EX38:EX40 EZ40 EZ20:EZ21 EZ52:EZ53 EZ35:EZ36 EZ23:EZ24 EZ10 EZ3:EZ7 EX53 EX51 EX45 EX33 EX20:EX25 EV20:EV22 EV45 EV24:EV25 EV8 EV3:EV4 ET20:ET22 ET24:ET25 ET38:ET39 ER20:ER22 ER51 ER38 ER8 ER3:ER5 EP20:EP21 EP38:EP39 EP24 EP8 EP3:EP4 EP45 EN53 EN45 EL20:EL21 EL53 EL45 EJ52:EJ53 EJ45 EJ38:EJ43 EJ24 EH3:EH6 EJ5:EJ6 EJ20:EJ22 EL3:EL6 EN20:EN25 EN38:EN43 EG3:EG8 EI3:EI8 EK3:EK8 EM3:EO8 EQ3:EQ8 ES3:EU8 EW3:EY8 EY10:EY55 EW10:EW55 EU10:EU55 ES10:ES55 EQ10:EQ55 EO10:EO55 EM10:EM55 EK10:EK55 EI10:EI55 EG10:EG55 EX10:EX12 EN10 ER10 ET10 EV10">
    <cfRule type="cellIs" dxfId="89" priority="65" operator="equal">
      <formula>"WTF"</formula>
    </cfRule>
  </conditionalFormatting>
  <conditionalFormatting sqref="BL38:BL40 BN53 BP45 BN55 BR42 BT31 BL23:BL24 BT53:BT55 BT45:BT46 CB31 CD33 BZ10:BZ11 CB45:CB46 CF52:CF54 CN33 CL45 CL52 CL25:CL27 CP31 CL41:CL42 CP38:CP39 CP51:CP53 CV51 CV53 CZ53 CZ25 CZ27 CZ29 CZ31 CZ45 DB33 DB35 DD38 DB40:DB42 DH8 DH31 DH33 DH38:DH39 DH35:DH36 DH41:DH42 DN42 DN53 DH21:DH22 DH24:DH25 DT10 DT21 DV53 DZ15 DX25 DX27:DX28 DZ31 DZ45 DZ35 DX38:DX39 DZ51:DZ52 ED20:ED21 EB10 ED40 ED42 ED3:ED4 EH10 EH14 EH34:EH36 EJ31 EH38:EH43 EH45 EJ49 EL10 EH23:EH24 EL23 EL51 EH52:EH53 EN33 ER25 ER53 ER33 ET35 EP51:EP52 EV33 ET45 EV51 EX42 AL8 AK1:EZ1 EX35:EX36 EV53 EH20:EH21 EZ14 EZ27 EX38:EX40 CU2:DA2 DC2:DE2 DG2:DI2 DK2:DM2 DS2:DU2 DW2:EA2 EC2:EE2 EG2:EO2 EQ2:EZ2 EZ40 EZ20:EZ21 EZ52:EZ53 EZ35:EZ36 EZ23:EZ24 EZ10 EZ3:EZ7 EX53 EX51 EX45 EX33 EX20:EX25 EV3:EV4 EV20:EV22 EV45 EV24:EV25 EV8 ET20:ET22 ET24:ET25 ET38:ET39 ER20:ER22 ER3:ER5 ER51 ER38 ER8 EP20:EP21 EP3:EP4 EP38:EP39 EP24 EP8 EP45 EN53 EN45 EL20:EL21 EL53 EL45 EJ52:EJ53 EJ45 EJ38:EJ43 EJ24 ED8 DZ3:DZ7 DZ42 DZ38 DZ23:DZ25 DZ20:DZ21 DZ10 DX8 DV10 DP3:DP6 DP45 DP38:DP40 DP24:DP25 DP8 DP20:DP22 DN45 DN38:DN40 DN33:DN36 DN23:DN24 DN5:DN8 DN20:DN21 DL24:DL25 DL20:DL22 DL45 DL38:DL40 DL34 DL8 DJ12:DJ54 DD45 DD3:DD4 DD8 DB45 DB31 DB25 DB53 DB8 CZ8 CX51 CX4 CX8 CX20:CX21 CV25 CV8 CT3 CT38 CT25 CT8 CR7:CR8 CR3:CR5 CP41:CP42 CP10 CP20:CP25 CN45 CN42 CN24:CN25 CN8 CN3:CN4 CL10:CL11 CL3:CL6 CL20:CL21 CJ53 CJ8 CJ3:CJ4 CJ20:CJ21 CH16 CH14 CH45 CH22:CH27 CH20 CF37:CF50 CD45 CD8 CD25 CD4 CD20:CD21 CB51:CB54 CB35:CB41 BZ53 BZ38:BZ40 BZ24:BZ25 BZ3:BZ6 BZ20:BZ21 BX8 BX51:BX53 BX38:BX40 BX45 BX24:BX25 BX20:BX21 BT35:BT39 BT20:BT25 BR38:BR39 BR10 BR25 BR23 BR3:BR4 BR20:BR21 BP29:BP30 BP53 BP32:BP41 BP20:BP25 BL2:BL4 BL45 BL20:BL21 DO2:DQ2 AM2:BG2 BJ3 BJ10 BJ45 BJ20:BJ21 BH14:BH25 BF20:BF25 BD24:BD28 BD38:BD46 AX21:AX55 AV43:AV55 AR35:AR45 AR31:AR33 AR47:AR55 BP2:CS2 AT20:AT55 BD20:BD22 BF35:BF44 BH27:BH54 BN35:BN37 BN2:BN8 BN20:BN30 BN40:BN43 BV20:BV55 BX3:BX6 CB20:CB26 CF4:CF8 CH51:CH55 CN20:CN22 CR20:CR55 CT20:CT22 CV3:CV6 CV20:CV23 CZ4:CZ6 CZ20:CZ23 DB4:DB6 DB20:DB22 DD20:DD25 DH3:DH6 DL3:DL6 DX3:DX6 DX20:DX22 DX42:DX43 EH3:EH6 EJ5:EJ6 EJ20:EJ22 EL3:EL6 EN20:EN25 EN38:EN43 AL12:AL55 AK2:AK8 AM42:AN44 AO41:AP44 AM35:AP40 AM45:AP52 AQ35:AQ52 AM53:AQ55 AM3:BH8 BI2:BI8 BP3:BQ8 BS3:BW8 BY3:BY8 CA3:CC8 CE3:CE8 CG3:CI8 CK3:CK8 CM3:CM8 CQ3:CQ8 CP4:CP6 CO3:CO8 CS3:CS8 CU3:CU8 CW3:CW8 CY3:CY8 DA3:DA8 DC3:DC8 DE3:DE8 DG3:DG8 DI3:DK8 DM3:DM8 DO3:DO8 DQ3:DQ8 DS3:DS8 DU3:DU8 DW3:DW8 DY3:DY8 EA3:EA8 EC3:EC8 EE3:EE8 EG3:EG8 EI3:EI8 EK3:EK8 EM3:EO8 EQ3:EQ8 ES3:EU8 EW3:EY8 EY10:EY55 EW10:EW55 EU10:EU55 ES10:ES55 EQ10:EQ55 EO10:EO55 EM10:EM55 EK10:EK55 EI10:EI55 EG10:EG55 EE10:EE55 EC10:EC55 EA10:EA55 DY10:DY55 DW10:DW55 DU10:DU55 DS10:DS55 DQ10:DQ55 DO10:DO55 DM10:DM55 DK10:DK55 DI10:DI55 DG10:DG55 DE10:DE55 DC11:DC55 DA10:DA55 CY10:CY55 CW10:CW55 CU10:CU55 CS10:CS55 CO10:CO55 CQ10:CQ55 CM10:CM55 CK10:CK55 CI10:CI55 CG10:CG55 CE10:CE55 CC10:CC55 CA10:CA55 BY10:BY55 BW10:BW55 BU10:BU55 BS10:BS55 BQ10:BQ55 BI10:BI55 BG10:BG55 BE10:BE55 AY10:BC55 AW10:AW55 AU10:AU55 AS10:AS55 AM41 AM10:AQ34 AK11:AK55 EX10:EX12 EN10 CF10:CF35 CB10:CB14 BV10:BV13 BT10 BP10:BP13 BN10:BN15 BH10:BH12 BF10:BF13 AX10:AX19 AV10:AV41 AT10:AT13 AR10:AR25 BD10 CD10 CH10 CJ10 CN10 CR10:CR18 CT10 CV10 CX10 CZ10 DB10 DD10 DJ10 DL10 DN10 DP10 DX10 ED10 ER10 ET10 EV10 AL10">
    <cfRule type="cellIs" dxfId="88" priority="64" operator="equal">
      <formula>"???"</formula>
    </cfRule>
  </conditionalFormatting>
  <conditionalFormatting sqref="BL38:BL40 BN53 BP45 BN55 BR42 BT31 BL23:BL24 BT53:BT55 BT45:BT46 CB31 CD33 BZ10:BZ11 CB45:CB46 CF52:CF54 CN33 CL45 CL52 CL25:CL27 CP31 CL41:CL42 CP38:CP39 CP51:CP53 CV51 CV53 CZ53 CZ25 CZ27 CZ29 CZ31 CZ45 DB33 DB35 DD38 DB40:DB42 DH8 DH31 DH33 DH38:DH39 DH35:DH36 DH41:DH42 DN42 DN53 DH21:DH22 DH24:DH25 DT10 DT21 DV53 DZ15 DX25 DX27:DX28 DZ31 DZ45 DZ35 DX38:DX39 DZ51:DZ52 ED20:ED21 EB10 ED40 ED42 ED3:ED4 EH10 EH14 EH34:EH36 EJ31 EH38:EH43 EH45 EJ49 EL10 EH23:EH24 EL23 EL51 EH52:EH53 EN33 ER25 ER53 ER33 ET35 EP51:EP52 EV33 ET45 EV51 EX42 AL8 AK1:EZ1 AK56:EZ56 EX35:EX36 EV53 EH20:EH21 EZ14 EZ27 EX38:EX40 CU2:DA2 DC2:DE2 DG2:DI2 DK2:DM2 DS2:DU2 DW2:EA2 EC2:EE2 EG2:EO2 EQ2:EZ2 EZ40 EZ20:EZ21 EZ52:EZ53 EZ35:EZ36 EZ23:EZ24 EZ10 EZ3:EZ7 EX53 EX51 EX45 EX33 EX20:EX25 EV3:EV4 EV20:EV22 EV45 EV24:EV25 EV8 ET20:ET22 ET24:ET25 ET38:ET39 ER20:ER22 ER3:ER5 ER51 ER38 ER8 EP20:EP21 EP3:EP4 EP38:EP39 EP24 EP8 EP45 EN53 EN45 EL20:EL21 EL53 EL45 EJ52:EJ53 EJ45 EJ38:EJ43 EJ24 ED8 DZ3:DZ7 DZ42 DZ38 DZ23:DZ25 DZ20:DZ21 DZ10 DX8 DV10 DP3:DP6 DP45 DP38:DP40 DP24:DP25 DP8 DP20:DP22 DN45 DN38:DN40 DN33:DN36 DN23:DN24 DN5:DN8 DN20:DN21 DL24:DL25 DL20:DL22 DL45 DL38:DL40 DL34 DL8 DJ12:DJ54 DD45 DD3:DD4 DD8 DB45 DB31 DB25 DB53 DB8 CZ8 CX51 CX4 CX8 CX20:CX21 CV25 CV8 CT3 CT38 CT25 CT8 CR7:CR8 CR3:CR5 CP41:CP42 CP10 CP20:CP25 CN45 CN42 CN24:CN25 CN8 CN3:CN4 CL10:CL11 CL3:CL6 CL20:CL21 CJ53 CJ8 CJ3:CJ4 CJ20:CJ21 CH16 CH14 CH45 CH22:CH27 CH20 CF37:CF50 CD45 CD8 CD25 CD4 CD20:CD21 CB51:CB54 CB35:CB41 BZ53 BZ38:BZ40 BZ24:BZ25 BZ3:BZ6 BZ20:BZ21 BX8 BX51:BX53 BX38:BX40 BX45 BX24:BX25 BX20:BX21 BT35:BT39 BT20:BT25 BR38:BR39 BR10 BR25 BR23 BR3:BR4 BR20:BR21 BP29:BP30 BP53 BP32:BP41 BP20:BP25 BL2:BL4 BL45 BL20:BL21 DO2:DQ2 AM2:BG2 BJ3 BJ10 BJ45 BJ20:BJ21 BH14:BH25 BF20:BF25 BD24:BD28 BD38:BD46 AX21:AX55 AV43:AV55 AR35:AR45 AR31:AR33 AR47:AR55 BP2:CS2 AT20:AT55 BD20:BD22 BF35:BF44 BH27:BH54 BN35:BN37 BN2:BN8 BN20:BN30 BN40:BN43 BV20:BV55 BX3:BX6 CB20:CB26 CF4:CF8 CH51:CH55 CN20:CN22 CR20:CR55 CT20:CT22 CV3:CV6 CV20:CV23 CZ4:CZ6 CZ20:CZ23 DB4:DB6 DB20:DB22 DD20:DD25 DH3:DH6 DL3:DL6 DX3:DX6 DX20:DX22 DX42:DX43 EH3:EH6 EJ5:EJ6 EJ20:EJ22 EL3:EL6 EN20:EN25 EN38:EN43 AL12:AL55 AK2:AK8 AM42:AN44 AO41:AP44 AM35:AP40 AM45:AP52 AQ35:AQ52 AM53:AQ55 AM3:BH8 BI2:BI8 BP3:BQ8 BS3:BW8 BY3:BY8 CA3:CC8 CE3:CE8 CG3:CI8 CK3:CK8 CM3:CM8 CQ3:CQ8 CP4:CP6 CO3:CO8 CS3:CS8 CU3:CU8 CW3:CW8 CY3:CY8 DA3:DA8 DC3:DC8 DE3:DE8 DG3:DG8 DI3:DK8 DM3:DM8 DO3:DO8 DQ3:DQ8 DS3:DS8 DU3:DU8 DW3:DW8 DY3:DY8 EA3:EA8 EC3:EC8 EE3:EE8 EG3:EG8 EI3:EI8 EK3:EK8 EM3:EO8 EQ3:EQ8 ES3:EU8 EW3:EY8 EY10:EY55 EW10:EW55 EU10:EU55 ES10:ES55 EQ10:EQ55 EO10:EO55 EM10:EM55 EK10:EK55 EI10:EI55 EG10:EG55 EE10:EE55 EC10:EC55 EA10:EA55 DY10:DY55 DW10:DW55 DU10:DU55 DS10:DS55 DQ10:DQ55 DO10:DO55 DM10:DM55 DK10:DK55 DI10:DI55 DG10:DG55 DE10:DE55 DC11:DC55 DA10:DA55 CY10:CY55 CW10:CW55 CU10:CU55 CS10:CS55 CO10:CO55 CQ10:CQ55 CM10:CM55 CK10:CK55 CI10:CI55 CG10:CG55 CE10:CE55 CC10:CC55 CA10:CA55 BY10:BY55 BW10:BW55 BU10:BU55 BS10:BS55 BQ10:BQ55 BI10:BI55 BG10:BG55 BE10:BE55 AY10:BC55 AW10:AW55 AU10:AU55 AS10:AS55 AM41 AM10:AQ34 AK11:AK55 EX10:EX12 EN10 CF10:CF35 CB10:CB14 BV10:BV13 BT10 BP10:BP13 BN10:BN15 BH10:BH12 BF10:BF13 AX10:AX19 AV10:AV41 AT10:AT13 AR10:AR25 BD10 CD10 CH10 CJ10 CN10 CR10:CR18 CT10 CV10 CX10 CZ10 DB10 DD10 DJ10 DL10 DN10 DP10 DX10 ED10 ER10 ET10 EV10 AL10">
    <cfRule type="cellIs" dxfId="87" priority="63" operator="equal">
      <formula>"ERR"</formula>
    </cfRule>
  </conditionalFormatting>
  <conditionalFormatting sqref="AK1:EZ1 BL2:BL8 AK2:BG2 BI2:BJ2 BN2:BN8 BN32:BN55 AK41:AM41 AK42:AN44 AO41:AP44 AK35:AP40 AK45:AP52 AQ35:AZ52 AK53:AZ55 AK3:BJ8 BP2:EZ8 BP11:EZ55 BA11:BJ55 AK11:AZ34 BN10:BN30 BL10:BL55 BP10:DB10 DD10:EZ10 AL10:BJ10">
    <cfRule type="cellIs" dxfId="86" priority="62" operator="equal">
      <formula>"ERROR"</formula>
    </cfRule>
  </conditionalFormatting>
  <conditionalFormatting sqref="BK2:BK8 BK10:BK55">
    <cfRule type="cellIs" dxfId="85" priority="61" operator="equal">
      <formula>"???"</formula>
    </cfRule>
  </conditionalFormatting>
  <conditionalFormatting sqref="BK2:BK8 BK10:BK55">
    <cfRule type="cellIs" dxfId="84" priority="60" operator="equal">
      <formula>"ERR"</formula>
    </cfRule>
  </conditionalFormatting>
  <conditionalFormatting sqref="BK2:BK8 BK10:BK55">
    <cfRule type="cellIs" dxfId="83" priority="59" operator="equal">
      <formula>"ERROR"</formula>
    </cfRule>
  </conditionalFormatting>
  <conditionalFormatting sqref="BM2:BM8 BM10:BM55">
    <cfRule type="cellIs" dxfId="82" priority="58" operator="equal">
      <formula>"???"</formula>
    </cfRule>
  </conditionalFormatting>
  <conditionalFormatting sqref="BM2:BM8 BM10:BM55">
    <cfRule type="cellIs" dxfId="81" priority="57" operator="equal">
      <formula>"ERR"</formula>
    </cfRule>
  </conditionalFormatting>
  <conditionalFormatting sqref="BM2:BM8 BM10:BM55">
    <cfRule type="cellIs" dxfId="80" priority="56" operator="equal">
      <formula>"ERROR"</formula>
    </cfRule>
  </conditionalFormatting>
  <conditionalFormatting sqref="BO2:BO8 BO10:BO55">
    <cfRule type="cellIs" dxfId="79" priority="55" operator="equal">
      <formula>"???"</formula>
    </cfRule>
  </conditionalFormatting>
  <conditionalFormatting sqref="BO2:BO8 BO10:BO55">
    <cfRule type="cellIs" dxfId="78" priority="54" operator="equal">
      <formula>"ERR"</formula>
    </cfRule>
  </conditionalFormatting>
  <conditionalFormatting sqref="BO2:BO8 BO10:BO55">
    <cfRule type="cellIs" dxfId="77" priority="53" operator="equal">
      <formula>"ERROR"</formula>
    </cfRule>
  </conditionalFormatting>
  <conditionalFormatting sqref="X2:Y8 X11:Y55">
    <cfRule type="cellIs" dxfId="76" priority="52" operator="equal">
      <formula>"???"</formula>
    </cfRule>
  </conditionalFormatting>
  <conditionalFormatting sqref="X2:Y8 X11:Y55">
    <cfRule type="cellIs" dxfId="75" priority="51" operator="equal">
      <formula>"ERR"</formula>
    </cfRule>
  </conditionalFormatting>
  <conditionalFormatting sqref="AI2:AI8 AI10:AI55">
    <cfRule type="cellIs" dxfId="74" priority="50" operator="equal">
      <formula>"???"</formula>
    </cfRule>
  </conditionalFormatting>
  <conditionalFormatting sqref="AI2:AI8 AI10:AI55">
    <cfRule type="cellIs" dxfId="73" priority="49" operator="equal">
      <formula>"ERR"</formula>
    </cfRule>
  </conditionalFormatting>
  <conditionalFormatting sqref="BK9">
    <cfRule type="cellIs" dxfId="72" priority="40" operator="equal">
      <formula>"???"</formula>
    </cfRule>
  </conditionalFormatting>
  <conditionalFormatting sqref="BK9">
    <cfRule type="cellIs" dxfId="71" priority="39" operator="equal">
      <formula>"ERR"</formula>
    </cfRule>
  </conditionalFormatting>
  <conditionalFormatting sqref="A9 G9:W9 Z9:AC9 AJ9 G10:H10 J10:O10">
    <cfRule type="cellIs" dxfId="70" priority="48" operator="equal">
      <formula>"???"</formula>
    </cfRule>
  </conditionalFormatting>
  <conditionalFormatting sqref="A9 G9:W9 Z9:AC9 AJ9 G10:H10 J10:O10">
    <cfRule type="cellIs" dxfId="69" priority="47" operator="equal">
      <formula>"ERR"</formula>
    </cfRule>
  </conditionalFormatting>
  <conditionalFormatting sqref="F9:F10">
    <cfRule type="cellIs" dxfId="68" priority="46" operator="equal">
      <formula>"???"</formula>
    </cfRule>
  </conditionalFormatting>
  <conditionalFormatting sqref="F9:F10">
    <cfRule type="cellIs" dxfId="67" priority="45" operator="equal">
      <formula>"ERR"</formula>
    </cfRule>
  </conditionalFormatting>
  <conditionalFormatting sqref="EG9:EI9 EK9:EO9 EQ9:EZ9">
    <cfRule type="cellIs" dxfId="66" priority="44" operator="equal">
      <formula>"WTF"</formula>
    </cfRule>
  </conditionalFormatting>
  <conditionalFormatting sqref="EG9:EI9 DG9 EK9:EO9 BP9:BW9 BN9 BY9:DE9 DI9:DQ9 DS9:EE9 EQ9:EZ9 AK9:BJ9 DC10 AK10">
    <cfRule type="cellIs" dxfId="65" priority="43" operator="equal">
      <formula>"???"</formula>
    </cfRule>
  </conditionalFormatting>
  <conditionalFormatting sqref="EG9:EI9 DG9 EK9:EO9 BP9:BW9 BN9 BY9:DE9 DI9:DQ9 DS9:EE9 EQ9:EZ9 AK9:BJ9 DC10 AK10">
    <cfRule type="cellIs" dxfId="64" priority="42" operator="equal">
      <formula>"ERR"</formula>
    </cfRule>
  </conditionalFormatting>
  <conditionalFormatting sqref="BP9:EZ9 AK9:BJ9 BN9 BL9 DC10 AK10">
    <cfRule type="cellIs" dxfId="63" priority="41" operator="equal">
      <formula>"ERROR"</formula>
    </cfRule>
  </conditionalFormatting>
  <conditionalFormatting sqref="BK9">
    <cfRule type="cellIs" dxfId="62" priority="38" operator="equal">
      <formula>"ERROR"</formula>
    </cfRule>
  </conditionalFormatting>
  <conditionalFormatting sqref="BM9">
    <cfRule type="cellIs" dxfId="61" priority="37" operator="equal">
      <formula>"???"</formula>
    </cfRule>
  </conditionalFormatting>
  <conditionalFormatting sqref="BM9">
    <cfRule type="cellIs" dxfId="60" priority="36" operator="equal">
      <formula>"ERR"</formula>
    </cfRule>
  </conditionalFormatting>
  <conditionalFormatting sqref="BM9">
    <cfRule type="cellIs" dxfId="59" priority="35" operator="equal">
      <formula>"ERROR"</formula>
    </cfRule>
  </conditionalFormatting>
  <conditionalFormatting sqref="BO9">
    <cfRule type="cellIs" dxfId="58" priority="34" operator="equal">
      <formula>"???"</formula>
    </cfRule>
  </conditionalFormatting>
  <conditionalFormatting sqref="BO9">
    <cfRule type="cellIs" dxfId="57" priority="33" operator="equal">
      <formula>"ERR"</formula>
    </cfRule>
  </conditionalFormatting>
  <conditionalFormatting sqref="BO9">
    <cfRule type="cellIs" dxfId="56" priority="32" operator="equal">
      <formula>"ERROR"</formula>
    </cfRule>
  </conditionalFormatting>
  <conditionalFormatting sqref="X9:Y10">
    <cfRule type="cellIs" dxfId="55" priority="31" operator="equal">
      <formula>"???"</formula>
    </cfRule>
  </conditionalFormatting>
  <conditionalFormatting sqref="X9:Y10">
    <cfRule type="cellIs" dxfId="54" priority="30" operator="equal">
      <formula>"ERR"</formula>
    </cfRule>
  </conditionalFormatting>
  <conditionalFormatting sqref="AI9">
    <cfRule type="cellIs" dxfId="53" priority="29" operator="equal">
      <formula>"???"</formula>
    </cfRule>
  </conditionalFormatting>
  <conditionalFormatting sqref="AI9">
    <cfRule type="cellIs" dxfId="52" priority="28" operator="equal">
      <formula>"ERR"</formula>
    </cfRule>
  </conditionalFormatting>
  <conditionalFormatting sqref="AE9:AH9">
    <cfRule type="cellIs" dxfId="51" priority="17" operator="equal">
      <formula>"???"</formula>
    </cfRule>
  </conditionalFormatting>
  <conditionalFormatting sqref="AE9:AH9">
    <cfRule type="cellIs" dxfId="50" priority="16" operator="equal">
      <formula>"ERR"</formula>
    </cfRule>
  </conditionalFormatting>
  <conditionalFormatting sqref="D9:D10">
    <cfRule type="cellIs" dxfId="49" priority="27" operator="equal">
      <formula>"???"</formula>
    </cfRule>
  </conditionalFormatting>
  <conditionalFormatting sqref="D9:D10">
    <cfRule type="cellIs" dxfId="48" priority="26" operator="equal">
      <formula>"ERR"</formula>
    </cfRule>
  </conditionalFormatting>
  <conditionalFormatting sqref="E9:E10">
    <cfRule type="cellIs" dxfId="47" priority="25" operator="equal">
      <formula>"???"</formula>
    </cfRule>
  </conditionalFormatting>
  <conditionalFormatting sqref="E9:E10">
    <cfRule type="cellIs" dxfId="46" priority="24" operator="equal">
      <formula>"ERR"</formula>
    </cfRule>
  </conditionalFormatting>
  <conditionalFormatting sqref="C9">
    <cfRule type="cellIs" dxfId="45" priority="12" operator="equal">
      <formula>"ERR"</formula>
    </cfRule>
  </conditionalFormatting>
  <conditionalFormatting sqref="AD10:AD55 AD1:AD8">
    <cfRule type="cellIs" dxfId="44" priority="23" operator="equal">
      <formula>"???"</formula>
    </cfRule>
  </conditionalFormatting>
  <conditionalFormatting sqref="AD10:AD55 AD1:AD8">
    <cfRule type="cellIs" dxfId="43" priority="22" operator="equal">
      <formula>"ERR"</formula>
    </cfRule>
  </conditionalFormatting>
  <conditionalFormatting sqref="AD9">
    <cfRule type="cellIs" dxfId="42" priority="21" operator="equal">
      <formula>"???"</formula>
    </cfRule>
  </conditionalFormatting>
  <conditionalFormatting sqref="AD9">
    <cfRule type="cellIs" dxfId="41" priority="20" operator="equal">
      <formula>"ERR"</formula>
    </cfRule>
  </conditionalFormatting>
  <conditionalFormatting sqref="C9">
    <cfRule type="cellIs" dxfId="40" priority="13" operator="equal">
      <formula>"???"</formula>
    </cfRule>
  </conditionalFormatting>
  <conditionalFormatting sqref="AE10:AH55 AE2:AH8">
    <cfRule type="cellIs" dxfId="39" priority="19" operator="equal">
      <formula>"???"</formula>
    </cfRule>
  </conditionalFormatting>
  <conditionalFormatting sqref="AE10:AH55 AE2:AH8">
    <cfRule type="cellIs" dxfId="38" priority="18" operator="equal">
      <formula>"ERR"</formula>
    </cfRule>
  </conditionalFormatting>
  <conditionalFormatting sqref="C2:C8 C10:C55">
    <cfRule type="cellIs" dxfId="37" priority="15" operator="equal">
      <formula>"???"</formula>
    </cfRule>
  </conditionalFormatting>
  <conditionalFormatting sqref="C2:C8 C10:C55">
    <cfRule type="cellIs" dxfId="36" priority="14" operator="equal">
      <formula>"ERR"</formula>
    </cfRule>
  </conditionalFormatting>
  <conditionalFormatting sqref="FS2:FS55">
    <cfRule type="cellIs" dxfId="35" priority="11" operator="lessThan">
      <formula>60</formula>
    </cfRule>
  </conditionalFormatting>
  <conditionalFormatting sqref="FZ2:FZ55">
    <cfRule type="colorScale" priority="10">
      <colorScale>
        <cfvo type="min"/>
        <cfvo type="percentile" val="50"/>
        <cfvo type="max"/>
        <color rgb="FFF8696B"/>
        <color rgb="FFFFEB84"/>
        <color rgb="FF63BE7B"/>
      </colorScale>
    </cfRule>
  </conditionalFormatting>
  <conditionalFormatting sqref="GA2:GA55">
    <cfRule type="colorScale" priority="9">
      <colorScale>
        <cfvo type="min"/>
        <cfvo type="percentile" val="50"/>
        <cfvo type="max"/>
        <color rgb="FF63BE7B"/>
        <color rgb="FFFFEB84"/>
        <color rgb="FFF8696B"/>
      </colorScale>
    </cfRule>
  </conditionalFormatting>
  <conditionalFormatting sqref="GE2:GE55">
    <cfRule type="colorScale" priority="8">
      <colorScale>
        <cfvo type="min"/>
        <cfvo type="percentile" val="50"/>
        <cfvo type="max"/>
        <color rgb="FFF8696B"/>
        <color rgb="FFFFEB84"/>
        <color rgb="FF63BE7B"/>
      </colorScale>
    </cfRule>
  </conditionalFormatting>
  <conditionalFormatting sqref="GF2:GF55">
    <cfRule type="colorScale" priority="7">
      <colorScale>
        <cfvo type="min"/>
        <cfvo type="percentile" val="50"/>
        <cfvo type="max"/>
        <color rgb="FF63BE7B"/>
        <color rgb="FFFFEB84"/>
        <color rgb="FFF8696B"/>
      </colorScale>
    </cfRule>
  </conditionalFormatting>
  <conditionalFormatting sqref="GG2:GG55">
    <cfRule type="colorScale" priority="6">
      <colorScale>
        <cfvo type="min"/>
        <cfvo type="percentile" val="50"/>
        <cfvo type="max"/>
        <color rgb="FFF8696B"/>
        <color rgb="FFFFEB84"/>
        <color rgb="FF63BE7B"/>
      </colorScale>
    </cfRule>
  </conditionalFormatting>
  <conditionalFormatting sqref="GH2:GH55">
    <cfRule type="colorScale" priority="5">
      <colorScale>
        <cfvo type="min"/>
        <cfvo type="percentile" val="50"/>
        <cfvo type="max"/>
        <color rgb="FF63BE7B"/>
        <color rgb="FFFFEB84"/>
        <color rgb="FFF8696B"/>
      </colorScale>
    </cfRule>
  </conditionalFormatting>
  <conditionalFormatting sqref="FY2:FY8 FY11:FY55">
    <cfRule type="cellIs" dxfId="34" priority="4" operator="equal">
      <formula>"???"</formula>
    </cfRule>
  </conditionalFormatting>
  <conditionalFormatting sqref="FY2:FY8 FY11:FY55">
    <cfRule type="cellIs" dxfId="33" priority="3" operator="equal">
      <formula>"ERR"</formula>
    </cfRule>
  </conditionalFormatting>
  <conditionalFormatting sqref="FY9:FY10">
    <cfRule type="cellIs" dxfId="32" priority="2" operator="equal">
      <formula>"???"</formula>
    </cfRule>
  </conditionalFormatting>
  <conditionalFormatting sqref="FY9:FY10">
    <cfRule type="cellIs" dxfId="31" priority="1" operator="equal">
      <formula>"ERR"</formula>
    </cfRule>
  </conditionalFormatting>
  <pageMargins left="0.7" right="0.7" top="0.75" bottom="0.75" header="0.3" footer="0.3"/>
  <pageSetup paperSize="9" orientation="portrait" r:id="rId1"/>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FD87"/>
  <sheetViews>
    <sheetView topLeftCell="ET28" workbookViewId="0">
      <selection activeCell="EZ1" sqref="EZ1:FD1"/>
    </sheetView>
  </sheetViews>
  <sheetFormatPr defaultRowHeight="14.5" x14ac:dyDescent="0.35"/>
  <cols>
    <col min="1" max="2" width="12" customWidth="1"/>
    <col min="3" max="3" width="35.54296875" style="17" customWidth="1"/>
    <col min="4" max="4" width="20.81640625" style="106" customWidth="1"/>
    <col min="5" max="5" width="5" style="106" bestFit="1" customWidth="1"/>
    <col min="6" max="6" width="13.54296875" customWidth="1"/>
    <col min="7" max="7" width="14" customWidth="1"/>
    <col min="8" max="8" width="11.81640625" customWidth="1"/>
    <col min="9" max="9" width="10.54296875" customWidth="1"/>
    <col min="10" max="10" width="10.81640625" customWidth="1"/>
    <col min="11" max="25" width="9.1796875" customWidth="1"/>
    <col min="26" max="26" width="8.54296875" customWidth="1"/>
    <col min="27" max="32" width="9.1796875" customWidth="1"/>
    <col min="33" max="35" width="9.1796875" style="16" customWidth="1"/>
    <col min="36" max="36" width="12.453125" customWidth="1"/>
    <col min="37" max="37" width="20" customWidth="1"/>
    <col min="38" max="38" width="9.1796875" style="51" customWidth="1"/>
    <col min="39" max="39" width="25.453125" customWidth="1"/>
    <col min="40" max="40" width="9.54296875" style="164" customWidth="1"/>
    <col min="41" max="41" width="20.54296875" style="164" customWidth="1"/>
    <col min="42" max="42" width="9.1796875" customWidth="1"/>
    <col min="43" max="43" width="23" customWidth="1"/>
    <col min="44" max="44" width="9.1796875" customWidth="1"/>
    <col min="45" max="45" width="22" customWidth="1"/>
    <col min="46" max="46" width="9.1796875" customWidth="1"/>
    <col min="47" max="47" width="17.453125" customWidth="1"/>
    <col min="48" max="48" width="12.1796875" customWidth="1"/>
    <col min="49" max="49" width="23.81640625" customWidth="1"/>
    <col min="50" max="50" width="9.1796875" customWidth="1"/>
    <col min="51" max="51" width="23.453125" customWidth="1"/>
    <col min="52" max="52" width="10.1796875" customWidth="1"/>
    <col min="53" max="53" width="19.1796875" customWidth="1"/>
    <col min="54" max="54" width="9.1796875" customWidth="1"/>
    <col min="55" max="55" width="27.81640625" customWidth="1"/>
    <col min="56" max="56" width="9.1796875" customWidth="1"/>
    <col min="57" max="57" width="22.1796875" customWidth="1"/>
    <col min="58" max="58" width="9.1796875" customWidth="1"/>
    <col min="59" max="59" width="18.1796875" customWidth="1"/>
    <col min="60" max="60" width="9.1796875" customWidth="1"/>
    <col min="61" max="61" width="19.54296875" customWidth="1"/>
    <col min="62" max="62" width="10.1796875" customWidth="1"/>
    <col min="63" max="63" width="21.81640625" customWidth="1"/>
    <col min="64" max="64" width="9.1796875" customWidth="1"/>
    <col min="65" max="65" width="19.1796875" customWidth="1"/>
    <col min="66" max="66" width="9.1796875" customWidth="1"/>
    <col min="67" max="67" width="19.54296875" customWidth="1"/>
    <col min="68" max="68" width="9.1796875" customWidth="1"/>
    <col min="69" max="69" width="19.1796875" customWidth="1"/>
    <col min="70" max="70" width="9.1796875" customWidth="1"/>
    <col min="71" max="71" width="21" customWidth="1"/>
    <col min="72" max="72" width="9.1796875" customWidth="1"/>
    <col min="73" max="73" width="18.1796875" customWidth="1"/>
    <col min="74" max="74" width="9.1796875" customWidth="1"/>
    <col min="75" max="75" width="31.81640625" customWidth="1"/>
    <col min="76" max="76" width="9.1796875" customWidth="1"/>
    <col min="77" max="77" width="21.1796875" customWidth="1"/>
    <col min="78" max="78" width="9.1796875" customWidth="1"/>
    <col min="79" max="79" width="19.453125" customWidth="1"/>
    <col min="80" max="80" width="9.1796875" customWidth="1"/>
    <col min="81" max="81" width="22.453125" customWidth="1"/>
    <col min="82" max="82" width="9.1796875" customWidth="1"/>
    <col min="83" max="83" width="18.1796875" customWidth="1"/>
    <col min="84" max="84" width="12.81640625" customWidth="1"/>
    <col min="85" max="85" width="24" customWidth="1"/>
    <col min="86" max="86" width="9.1796875" customWidth="1"/>
    <col min="87" max="87" width="18.81640625" customWidth="1"/>
    <col min="88" max="88" width="9.1796875" customWidth="1"/>
    <col min="89" max="89" width="24.81640625" customWidth="1"/>
    <col min="90" max="90" width="9.1796875" customWidth="1"/>
    <col min="91" max="91" width="19.453125" customWidth="1"/>
    <col min="92" max="92" width="9.1796875" customWidth="1"/>
    <col min="93" max="93" width="19.54296875" customWidth="1"/>
    <col min="94" max="94" width="9.1796875" customWidth="1"/>
    <col min="95" max="95" width="17.54296875" customWidth="1"/>
    <col min="96" max="96" width="9.1796875" customWidth="1"/>
    <col min="97" max="97" width="22.1796875" customWidth="1"/>
    <col min="98" max="98" width="9.1796875" customWidth="1"/>
    <col min="99" max="99" width="21" customWidth="1"/>
    <col min="100" max="100" width="9.1796875" customWidth="1"/>
    <col min="101" max="101" width="18.54296875" customWidth="1"/>
    <col min="102" max="102" width="9.1796875" customWidth="1"/>
    <col min="103" max="103" width="22.81640625" customWidth="1"/>
    <col min="104" max="104" width="9.1796875" customWidth="1"/>
    <col min="105" max="105" width="18.1796875" customWidth="1"/>
    <col min="106" max="106" width="10.453125" customWidth="1"/>
    <col min="107" max="107" width="31.1796875" customWidth="1"/>
    <col min="108" max="108" width="9.1796875" customWidth="1"/>
    <col min="109" max="109" width="27.81640625" customWidth="1"/>
    <col min="110" max="110" width="9.1796875" customWidth="1"/>
    <col min="111" max="111" width="18.81640625" customWidth="1"/>
    <col min="112" max="112" width="9.1796875" customWidth="1"/>
    <col min="113" max="113" width="17.81640625" customWidth="1"/>
    <col min="114" max="114" width="11.81640625" customWidth="1"/>
    <col min="115" max="115" width="29.54296875" customWidth="1"/>
    <col min="116" max="116" width="9.1796875" customWidth="1"/>
    <col min="117" max="117" width="27.1796875" customWidth="1"/>
    <col min="118" max="118" width="9.1796875" customWidth="1"/>
    <col min="119" max="119" width="19.453125" customWidth="1"/>
    <col min="120" max="120" width="9.1796875" customWidth="1"/>
    <col min="121" max="121" width="16.81640625" customWidth="1"/>
    <col min="122" max="122" width="9.1796875" customWidth="1"/>
    <col min="123" max="123" width="19" customWidth="1"/>
    <col min="124" max="124" width="9.1796875" customWidth="1"/>
    <col min="125" max="125" width="23.81640625" customWidth="1"/>
    <col min="126" max="126" width="10.453125" customWidth="1"/>
    <col min="127" max="127" width="22.453125" customWidth="1"/>
    <col min="128" max="128" width="9.1796875" customWidth="1"/>
    <col min="129" max="129" width="18.54296875" customWidth="1"/>
    <col min="130" max="130" width="10.81640625" customWidth="1"/>
    <col min="131" max="131" width="22.1796875" customWidth="1"/>
    <col min="132" max="132" width="9.1796875" customWidth="1"/>
    <col min="133" max="133" width="30.54296875" customWidth="1"/>
    <col min="134" max="134" width="7.81640625" customWidth="1"/>
    <col min="135" max="135" width="28.54296875" customWidth="1"/>
    <col min="136" max="136" width="12.453125" style="108" customWidth="1"/>
    <col min="137" max="137" width="33" customWidth="1"/>
    <col min="138" max="138" width="9.1796875" style="51" customWidth="1"/>
    <col min="139" max="139" width="25.453125" customWidth="1"/>
    <col min="140" max="140" width="9.54296875" customWidth="1"/>
    <col min="141" max="141" width="27.453125" customWidth="1"/>
    <col min="142" max="142" width="9.1796875" customWidth="1"/>
    <col min="143" max="143" width="23" customWidth="1"/>
    <col min="144" max="144" width="11.1796875" customWidth="1"/>
    <col min="145" max="145" width="22" customWidth="1"/>
    <col min="146" max="146" width="12.453125" customWidth="1"/>
    <col min="147" max="147" width="25" customWidth="1"/>
    <col min="148" max="148" width="12.1796875" customWidth="1"/>
    <col min="149" max="149" width="23.81640625" customWidth="1"/>
    <col min="150" max="150" width="12.1796875" customWidth="1"/>
    <col min="151" max="151" width="23.453125" customWidth="1"/>
    <col min="152" max="152" width="10.1796875" customWidth="1"/>
    <col min="153" max="153" width="22" customWidth="1"/>
    <col min="154" max="154" width="9.1796875" customWidth="1"/>
    <col min="155" max="155" width="27.81640625" customWidth="1"/>
  </cols>
  <sheetData>
    <row r="1" spans="1:160" s="121" customFormat="1" ht="15" customHeight="1" thickBot="1" x14ac:dyDescent="0.4">
      <c r="A1" s="112" t="s">
        <v>0</v>
      </c>
      <c r="B1" s="112" t="s">
        <v>1241</v>
      </c>
      <c r="C1" s="113" t="s">
        <v>1</v>
      </c>
      <c r="D1" s="113" t="s">
        <v>334</v>
      </c>
      <c r="E1" s="114"/>
      <c r="F1" s="114" t="s">
        <v>21</v>
      </c>
      <c r="G1" s="113" t="s">
        <v>22</v>
      </c>
      <c r="H1" s="115" t="s">
        <v>2</v>
      </c>
      <c r="I1" s="116" t="s">
        <v>3</v>
      </c>
      <c r="J1" s="116" t="s">
        <v>4</v>
      </c>
      <c r="K1" s="116" t="s">
        <v>5</v>
      </c>
      <c r="L1" s="116" t="s">
        <v>6</v>
      </c>
      <c r="M1" s="116" t="s">
        <v>7</v>
      </c>
      <c r="N1" s="116" t="s">
        <v>8</v>
      </c>
      <c r="O1" s="116" t="s">
        <v>9</v>
      </c>
      <c r="P1" s="116" t="s">
        <v>10</v>
      </c>
      <c r="Q1" s="116" t="s">
        <v>11</v>
      </c>
      <c r="R1" s="116" t="s">
        <v>12</v>
      </c>
      <c r="S1" s="116" t="s">
        <v>13</v>
      </c>
      <c r="T1" s="116" t="s">
        <v>14</v>
      </c>
      <c r="U1" s="116" t="s">
        <v>311</v>
      </c>
      <c r="V1" s="116" t="s">
        <v>312</v>
      </c>
      <c r="W1" s="116" t="s">
        <v>313</v>
      </c>
      <c r="X1" s="116" t="s">
        <v>314</v>
      </c>
      <c r="Y1" s="116" t="s">
        <v>315</v>
      </c>
      <c r="Z1" s="117" t="s">
        <v>316</v>
      </c>
      <c r="AA1" s="118" t="s">
        <v>15</v>
      </c>
      <c r="AB1" s="115" t="s">
        <v>16</v>
      </c>
      <c r="AC1" s="115" t="s">
        <v>17</v>
      </c>
      <c r="AD1" s="115" t="s">
        <v>18</v>
      </c>
      <c r="AE1" s="115" t="s">
        <v>19</v>
      </c>
      <c r="AF1" s="115" t="s">
        <v>20</v>
      </c>
      <c r="AG1" s="119" t="s">
        <v>317</v>
      </c>
      <c r="AH1" s="119" t="s">
        <v>318</v>
      </c>
      <c r="AI1" s="119" t="s">
        <v>319</v>
      </c>
      <c r="AJ1" s="140" t="s">
        <v>56</v>
      </c>
      <c r="AK1" s="120" t="s">
        <v>57</v>
      </c>
      <c r="AL1" s="120" t="s">
        <v>58</v>
      </c>
      <c r="AM1" s="120" t="s">
        <v>59</v>
      </c>
      <c r="AN1" s="157" t="s">
        <v>60</v>
      </c>
      <c r="AO1" s="157" t="s">
        <v>61</v>
      </c>
      <c r="AP1" s="120" t="s">
        <v>62</v>
      </c>
      <c r="AQ1" s="120" t="s">
        <v>63</v>
      </c>
      <c r="AR1" s="120" t="s">
        <v>64</v>
      </c>
      <c r="AS1" s="120" t="s">
        <v>65</v>
      </c>
      <c r="AT1" s="120" t="s">
        <v>66</v>
      </c>
      <c r="AU1" s="120" t="s">
        <v>67</v>
      </c>
      <c r="AV1" s="120" t="s">
        <v>68</v>
      </c>
      <c r="AW1" s="120" t="s">
        <v>69</v>
      </c>
      <c r="AX1" s="120" t="s">
        <v>70</v>
      </c>
      <c r="AY1" s="120" t="s">
        <v>71</v>
      </c>
      <c r="AZ1" s="120" t="s">
        <v>335</v>
      </c>
      <c r="BA1" s="120" t="s">
        <v>72</v>
      </c>
      <c r="BB1" s="120" t="s">
        <v>73</v>
      </c>
      <c r="BC1" s="120" t="s">
        <v>74</v>
      </c>
      <c r="BD1" s="120" t="s">
        <v>75</v>
      </c>
      <c r="BE1" s="120" t="s">
        <v>76</v>
      </c>
      <c r="BF1" s="120" t="s">
        <v>77</v>
      </c>
      <c r="BG1" s="120" t="s">
        <v>78</v>
      </c>
      <c r="BH1" s="120" t="s">
        <v>79</v>
      </c>
      <c r="BI1" s="120" t="s">
        <v>80</v>
      </c>
      <c r="BJ1" s="120" t="s">
        <v>81</v>
      </c>
      <c r="BK1" s="120" t="s">
        <v>82</v>
      </c>
      <c r="BL1" s="120" t="s">
        <v>83</v>
      </c>
      <c r="BM1" s="120" t="s">
        <v>84</v>
      </c>
      <c r="BN1" s="120" t="s">
        <v>85</v>
      </c>
      <c r="BO1" s="120" t="s">
        <v>86</v>
      </c>
      <c r="BP1" s="120" t="s">
        <v>87</v>
      </c>
      <c r="BQ1" s="120" t="s">
        <v>88</v>
      </c>
      <c r="BR1" s="120" t="s">
        <v>89</v>
      </c>
      <c r="BS1" s="120" t="s">
        <v>90</v>
      </c>
      <c r="BT1" s="120" t="s">
        <v>91</v>
      </c>
      <c r="BU1" s="120" t="s">
        <v>92</v>
      </c>
      <c r="BV1" s="120" t="s">
        <v>93</v>
      </c>
      <c r="BW1" s="120" t="s">
        <v>94</v>
      </c>
      <c r="BX1" s="120" t="s">
        <v>95</v>
      </c>
      <c r="BY1" s="120" t="s">
        <v>96</v>
      </c>
      <c r="BZ1" s="120" t="s">
        <v>97</v>
      </c>
      <c r="CA1" s="120" t="s">
        <v>98</v>
      </c>
      <c r="CB1" s="120" t="s">
        <v>99</v>
      </c>
      <c r="CC1" s="120" t="s">
        <v>100</v>
      </c>
      <c r="CD1" s="120" t="s">
        <v>101</v>
      </c>
      <c r="CE1" s="120" t="s">
        <v>102</v>
      </c>
      <c r="CF1" s="140" t="s">
        <v>103</v>
      </c>
      <c r="CG1" s="140" t="s">
        <v>104</v>
      </c>
      <c r="CH1" s="120" t="s">
        <v>105</v>
      </c>
      <c r="CI1" s="120" t="s">
        <v>106</v>
      </c>
      <c r="CJ1" s="120" t="s">
        <v>107</v>
      </c>
      <c r="CK1" s="120" t="s">
        <v>108</v>
      </c>
      <c r="CL1" s="120" t="s">
        <v>109</v>
      </c>
      <c r="CM1" s="120" t="s">
        <v>110</v>
      </c>
      <c r="CN1" s="120" t="s">
        <v>111</v>
      </c>
      <c r="CO1" s="120" t="s">
        <v>112</v>
      </c>
      <c r="CP1" s="120" t="s">
        <v>113</v>
      </c>
      <c r="CQ1" s="120" t="s">
        <v>114</v>
      </c>
      <c r="CR1" s="120" t="s">
        <v>115</v>
      </c>
      <c r="CS1" s="120" t="s">
        <v>116</v>
      </c>
      <c r="CT1" s="120" t="s">
        <v>117</v>
      </c>
      <c r="CU1" s="120" t="s">
        <v>118</v>
      </c>
      <c r="CV1" s="120" t="s">
        <v>119</v>
      </c>
      <c r="CW1" s="120" t="s">
        <v>120</v>
      </c>
      <c r="CX1" s="120" t="s">
        <v>121</v>
      </c>
      <c r="CY1" s="120" t="s">
        <v>122</v>
      </c>
      <c r="CZ1" s="120" t="s">
        <v>123</v>
      </c>
      <c r="DA1" s="120" t="s">
        <v>124</v>
      </c>
      <c r="DB1" s="120" t="s">
        <v>125</v>
      </c>
      <c r="DC1" s="120" t="s">
        <v>126</v>
      </c>
      <c r="DD1" s="120" t="s">
        <v>127</v>
      </c>
      <c r="DE1" s="120" t="s">
        <v>128</v>
      </c>
      <c r="DF1" s="120" t="s">
        <v>129</v>
      </c>
      <c r="DG1" s="120" t="s">
        <v>130</v>
      </c>
      <c r="DH1" s="120" t="s">
        <v>131</v>
      </c>
      <c r="DI1" s="120" t="s">
        <v>132</v>
      </c>
      <c r="DJ1" s="120" t="s">
        <v>133</v>
      </c>
      <c r="DK1" s="120" t="s">
        <v>134</v>
      </c>
      <c r="DL1" s="120" t="s">
        <v>135</v>
      </c>
      <c r="DM1" s="120" t="s">
        <v>136</v>
      </c>
      <c r="DN1" s="120" t="s">
        <v>137</v>
      </c>
      <c r="DO1" s="120" t="s">
        <v>138</v>
      </c>
      <c r="DP1" s="120" t="s">
        <v>139</v>
      </c>
      <c r="DQ1" s="120" t="s">
        <v>140</v>
      </c>
      <c r="DR1" s="120" t="s">
        <v>141</v>
      </c>
      <c r="DS1" s="120" t="s">
        <v>142</v>
      </c>
      <c r="DT1" s="120" t="s">
        <v>143</v>
      </c>
      <c r="DU1" s="120" t="s">
        <v>144</v>
      </c>
      <c r="DV1" s="120" t="s">
        <v>145</v>
      </c>
      <c r="DW1" s="120" t="s">
        <v>146</v>
      </c>
      <c r="DX1" s="120" t="s">
        <v>147</v>
      </c>
      <c r="DY1" s="120" t="s">
        <v>148</v>
      </c>
      <c r="DZ1" s="120" t="s">
        <v>149</v>
      </c>
      <c r="EA1" s="120" t="s">
        <v>150</v>
      </c>
      <c r="EB1" s="120" t="s">
        <v>151</v>
      </c>
      <c r="EC1" s="120" t="s">
        <v>152</v>
      </c>
      <c r="ED1" s="120" t="s">
        <v>153</v>
      </c>
      <c r="EE1" s="120" t="s">
        <v>154</v>
      </c>
      <c r="EF1" s="136" t="s">
        <v>379</v>
      </c>
      <c r="EG1" s="120" t="s">
        <v>380</v>
      </c>
      <c r="EH1" s="136" t="s">
        <v>381</v>
      </c>
      <c r="EI1" s="120" t="s">
        <v>382</v>
      </c>
      <c r="EJ1" s="136" t="s">
        <v>383</v>
      </c>
      <c r="EK1" s="120" t="s">
        <v>384</v>
      </c>
      <c r="EL1" s="136" t="s">
        <v>385</v>
      </c>
      <c r="EM1" s="120" t="s">
        <v>386</v>
      </c>
      <c r="EN1" s="136" t="s">
        <v>387</v>
      </c>
      <c r="EO1" s="120" t="s">
        <v>388</v>
      </c>
      <c r="EP1" s="136" t="s">
        <v>389</v>
      </c>
      <c r="EQ1" s="120" t="s">
        <v>390</v>
      </c>
      <c r="ER1" s="136" t="s">
        <v>391</v>
      </c>
      <c r="ES1" s="120" t="s">
        <v>392</v>
      </c>
      <c r="ET1" s="120" t="s">
        <v>393</v>
      </c>
      <c r="EU1" s="120" t="s">
        <v>394</v>
      </c>
      <c r="EV1" s="120" t="s">
        <v>395</v>
      </c>
      <c r="EW1" s="120" t="s">
        <v>396</v>
      </c>
      <c r="EX1" s="120" t="s">
        <v>397</v>
      </c>
      <c r="EY1" s="120" t="s">
        <v>398</v>
      </c>
      <c r="EZ1" s="121" t="s">
        <v>1519</v>
      </c>
      <c r="FA1" s="121" t="s">
        <v>1520</v>
      </c>
      <c r="FB1" s="121" t="s">
        <v>1521</v>
      </c>
      <c r="FC1" s="121" t="s">
        <v>1523</v>
      </c>
      <c r="FD1" s="121" t="s">
        <v>1524</v>
      </c>
    </row>
    <row r="2" spans="1:160" ht="15" customHeight="1" thickBot="1" x14ac:dyDescent="0.4">
      <c r="A2" s="18" t="s">
        <v>23</v>
      </c>
      <c r="B2" s="218" t="s">
        <v>1273</v>
      </c>
      <c r="C2" s="5" t="s">
        <v>361</v>
      </c>
      <c r="D2" s="5" t="s">
        <v>336</v>
      </c>
      <c r="E2" s="5" t="s">
        <v>405</v>
      </c>
      <c r="F2" s="8" t="s">
        <v>205</v>
      </c>
      <c r="G2" s="52" t="s">
        <v>206</v>
      </c>
      <c r="H2" s="8">
        <v>1</v>
      </c>
      <c r="I2" s="8" t="s">
        <v>303</v>
      </c>
      <c r="J2" s="8" t="s">
        <v>304</v>
      </c>
      <c r="K2" s="8" t="s">
        <v>305</v>
      </c>
      <c r="L2" s="8" t="s">
        <v>306</v>
      </c>
      <c r="M2" s="8" t="s">
        <v>320</v>
      </c>
      <c r="N2" s="8" t="s">
        <v>321</v>
      </c>
      <c r="O2" s="8"/>
      <c r="P2" s="8"/>
      <c r="Q2" s="8"/>
      <c r="R2" s="8"/>
      <c r="S2" s="8"/>
      <c r="T2" s="8"/>
      <c r="U2" s="8"/>
      <c r="V2" s="8"/>
      <c r="W2" s="8" t="s">
        <v>423</v>
      </c>
      <c r="X2" s="8" t="s">
        <v>423</v>
      </c>
      <c r="Y2" s="8"/>
      <c r="Z2" s="74"/>
      <c r="AA2" s="63">
        <v>1</v>
      </c>
      <c r="AB2" s="8">
        <v>0</v>
      </c>
      <c r="AC2" s="8">
        <v>0.5</v>
      </c>
      <c r="AD2" s="8"/>
      <c r="AE2" s="8"/>
      <c r="AF2" s="8"/>
      <c r="AG2" s="7"/>
      <c r="AH2" s="8" t="s">
        <v>423</v>
      </c>
      <c r="AI2" s="7"/>
      <c r="AJ2" s="128" t="s">
        <v>303</v>
      </c>
      <c r="AK2" s="122" t="s">
        <v>1526</v>
      </c>
      <c r="AL2" s="128" t="s">
        <v>303</v>
      </c>
      <c r="AM2" s="129" t="s">
        <v>1077</v>
      </c>
      <c r="AN2" s="153" t="s">
        <v>303</v>
      </c>
      <c r="AO2" s="154" t="s">
        <v>1527</v>
      </c>
      <c r="AP2" s="128" t="s">
        <v>320</v>
      </c>
      <c r="AQ2" s="93" t="s">
        <v>478</v>
      </c>
      <c r="AR2" s="128" t="s">
        <v>303</v>
      </c>
      <c r="AS2" s="93" t="s">
        <v>1528</v>
      </c>
      <c r="AT2" s="128" t="s">
        <v>303</v>
      </c>
      <c r="AU2" s="95" t="s">
        <v>1529</v>
      </c>
      <c r="AV2" s="128" t="s">
        <v>320</v>
      </c>
      <c r="AW2" s="95" t="s">
        <v>1530</v>
      </c>
      <c r="AX2" s="128" t="s">
        <v>303</v>
      </c>
      <c r="AY2" s="95" t="s">
        <v>568</v>
      </c>
      <c r="AZ2" s="128" t="s">
        <v>303</v>
      </c>
      <c r="BA2" s="95" t="s">
        <v>1531</v>
      </c>
      <c r="BB2" s="128" t="s">
        <v>320</v>
      </c>
      <c r="BC2" s="93" t="s">
        <v>1532</v>
      </c>
      <c r="BD2" s="128" t="s">
        <v>305</v>
      </c>
      <c r="BE2" s="93" t="s">
        <v>1533</v>
      </c>
      <c r="BF2" s="128" t="s">
        <v>305</v>
      </c>
      <c r="BG2" s="93" t="s">
        <v>1533</v>
      </c>
      <c r="BH2" s="128" t="s">
        <v>303</v>
      </c>
      <c r="BI2" s="126" t="s">
        <v>1534</v>
      </c>
      <c r="BJ2" s="128" t="s">
        <v>305</v>
      </c>
      <c r="BK2" s="93" t="s">
        <v>1533</v>
      </c>
      <c r="BL2" s="128" t="s">
        <v>303</v>
      </c>
      <c r="BM2" s="95" t="s">
        <v>1535</v>
      </c>
      <c r="BN2" s="128" t="s">
        <v>303</v>
      </c>
      <c r="BO2" s="95" t="s">
        <v>650</v>
      </c>
      <c r="BP2" s="128" t="s">
        <v>305</v>
      </c>
      <c r="BQ2" s="93" t="s">
        <v>1536</v>
      </c>
      <c r="BR2" s="128" t="s">
        <v>303</v>
      </c>
      <c r="BS2" s="95" t="s">
        <v>1537</v>
      </c>
      <c r="BT2" s="128" t="s">
        <v>303</v>
      </c>
      <c r="BU2" s="95" t="s">
        <v>1538</v>
      </c>
      <c r="BV2" s="128" t="s">
        <v>303</v>
      </c>
      <c r="BW2" s="95" t="s">
        <v>1539</v>
      </c>
      <c r="BX2" s="128" t="s">
        <v>303</v>
      </c>
      <c r="BY2" s="95" t="s">
        <v>708</v>
      </c>
      <c r="BZ2" s="128" t="s">
        <v>303</v>
      </c>
      <c r="CA2" s="95" t="s">
        <v>1540</v>
      </c>
      <c r="CB2" s="128" t="s">
        <v>320</v>
      </c>
      <c r="CC2" s="95" t="s">
        <v>745</v>
      </c>
      <c r="CD2" s="128" t="s">
        <v>320</v>
      </c>
      <c r="CE2" s="95" t="s">
        <v>1541</v>
      </c>
      <c r="CF2" s="172" t="s">
        <v>305</v>
      </c>
      <c r="CG2" s="210" t="s">
        <v>1536</v>
      </c>
      <c r="CH2" s="128" t="s">
        <v>320</v>
      </c>
      <c r="CI2" s="93" t="s">
        <v>1542</v>
      </c>
      <c r="CJ2" s="128" t="s">
        <v>320</v>
      </c>
      <c r="CK2" s="93" t="s">
        <v>1543</v>
      </c>
      <c r="CL2" s="128" t="s">
        <v>303</v>
      </c>
      <c r="CM2" s="95" t="s">
        <v>1544</v>
      </c>
      <c r="CN2" s="128" t="s">
        <v>303</v>
      </c>
      <c r="CO2" s="93" t="s">
        <v>1545</v>
      </c>
      <c r="CP2" s="128" t="s">
        <v>320</v>
      </c>
      <c r="CQ2" s="93" t="s">
        <v>1546</v>
      </c>
      <c r="CR2" s="128" t="s">
        <v>320</v>
      </c>
      <c r="CS2" s="126" t="s">
        <v>1547</v>
      </c>
      <c r="CT2" s="128" t="s">
        <v>303</v>
      </c>
      <c r="CU2" s="93" t="s">
        <v>1548</v>
      </c>
      <c r="CV2" s="128" t="s">
        <v>320</v>
      </c>
      <c r="CW2" s="95" t="s">
        <v>1549</v>
      </c>
      <c r="CX2" s="128" t="s">
        <v>305</v>
      </c>
      <c r="CY2" s="93" t="s">
        <v>1536</v>
      </c>
      <c r="CZ2" s="128" t="s">
        <v>303</v>
      </c>
      <c r="DA2" s="123" t="s">
        <v>857</v>
      </c>
      <c r="DB2" s="128" t="s">
        <v>320</v>
      </c>
      <c r="DC2" s="95" t="s">
        <v>1550</v>
      </c>
      <c r="DD2" s="128" t="s">
        <v>305</v>
      </c>
      <c r="DE2" s="123" t="s">
        <v>1551</v>
      </c>
      <c r="DF2" s="128" t="s">
        <v>303</v>
      </c>
      <c r="DG2" s="93" t="s">
        <v>1552</v>
      </c>
      <c r="DH2" s="128" t="s">
        <v>320</v>
      </c>
      <c r="DI2" s="126" t="s">
        <v>1553</v>
      </c>
      <c r="DJ2" s="128" t="s">
        <v>303</v>
      </c>
      <c r="DK2" s="95" t="s">
        <v>911</v>
      </c>
      <c r="DL2" s="128" t="s">
        <v>320</v>
      </c>
      <c r="DM2" s="123" t="s">
        <v>1554</v>
      </c>
      <c r="DN2" s="128" t="s">
        <v>303</v>
      </c>
      <c r="DO2" s="95" t="s">
        <v>1555</v>
      </c>
      <c r="DP2" s="128" t="s">
        <v>305</v>
      </c>
      <c r="DQ2" s="123" t="s">
        <v>1556</v>
      </c>
      <c r="DR2" s="128" t="s">
        <v>305</v>
      </c>
      <c r="DS2" s="95" t="s">
        <v>1556</v>
      </c>
      <c r="DT2" s="128" t="s">
        <v>305</v>
      </c>
      <c r="DU2" s="123" t="s">
        <v>1536</v>
      </c>
      <c r="DV2" s="128" t="s">
        <v>303</v>
      </c>
      <c r="DW2" s="93" t="s">
        <v>1557</v>
      </c>
      <c r="DX2" s="128" t="s">
        <v>320</v>
      </c>
      <c r="DY2" s="95" t="s">
        <v>1558</v>
      </c>
      <c r="DZ2" s="128" t="s">
        <v>305</v>
      </c>
      <c r="EA2" s="123" t="s">
        <v>1536</v>
      </c>
      <c r="EB2" s="128" t="s">
        <v>305</v>
      </c>
      <c r="EC2" s="93" t="s">
        <v>1559</v>
      </c>
      <c r="ED2" s="128" t="s">
        <v>303</v>
      </c>
      <c r="EE2" s="123" t="s">
        <v>1560</v>
      </c>
      <c r="EF2" s="128" t="s">
        <v>303</v>
      </c>
      <c r="EG2" s="95" t="s">
        <v>983</v>
      </c>
      <c r="EH2" s="128" t="s">
        <v>303</v>
      </c>
      <c r="EI2" s="138" t="s">
        <v>993</v>
      </c>
      <c r="EJ2" s="128" t="s">
        <v>320</v>
      </c>
      <c r="EK2" s="95" t="s">
        <v>1561</v>
      </c>
      <c r="EL2" s="128" t="s">
        <v>320</v>
      </c>
      <c r="EM2" s="93" t="s">
        <v>1154</v>
      </c>
      <c r="EN2" s="128" t="s">
        <v>303</v>
      </c>
      <c r="EO2" s="123" t="s">
        <v>1044</v>
      </c>
      <c r="EP2" s="128" t="s">
        <v>320</v>
      </c>
      <c r="EQ2" s="95" t="s">
        <v>1562</v>
      </c>
      <c r="ER2" s="128" t="s">
        <v>305</v>
      </c>
      <c r="ES2" s="93" t="s">
        <v>1563</v>
      </c>
      <c r="ET2" s="128" t="s">
        <v>320</v>
      </c>
      <c r="EU2" s="95" t="s">
        <v>1564</v>
      </c>
      <c r="EV2" s="128" t="s">
        <v>303</v>
      </c>
      <c r="EW2" s="95" t="s">
        <v>1565</v>
      </c>
      <c r="EX2" s="128" t="s">
        <v>320</v>
      </c>
      <c r="EY2" s="93" t="s">
        <v>1566</v>
      </c>
      <c r="EZ2">
        <f>(COUNTIF(AJ2:EY2,I2))</f>
        <v>28</v>
      </c>
      <c r="FA2">
        <f>COUNTIF(AJ2:EY2,K2)</f>
        <v>13</v>
      </c>
      <c r="FB2">
        <f>60-(COUNTIF(AJ2:EY2,"N/A"))</f>
        <v>60</v>
      </c>
      <c r="FC2" s="168">
        <f>EZ2/FB2</f>
        <v>0.46666666666666667</v>
      </c>
      <c r="FD2" s="168">
        <f>FA2/FB2</f>
        <v>0.21666666666666667</v>
      </c>
    </row>
    <row r="3" spans="1:160" ht="15" customHeight="1" thickBot="1" x14ac:dyDescent="0.4">
      <c r="A3" s="18" t="s">
        <v>24</v>
      </c>
      <c r="B3" s="218" t="s">
        <v>1283</v>
      </c>
      <c r="C3" s="5" t="s">
        <v>417</v>
      </c>
      <c r="D3" s="4" t="s">
        <v>418</v>
      </c>
      <c r="E3" s="5" t="s">
        <v>405</v>
      </c>
      <c r="F3" s="8" t="s">
        <v>207</v>
      </c>
      <c r="G3" s="52" t="s">
        <v>208</v>
      </c>
      <c r="H3" s="8">
        <v>1</v>
      </c>
      <c r="I3" s="8" t="s">
        <v>303</v>
      </c>
      <c r="J3" s="8" t="s">
        <v>304</v>
      </c>
      <c r="K3" s="8" t="s">
        <v>305</v>
      </c>
      <c r="L3" s="8" t="s">
        <v>306</v>
      </c>
      <c r="M3" s="8" t="s">
        <v>320</v>
      </c>
      <c r="N3" s="8" t="s">
        <v>321</v>
      </c>
      <c r="O3" s="8"/>
      <c r="P3" s="8"/>
      <c r="Q3" s="8"/>
      <c r="R3" s="8"/>
      <c r="S3" s="8"/>
      <c r="T3" s="8"/>
      <c r="U3" s="8"/>
      <c r="V3" s="8"/>
      <c r="W3" s="8" t="s">
        <v>423</v>
      </c>
      <c r="X3" s="8" t="s">
        <v>423</v>
      </c>
      <c r="Y3" s="8"/>
      <c r="Z3" s="74"/>
      <c r="AA3" s="63">
        <v>1</v>
      </c>
      <c r="AB3" s="8">
        <v>0</v>
      </c>
      <c r="AC3" s="8">
        <f>AA3/2</f>
        <v>0.5</v>
      </c>
      <c r="AD3" s="8"/>
      <c r="AE3" s="8"/>
      <c r="AF3" s="8"/>
      <c r="AG3" s="7"/>
      <c r="AH3" s="8" t="s">
        <v>423</v>
      </c>
      <c r="AI3" s="7"/>
      <c r="AJ3" s="128" t="s">
        <v>320</v>
      </c>
      <c r="AK3" s="122" t="s">
        <v>1567</v>
      </c>
      <c r="AL3" s="128" t="s">
        <v>320</v>
      </c>
      <c r="AM3" s="93" t="s">
        <v>1568</v>
      </c>
      <c r="AN3" s="153" t="s">
        <v>320</v>
      </c>
      <c r="AO3" s="154" t="s">
        <v>1569</v>
      </c>
      <c r="AP3" s="128" t="s">
        <v>320</v>
      </c>
      <c r="AQ3" s="93" t="s">
        <v>1570</v>
      </c>
      <c r="AR3" s="128" t="s">
        <v>303</v>
      </c>
      <c r="AS3" s="93" t="s">
        <v>1571</v>
      </c>
      <c r="AT3" s="128" t="s">
        <v>320</v>
      </c>
      <c r="AU3" s="93" t="s">
        <v>1572</v>
      </c>
      <c r="AV3" s="128" t="s">
        <v>303</v>
      </c>
      <c r="AW3" s="93" t="s">
        <v>1573</v>
      </c>
      <c r="AX3" s="128" t="s">
        <v>303</v>
      </c>
      <c r="AY3" s="95" t="s">
        <v>1574</v>
      </c>
      <c r="AZ3" s="128" t="s">
        <v>303</v>
      </c>
      <c r="BA3" s="95" t="s">
        <v>1575</v>
      </c>
      <c r="BB3" s="128" t="s">
        <v>303</v>
      </c>
      <c r="BC3" s="130" t="s">
        <v>582</v>
      </c>
      <c r="BD3" s="128" t="s">
        <v>320</v>
      </c>
      <c r="BE3" s="95" t="s">
        <v>1576</v>
      </c>
      <c r="BF3" s="128" t="s">
        <v>320</v>
      </c>
      <c r="BG3" s="95" t="s">
        <v>1577</v>
      </c>
      <c r="BH3" s="128" t="s">
        <v>320</v>
      </c>
      <c r="BI3" s="95" t="s">
        <v>1578</v>
      </c>
      <c r="BJ3" s="128" t="s">
        <v>320</v>
      </c>
      <c r="BK3" s="95" t="s">
        <v>1579</v>
      </c>
      <c r="BL3" s="128" t="s">
        <v>303</v>
      </c>
      <c r="BM3" s="95" t="s">
        <v>1580</v>
      </c>
      <c r="BN3" s="128" t="s">
        <v>303</v>
      </c>
      <c r="BO3" s="93" t="s">
        <v>1581</v>
      </c>
      <c r="BP3" s="128" t="s">
        <v>320</v>
      </c>
      <c r="BQ3" s="95" t="s">
        <v>1582</v>
      </c>
      <c r="BR3" s="128" t="s">
        <v>320</v>
      </c>
      <c r="BS3" s="93" t="s">
        <v>1583</v>
      </c>
      <c r="BT3" s="128" t="s">
        <v>303</v>
      </c>
      <c r="BU3" s="93" t="s">
        <v>675</v>
      </c>
      <c r="BV3" s="128" t="s">
        <v>320</v>
      </c>
      <c r="BW3" s="93" t="s">
        <v>1584</v>
      </c>
      <c r="BX3" s="128" t="s">
        <v>320</v>
      </c>
      <c r="BY3" s="95" t="s">
        <v>1585</v>
      </c>
      <c r="BZ3" s="128" t="s">
        <v>303</v>
      </c>
      <c r="CA3" s="93" t="s">
        <v>1586</v>
      </c>
      <c r="CB3" s="128" t="s">
        <v>320</v>
      </c>
      <c r="CC3" s="126" t="s">
        <v>1587</v>
      </c>
      <c r="CD3" s="128" t="s">
        <v>320</v>
      </c>
      <c r="CE3" s="126" t="s">
        <v>1588</v>
      </c>
      <c r="CF3" s="172" t="s">
        <v>320</v>
      </c>
      <c r="CG3" s="210" t="s">
        <v>1589</v>
      </c>
      <c r="CH3" s="128" t="s">
        <v>320</v>
      </c>
      <c r="CI3" s="95" t="s">
        <v>1590</v>
      </c>
      <c r="CJ3" s="128" t="s">
        <v>320</v>
      </c>
      <c r="CK3" s="95" t="s">
        <v>1591</v>
      </c>
      <c r="CL3" s="128" t="s">
        <v>303</v>
      </c>
      <c r="CM3" s="93" t="s">
        <v>1592</v>
      </c>
      <c r="CN3" s="128" t="s">
        <v>303</v>
      </c>
      <c r="CO3" s="126" t="s">
        <v>1593</v>
      </c>
      <c r="CP3" s="128" t="s">
        <v>320</v>
      </c>
      <c r="CQ3" s="95" t="s">
        <v>803</v>
      </c>
      <c r="CR3" s="128" t="s">
        <v>303</v>
      </c>
      <c r="CS3" s="95" t="s">
        <v>1594</v>
      </c>
      <c r="CT3" s="128" t="s">
        <v>303</v>
      </c>
      <c r="CU3" s="93" t="s">
        <v>831</v>
      </c>
      <c r="CV3" s="128" t="s">
        <v>303</v>
      </c>
      <c r="CW3" s="126" t="s">
        <v>1595</v>
      </c>
      <c r="CX3" s="128" t="s">
        <v>320</v>
      </c>
      <c r="CY3" s="126" t="s">
        <v>841</v>
      </c>
      <c r="CZ3" s="128" t="s">
        <v>305</v>
      </c>
      <c r="DA3" s="126" t="s">
        <v>1596</v>
      </c>
      <c r="DB3" s="128" t="s">
        <v>320</v>
      </c>
      <c r="DC3" s="95" t="s">
        <v>1597</v>
      </c>
      <c r="DD3" s="128" t="s">
        <v>305</v>
      </c>
      <c r="DE3" s="123" t="s">
        <v>1551</v>
      </c>
      <c r="DF3" s="128" t="s">
        <v>303</v>
      </c>
      <c r="DG3" s="95" t="s">
        <v>1598</v>
      </c>
      <c r="DH3" s="128" t="s">
        <v>320</v>
      </c>
      <c r="DI3" s="95" t="s">
        <v>1599</v>
      </c>
      <c r="DJ3" s="128" t="s">
        <v>320</v>
      </c>
      <c r="DK3" s="95" t="s">
        <v>1600</v>
      </c>
      <c r="DL3" s="128" t="s">
        <v>305</v>
      </c>
      <c r="DM3" s="123" t="s">
        <v>1536</v>
      </c>
      <c r="DN3" s="128" t="s">
        <v>320</v>
      </c>
      <c r="DO3" s="93" t="s">
        <v>1601</v>
      </c>
      <c r="DP3" s="128" t="s">
        <v>305</v>
      </c>
      <c r="DQ3" s="123" t="s">
        <v>1556</v>
      </c>
      <c r="DR3" s="128" t="s">
        <v>305</v>
      </c>
      <c r="DS3" s="123" t="s">
        <v>1556</v>
      </c>
      <c r="DT3" s="128" t="s">
        <v>320</v>
      </c>
      <c r="DU3" s="123" t="s">
        <v>1602</v>
      </c>
      <c r="DV3" s="128" t="s">
        <v>303</v>
      </c>
      <c r="DW3" s="95" t="s">
        <v>1603</v>
      </c>
      <c r="DX3" s="128" t="s">
        <v>320</v>
      </c>
      <c r="DY3" s="95" t="s">
        <v>1604</v>
      </c>
      <c r="DZ3" s="128" t="s">
        <v>303</v>
      </c>
      <c r="EA3" s="126" t="s">
        <v>1605</v>
      </c>
      <c r="EB3" s="128" t="s">
        <v>305</v>
      </c>
      <c r="EC3" s="93" t="s">
        <v>1559</v>
      </c>
      <c r="ED3" s="128" t="s">
        <v>320</v>
      </c>
      <c r="EE3" s="126" t="s">
        <v>1606</v>
      </c>
      <c r="EF3" s="128" t="s">
        <v>320</v>
      </c>
      <c r="EG3" s="95" t="s">
        <v>965</v>
      </c>
      <c r="EH3" s="128" t="s">
        <v>320</v>
      </c>
      <c r="EI3" s="123" t="s">
        <v>984</v>
      </c>
      <c r="EJ3" s="128" t="s">
        <v>320</v>
      </c>
      <c r="EK3" s="95" t="s">
        <v>1607</v>
      </c>
      <c r="EL3" s="128" t="s">
        <v>303</v>
      </c>
      <c r="EM3" s="93" t="s">
        <v>1608</v>
      </c>
      <c r="EN3" s="128" t="s">
        <v>320</v>
      </c>
      <c r="EO3" s="93" t="s">
        <v>1609</v>
      </c>
      <c r="EP3" s="128" t="s">
        <v>303</v>
      </c>
      <c r="EQ3" s="95" t="s">
        <v>1610</v>
      </c>
      <c r="ER3" s="128" t="s">
        <v>305</v>
      </c>
      <c r="ES3" s="93" t="s">
        <v>1563</v>
      </c>
      <c r="ET3" s="128" t="s">
        <v>320</v>
      </c>
      <c r="EU3" s="93" t="s">
        <v>1611</v>
      </c>
      <c r="EV3" s="128" t="s">
        <v>320</v>
      </c>
      <c r="EW3" s="95" t="s">
        <v>1612</v>
      </c>
      <c r="EX3" s="128" t="s">
        <v>303</v>
      </c>
      <c r="EY3" s="94" t="s">
        <v>1613</v>
      </c>
      <c r="EZ3">
        <f t="shared" ref="EZ3:EZ54" si="0">(COUNTIF(AJ3:EY3,I3))</f>
        <v>20</v>
      </c>
      <c r="FA3">
        <f t="shared" ref="FA3:FA54" si="1">COUNTIF(AJ3:EY3,K3)</f>
        <v>7</v>
      </c>
      <c r="FB3">
        <f t="shared" ref="FB3:FB54" si="2">60-(COUNTIF(AJ3:EY3,"N/A"))</f>
        <v>60</v>
      </c>
      <c r="FC3" s="168">
        <f t="shared" ref="FC3:FC54" si="3">EZ3/FB3</f>
        <v>0.33333333333333331</v>
      </c>
      <c r="FD3" s="168">
        <f t="shared" ref="FD3:FD54" si="4">FA3/FB3</f>
        <v>0.11666666666666667</v>
      </c>
    </row>
    <row r="4" spans="1:160" ht="15" customHeight="1" thickBot="1" x14ac:dyDescent="0.4">
      <c r="A4" s="18" t="s">
        <v>25</v>
      </c>
      <c r="B4" s="218" t="s">
        <v>1284</v>
      </c>
      <c r="C4" s="5" t="s">
        <v>362</v>
      </c>
      <c r="D4" s="5" t="s">
        <v>337</v>
      </c>
      <c r="E4" s="5" t="s">
        <v>405</v>
      </c>
      <c r="F4" s="8" t="s">
        <v>209</v>
      </c>
      <c r="G4" s="52" t="s">
        <v>210</v>
      </c>
      <c r="H4" s="8">
        <v>1</v>
      </c>
      <c r="I4" s="8" t="s">
        <v>303</v>
      </c>
      <c r="J4" s="8" t="s">
        <v>304</v>
      </c>
      <c r="K4" s="8" t="s">
        <v>305</v>
      </c>
      <c r="L4" s="8" t="s">
        <v>306</v>
      </c>
      <c r="M4" s="8" t="s">
        <v>320</v>
      </c>
      <c r="N4" s="2" t="s">
        <v>321</v>
      </c>
      <c r="O4" s="2"/>
      <c r="P4" s="2"/>
      <c r="Q4" s="2"/>
      <c r="R4" s="2"/>
      <c r="S4" s="2"/>
      <c r="T4" s="2"/>
      <c r="U4" s="2"/>
      <c r="V4" s="2"/>
      <c r="W4" s="8" t="s">
        <v>423</v>
      </c>
      <c r="X4" s="8" t="s">
        <v>423</v>
      </c>
      <c r="Y4" s="2"/>
      <c r="Z4" s="75"/>
      <c r="AA4" s="91">
        <v>1</v>
      </c>
      <c r="AB4" s="92">
        <v>0</v>
      </c>
      <c r="AC4" s="8">
        <f>AA4/2</f>
        <v>0.5</v>
      </c>
      <c r="AD4" s="8"/>
      <c r="AE4" s="8"/>
      <c r="AF4" s="8"/>
      <c r="AG4" s="7"/>
      <c r="AH4" s="8" t="s">
        <v>423</v>
      </c>
      <c r="AI4" s="7"/>
      <c r="AJ4" s="128" t="s">
        <v>320</v>
      </c>
      <c r="AK4" s="125" t="s">
        <v>1614</v>
      </c>
      <c r="AL4" s="128" t="s">
        <v>320</v>
      </c>
      <c r="AM4" s="95" t="s">
        <v>1615</v>
      </c>
      <c r="AN4" s="153" t="s">
        <v>320</v>
      </c>
      <c r="AO4" s="154" t="s">
        <v>1616</v>
      </c>
      <c r="AP4" s="128" t="s">
        <v>303</v>
      </c>
      <c r="AQ4" s="95" t="s">
        <v>1617</v>
      </c>
      <c r="AR4" s="128" t="s">
        <v>320</v>
      </c>
      <c r="AS4" s="95" t="s">
        <v>495</v>
      </c>
      <c r="AT4" s="128" t="s">
        <v>320</v>
      </c>
      <c r="AU4" s="95" t="s">
        <v>1618</v>
      </c>
      <c r="AV4" s="128" t="s">
        <v>303</v>
      </c>
      <c r="AW4" s="95" t="s">
        <v>1619</v>
      </c>
      <c r="AX4" s="128" t="s">
        <v>303</v>
      </c>
      <c r="AY4" s="95" t="s">
        <v>564</v>
      </c>
      <c r="AZ4" s="128" t="s">
        <v>320</v>
      </c>
      <c r="BA4" s="95" t="s">
        <v>1620</v>
      </c>
      <c r="BB4" s="128" t="s">
        <v>320</v>
      </c>
      <c r="BC4" s="95" t="s">
        <v>583</v>
      </c>
      <c r="BD4" s="128" t="s">
        <v>320</v>
      </c>
      <c r="BE4" s="95" t="s">
        <v>1621</v>
      </c>
      <c r="BF4" s="128" t="s">
        <v>320</v>
      </c>
      <c r="BG4" s="95" t="s">
        <v>600</v>
      </c>
      <c r="BH4" s="128" t="s">
        <v>305</v>
      </c>
      <c r="BI4" s="123" t="s">
        <v>1533</v>
      </c>
      <c r="BJ4" s="128" t="s">
        <v>320</v>
      </c>
      <c r="BK4" s="95" t="s">
        <v>1622</v>
      </c>
      <c r="BL4" s="128" t="s">
        <v>320</v>
      </c>
      <c r="BM4" s="95" t="s">
        <v>1623</v>
      </c>
      <c r="BN4" s="128" t="s">
        <v>320</v>
      </c>
      <c r="BO4" s="95" t="s">
        <v>639</v>
      </c>
      <c r="BP4" s="128" t="s">
        <v>303</v>
      </c>
      <c r="BQ4" s="95" t="s">
        <v>658</v>
      </c>
      <c r="BR4" s="128" t="s">
        <v>303</v>
      </c>
      <c r="BS4" s="95" t="s">
        <v>664</v>
      </c>
      <c r="BT4" s="128" t="s">
        <v>320</v>
      </c>
      <c r="BU4" s="95" t="s">
        <v>676</v>
      </c>
      <c r="BV4" s="128" t="s">
        <v>320</v>
      </c>
      <c r="BW4" s="95" t="s">
        <v>693</v>
      </c>
      <c r="BX4" s="128" t="s">
        <v>320</v>
      </c>
      <c r="BY4" s="95" t="s">
        <v>710</v>
      </c>
      <c r="BZ4" s="128" t="s">
        <v>303</v>
      </c>
      <c r="CA4" s="95" t="s">
        <v>722</v>
      </c>
      <c r="CB4" s="128" t="s">
        <v>320</v>
      </c>
      <c r="CC4" s="95" t="s">
        <v>737</v>
      </c>
      <c r="CD4" s="128" t="s">
        <v>303</v>
      </c>
      <c r="CE4" s="95" t="s">
        <v>748</v>
      </c>
      <c r="CF4" s="172" t="s">
        <v>320</v>
      </c>
      <c r="CG4" s="210" t="s">
        <v>765</v>
      </c>
      <c r="CH4" s="128" t="s">
        <v>320</v>
      </c>
      <c r="CI4" s="93" t="s">
        <v>1624</v>
      </c>
      <c r="CJ4" s="128" t="s">
        <v>320</v>
      </c>
      <c r="CK4" s="95" t="s">
        <v>1625</v>
      </c>
      <c r="CL4" s="128" t="s">
        <v>320</v>
      </c>
      <c r="CM4" s="95" t="s">
        <v>1626</v>
      </c>
      <c r="CN4" s="128" t="s">
        <v>303</v>
      </c>
      <c r="CO4" s="95" t="s">
        <v>1627</v>
      </c>
      <c r="CP4" s="128" t="s">
        <v>320</v>
      </c>
      <c r="CQ4" s="95" t="s">
        <v>804</v>
      </c>
      <c r="CR4" s="128" t="s">
        <v>305</v>
      </c>
      <c r="CS4" s="123" t="s">
        <v>1536</v>
      </c>
      <c r="CT4" s="128" t="s">
        <v>320</v>
      </c>
      <c r="CU4" s="93" t="s">
        <v>1628</v>
      </c>
      <c r="CV4" s="128" t="s">
        <v>320</v>
      </c>
      <c r="CW4" s="95" t="s">
        <v>834</v>
      </c>
      <c r="CX4" s="128" t="s">
        <v>303</v>
      </c>
      <c r="CY4" s="95" t="s">
        <v>843</v>
      </c>
      <c r="CZ4" s="128" t="s">
        <v>303</v>
      </c>
      <c r="DA4" s="95" t="s">
        <v>850</v>
      </c>
      <c r="DB4" s="128" t="s">
        <v>320</v>
      </c>
      <c r="DC4" s="95" t="s">
        <v>1629</v>
      </c>
      <c r="DD4" s="128" t="s">
        <v>305</v>
      </c>
      <c r="DE4" s="123" t="s">
        <v>1551</v>
      </c>
      <c r="DF4" s="128" t="s">
        <v>320</v>
      </c>
      <c r="DG4" s="95" t="s">
        <v>878</v>
      </c>
      <c r="DH4" s="128" t="s">
        <v>320</v>
      </c>
      <c r="DI4" s="95" t="s">
        <v>1630</v>
      </c>
      <c r="DJ4" s="128" t="s">
        <v>320</v>
      </c>
      <c r="DK4" s="95" t="s">
        <v>1631</v>
      </c>
      <c r="DL4" s="128" t="s">
        <v>305</v>
      </c>
      <c r="DM4" s="123" t="s">
        <v>1536</v>
      </c>
      <c r="DN4" s="128" t="s">
        <v>320</v>
      </c>
      <c r="DO4" s="95" t="s">
        <v>1632</v>
      </c>
      <c r="DP4" s="128" t="s">
        <v>305</v>
      </c>
      <c r="DQ4" s="123" t="s">
        <v>1556</v>
      </c>
      <c r="DR4" s="128" t="s">
        <v>305</v>
      </c>
      <c r="DS4" s="123" t="s">
        <v>1556</v>
      </c>
      <c r="DT4" s="128" t="s">
        <v>305</v>
      </c>
      <c r="DU4" s="123" t="s">
        <v>1536</v>
      </c>
      <c r="DV4" s="128" t="s">
        <v>320</v>
      </c>
      <c r="DW4" s="95" t="s">
        <v>926</v>
      </c>
      <c r="DX4" s="128" t="s">
        <v>320</v>
      </c>
      <c r="DY4" s="95" t="s">
        <v>942</v>
      </c>
      <c r="DZ4" s="128" t="s">
        <v>305</v>
      </c>
      <c r="EA4" s="123" t="s">
        <v>1536</v>
      </c>
      <c r="EB4" s="128" t="s">
        <v>305</v>
      </c>
      <c r="EC4" s="95" t="s">
        <v>1559</v>
      </c>
      <c r="ED4" s="128" t="s">
        <v>320</v>
      </c>
      <c r="EE4" s="126" t="s">
        <v>961</v>
      </c>
      <c r="EF4" s="128" t="s">
        <v>320</v>
      </c>
      <c r="EG4" s="137" t="s">
        <v>1633</v>
      </c>
      <c r="EH4" s="128" t="s">
        <v>305</v>
      </c>
      <c r="EI4" s="123" t="s">
        <v>1536</v>
      </c>
      <c r="EJ4" s="128" t="s">
        <v>320</v>
      </c>
      <c r="EK4" s="95" t="s">
        <v>1005</v>
      </c>
      <c r="EL4" s="128" t="s">
        <v>303</v>
      </c>
      <c r="EM4" s="95" t="s">
        <v>1015</v>
      </c>
      <c r="EN4" s="128" t="s">
        <v>320</v>
      </c>
      <c r="EO4" s="95" t="s">
        <v>1029</v>
      </c>
      <c r="EP4" s="128" t="s">
        <v>320</v>
      </c>
      <c r="EQ4" s="95" t="s">
        <v>1634</v>
      </c>
      <c r="ER4" s="128" t="s">
        <v>305</v>
      </c>
      <c r="ES4" s="95" t="s">
        <v>1563</v>
      </c>
      <c r="ET4" s="128" t="s">
        <v>320</v>
      </c>
      <c r="EU4" s="95" t="s">
        <v>1635</v>
      </c>
      <c r="EV4" s="128" t="s">
        <v>303</v>
      </c>
      <c r="EW4" s="95" t="s">
        <v>1048</v>
      </c>
      <c r="EX4" s="128" t="s">
        <v>303</v>
      </c>
      <c r="EY4" s="95" t="s">
        <v>1636</v>
      </c>
      <c r="EZ4">
        <f t="shared" si="0"/>
        <v>13</v>
      </c>
      <c r="FA4">
        <f t="shared" si="1"/>
        <v>11</v>
      </c>
      <c r="FB4">
        <f t="shared" si="2"/>
        <v>60</v>
      </c>
      <c r="FC4" s="168">
        <f t="shared" si="3"/>
        <v>0.21666666666666667</v>
      </c>
      <c r="FD4" s="168">
        <f t="shared" si="4"/>
        <v>0.18333333333333332</v>
      </c>
    </row>
    <row r="5" spans="1:160" ht="15" customHeight="1" thickBot="1" x14ac:dyDescent="0.4">
      <c r="A5" s="18" t="s">
        <v>26</v>
      </c>
      <c r="B5" s="219" t="s">
        <v>1285</v>
      </c>
      <c r="C5" s="50" t="s">
        <v>1212</v>
      </c>
      <c r="D5" s="5" t="s">
        <v>1213</v>
      </c>
      <c r="E5" s="5" t="s">
        <v>405</v>
      </c>
      <c r="F5" s="8" t="s">
        <v>211</v>
      </c>
      <c r="G5" s="52" t="s">
        <v>212</v>
      </c>
      <c r="H5" s="8">
        <v>1</v>
      </c>
      <c r="I5" s="8" t="s">
        <v>303</v>
      </c>
      <c r="J5" s="8" t="s">
        <v>304</v>
      </c>
      <c r="K5" s="8" t="s">
        <v>305</v>
      </c>
      <c r="L5" s="8" t="s">
        <v>306</v>
      </c>
      <c r="M5" s="111" t="s">
        <v>1637</v>
      </c>
      <c r="N5" s="8" t="s">
        <v>1638</v>
      </c>
      <c r="O5" s="8" t="s">
        <v>307</v>
      </c>
      <c r="P5" s="8" t="s">
        <v>307</v>
      </c>
      <c r="Q5" s="8" t="s">
        <v>308</v>
      </c>
      <c r="R5" s="8" t="s">
        <v>308</v>
      </c>
      <c r="S5" s="8" t="s">
        <v>309</v>
      </c>
      <c r="T5" s="8" t="s">
        <v>309</v>
      </c>
      <c r="U5" s="8" t="s">
        <v>310</v>
      </c>
      <c r="V5" s="8" t="s">
        <v>310</v>
      </c>
      <c r="W5" s="8" t="s">
        <v>423</v>
      </c>
      <c r="X5" s="8" t="s">
        <v>423</v>
      </c>
      <c r="Y5" s="8"/>
      <c r="Z5" s="74"/>
      <c r="AA5" s="63">
        <v>1</v>
      </c>
      <c r="AB5" s="8">
        <v>0</v>
      </c>
      <c r="AC5" s="8">
        <v>0.5</v>
      </c>
      <c r="AD5" s="8">
        <v>0.2</v>
      </c>
      <c r="AE5" s="8">
        <v>0.4</v>
      </c>
      <c r="AF5" s="8">
        <v>0.6</v>
      </c>
      <c r="AG5" s="8">
        <v>0.8</v>
      </c>
      <c r="AH5" s="8" t="s">
        <v>423</v>
      </c>
      <c r="AI5" s="7"/>
      <c r="AJ5" s="128" t="s">
        <v>303</v>
      </c>
      <c r="AK5" s="122" t="s">
        <v>1639</v>
      </c>
      <c r="AL5" s="128" t="s">
        <v>303</v>
      </c>
      <c r="AM5" s="95" t="s">
        <v>1640</v>
      </c>
      <c r="AN5" s="153" t="s">
        <v>303</v>
      </c>
      <c r="AO5" s="154" t="s">
        <v>1641</v>
      </c>
      <c r="AP5" s="128" t="s">
        <v>303</v>
      </c>
      <c r="AQ5" s="93" t="s">
        <v>1642</v>
      </c>
      <c r="AR5" s="128" t="s">
        <v>303</v>
      </c>
      <c r="AS5" s="93" t="s">
        <v>1643</v>
      </c>
      <c r="AT5" s="128" t="s">
        <v>307</v>
      </c>
      <c r="AU5" s="95" t="s">
        <v>1644</v>
      </c>
      <c r="AV5" s="128" t="s">
        <v>1637</v>
      </c>
      <c r="AW5" s="93" t="s">
        <v>1536</v>
      </c>
      <c r="AX5" s="128" t="s">
        <v>305</v>
      </c>
      <c r="AY5" s="132" t="s">
        <v>1536</v>
      </c>
      <c r="AZ5" s="128" t="s">
        <v>309</v>
      </c>
      <c r="BA5" s="95" t="s">
        <v>1645</v>
      </c>
      <c r="BB5" s="128" t="s">
        <v>303</v>
      </c>
      <c r="BC5" s="93" t="s">
        <v>579</v>
      </c>
      <c r="BD5" s="128" t="s">
        <v>309</v>
      </c>
      <c r="BE5" s="93" t="s">
        <v>1646</v>
      </c>
      <c r="BF5" s="128" t="s">
        <v>303</v>
      </c>
      <c r="BG5" s="95" t="s">
        <v>601</v>
      </c>
      <c r="BH5" s="128" t="s">
        <v>305</v>
      </c>
      <c r="BI5" s="123" t="s">
        <v>1533</v>
      </c>
      <c r="BJ5" s="128" t="s">
        <v>305</v>
      </c>
      <c r="BK5" s="123" t="s">
        <v>1533</v>
      </c>
      <c r="BL5" s="128" t="s">
        <v>303</v>
      </c>
      <c r="BM5" s="95" t="s">
        <v>1647</v>
      </c>
      <c r="BN5" s="128" t="s">
        <v>303</v>
      </c>
      <c r="BO5" s="93" t="s">
        <v>1648</v>
      </c>
      <c r="BP5" s="128" t="s">
        <v>305</v>
      </c>
      <c r="BQ5" s="123" t="s">
        <v>1536</v>
      </c>
      <c r="BR5" s="128" t="s">
        <v>303</v>
      </c>
      <c r="BS5" s="93" t="s">
        <v>1649</v>
      </c>
      <c r="BT5" s="128" t="s">
        <v>303</v>
      </c>
      <c r="BU5" s="95" t="s">
        <v>1650</v>
      </c>
      <c r="BV5" s="128" t="s">
        <v>303</v>
      </c>
      <c r="BW5" s="95" t="s">
        <v>1651</v>
      </c>
      <c r="BX5" s="128" t="s">
        <v>1637</v>
      </c>
      <c r="BY5" s="93" t="s">
        <v>1536</v>
      </c>
      <c r="BZ5" s="128" t="s">
        <v>303</v>
      </c>
      <c r="CA5" s="93" t="s">
        <v>1652</v>
      </c>
      <c r="CB5" s="128" t="s">
        <v>305</v>
      </c>
      <c r="CC5" s="123" t="s">
        <v>1536</v>
      </c>
      <c r="CD5" s="128" t="s">
        <v>1637</v>
      </c>
      <c r="CE5" s="93" t="s">
        <v>1536</v>
      </c>
      <c r="CF5" s="172" t="s">
        <v>305</v>
      </c>
      <c r="CG5" s="210" t="s">
        <v>1536</v>
      </c>
      <c r="CH5" s="128" t="s">
        <v>305</v>
      </c>
      <c r="CI5" s="123" t="s">
        <v>1536</v>
      </c>
      <c r="CJ5" s="128" t="s">
        <v>303</v>
      </c>
      <c r="CK5" s="93" t="s">
        <v>1653</v>
      </c>
      <c r="CL5" s="128" t="s">
        <v>1637</v>
      </c>
      <c r="CM5" s="123" t="s">
        <v>1536</v>
      </c>
      <c r="CN5" s="128" t="s">
        <v>303</v>
      </c>
      <c r="CO5" s="93" t="s">
        <v>1654</v>
      </c>
      <c r="CP5" s="128" t="s">
        <v>303</v>
      </c>
      <c r="CQ5" s="93" t="s">
        <v>1655</v>
      </c>
      <c r="CR5" s="128" t="s">
        <v>308</v>
      </c>
      <c r="CS5" s="126" t="s">
        <v>1656</v>
      </c>
      <c r="CT5" s="128" t="s">
        <v>1637</v>
      </c>
      <c r="CU5" s="133" t="s">
        <v>1536</v>
      </c>
      <c r="CV5" s="128" t="s">
        <v>305</v>
      </c>
      <c r="CW5" s="123" t="s">
        <v>1536</v>
      </c>
      <c r="CX5" s="128" t="s">
        <v>308</v>
      </c>
      <c r="CY5" s="93" t="s">
        <v>1657</v>
      </c>
      <c r="CZ5" s="128" t="s">
        <v>303</v>
      </c>
      <c r="DA5" s="96" t="s">
        <v>1658</v>
      </c>
      <c r="DB5" s="128" t="s">
        <v>305</v>
      </c>
      <c r="DC5" s="123" t="s">
        <v>1536</v>
      </c>
      <c r="DD5" s="128" t="s">
        <v>305</v>
      </c>
      <c r="DE5" s="123" t="s">
        <v>1551</v>
      </c>
      <c r="DF5" s="128" t="s">
        <v>303</v>
      </c>
      <c r="DG5" s="93" t="s">
        <v>1659</v>
      </c>
      <c r="DH5" s="128" t="s">
        <v>305</v>
      </c>
      <c r="DI5" s="93" t="s">
        <v>1536</v>
      </c>
      <c r="DJ5" s="128" t="s">
        <v>1637</v>
      </c>
      <c r="DK5" s="123" t="s">
        <v>1536</v>
      </c>
      <c r="DL5" s="128" t="s">
        <v>308</v>
      </c>
      <c r="DM5" s="132" t="s">
        <v>1660</v>
      </c>
      <c r="DN5" s="128" t="s">
        <v>1637</v>
      </c>
      <c r="DO5" s="95" t="s">
        <v>1536</v>
      </c>
      <c r="DP5" s="128" t="s">
        <v>305</v>
      </c>
      <c r="DQ5" s="123" t="s">
        <v>1556</v>
      </c>
      <c r="DR5" s="128" t="s">
        <v>305</v>
      </c>
      <c r="DS5" s="123" t="s">
        <v>1556</v>
      </c>
      <c r="DT5" s="128" t="s">
        <v>1637</v>
      </c>
      <c r="DU5" s="123" t="s">
        <v>1536</v>
      </c>
      <c r="DV5" s="128" t="s">
        <v>303</v>
      </c>
      <c r="DW5" s="95" t="s">
        <v>927</v>
      </c>
      <c r="DX5" s="128" t="s">
        <v>310</v>
      </c>
      <c r="DY5" s="93" t="s">
        <v>1661</v>
      </c>
      <c r="DZ5" s="128" t="s">
        <v>305</v>
      </c>
      <c r="EA5" s="123" t="s">
        <v>1536</v>
      </c>
      <c r="EB5" s="128" t="s">
        <v>305</v>
      </c>
      <c r="EC5" s="123" t="s">
        <v>1559</v>
      </c>
      <c r="ED5" s="128" t="s">
        <v>1637</v>
      </c>
      <c r="EE5" s="123" t="s">
        <v>1536</v>
      </c>
      <c r="EF5" s="128" t="s">
        <v>303</v>
      </c>
      <c r="EG5" s="93" t="s">
        <v>1662</v>
      </c>
      <c r="EH5" s="128" t="s">
        <v>308</v>
      </c>
      <c r="EI5" s="93" t="s">
        <v>1663</v>
      </c>
      <c r="EJ5" s="128" t="s">
        <v>305</v>
      </c>
      <c r="EK5" s="95" t="s">
        <v>1536</v>
      </c>
      <c r="EL5" s="128" t="s">
        <v>1637</v>
      </c>
      <c r="EM5" s="93" t="s">
        <v>1664</v>
      </c>
      <c r="EN5" s="128" t="s">
        <v>309</v>
      </c>
      <c r="EO5" s="126" t="s">
        <v>1665</v>
      </c>
      <c r="EP5" s="128" t="s">
        <v>1637</v>
      </c>
      <c r="EQ5" s="95" t="s">
        <v>1666</v>
      </c>
      <c r="ER5" s="128" t="s">
        <v>305</v>
      </c>
      <c r="ES5" s="93" t="s">
        <v>1563</v>
      </c>
      <c r="ET5" s="128" t="s">
        <v>1637</v>
      </c>
      <c r="EU5" s="139" t="s">
        <v>1536</v>
      </c>
      <c r="EV5" s="128" t="s">
        <v>303</v>
      </c>
      <c r="EW5" s="93" t="s">
        <v>1667</v>
      </c>
      <c r="EX5" s="128" t="s">
        <v>1637</v>
      </c>
      <c r="EY5" s="95" t="s">
        <v>1536</v>
      </c>
      <c r="EZ5">
        <f t="shared" si="0"/>
        <v>21</v>
      </c>
      <c r="FA5">
        <f t="shared" si="1"/>
        <v>17</v>
      </c>
      <c r="FB5">
        <f t="shared" si="2"/>
        <v>60</v>
      </c>
      <c r="FC5" s="168">
        <f t="shared" si="3"/>
        <v>0.35</v>
      </c>
      <c r="FD5" s="168">
        <f t="shared" si="4"/>
        <v>0.28333333333333333</v>
      </c>
    </row>
    <row r="6" spans="1:160" ht="15" customHeight="1" thickBot="1" x14ac:dyDescent="0.4">
      <c r="A6" s="18" t="s">
        <v>27</v>
      </c>
      <c r="B6" s="218" t="s">
        <v>1286</v>
      </c>
      <c r="C6" s="5" t="s">
        <v>421</v>
      </c>
      <c r="D6" s="5" t="s">
        <v>422</v>
      </c>
      <c r="E6" s="5" t="s">
        <v>405</v>
      </c>
      <c r="F6" s="8" t="s">
        <v>213</v>
      </c>
      <c r="G6" s="52" t="s">
        <v>214</v>
      </c>
      <c r="H6" s="8">
        <v>1</v>
      </c>
      <c r="I6" s="8" t="s">
        <v>303</v>
      </c>
      <c r="J6" s="8" t="s">
        <v>304</v>
      </c>
      <c r="K6" s="8" t="s">
        <v>305</v>
      </c>
      <c r="L6" s="8" t="s">
        <v>306</v>
      </c>
      <c r="M6" s="8" t="s">
        <v>320</v>
      </c>
      <c r="N6" s="8" t="s">
        <v>321</v>
      </c>
      <c r="O6" s="8"/>
      <c r="P6" s="8"/>
      <c r="Q6" s="8"/>
      <c r="R6" s="8"/>
      <c r="S6" s="8"/>
      <c r="T6" s="8"/>
      <c r="U6" s="8"/>
      <c r="V6" s="8"/>
      <c r="W6" s="8" t="s">
        <v>423</v>
      </c>
      <c r="X6" s="8" t="s">
        <v>423</v>
      </c>
      <c r="Y6" s="8"/>
      <c r="Z6" s="74"/>
      <c r="AA6" s="63">
        <v>1</v>
      </c>
      <c r="AB6" s="8">
        <v>0</v>
      </c>
      <c r="AC6" s="8">
        <f>AA6/2</f>
        <v>0.5</v>
      </c>
      <c r="AD6" s="8"/>
      <c r="AE6" s="8"/>
      <c r="AF6" s="8"/>
      <c r="AG6" s="8"/>
      <c r="AH6" s="8" t="s">
        <v>423</v>
      </c>
      <c r="AI6" s="7"/>
      <c r="AJ6" s="128" t="s">
        <v>303</v>
      </c>
      <c r="AK6" s="124" t="s">
        <v>1639</v>
      </c>
      <c r="AL6" s="128" t="s">
        <v>303</v>
      </c>
      <c r="AM6" s="93" t="s">
        <v>1640</v>
      </c>
      <c r="AN6" s="153" t="s">
        <v>303</v>
      </c>
      <c r="AO6" s="154" t="s">
        <v>1641</v>
      </c>
      <c r="AP6" s="128" t="s">
        <v>303</v>
      </c>
      <c r="AQ6" s="95" t="s">
        <v>1668</v>
      </c>
      <c r="AR6" s="128" t="s">
        <v>303</v>
      </c>
      <c r="AS6" s="93" t="s">
        <v>1643</v>
      </c>
      <c r="AT6" s="128" t="s">
        <v>303</v>
      </c>
      <c r="AU6" s="95" t="s">
        <v>1669</v>
      </c>
      <c r="AV6" s="128" t="s">
        <v>305</v>
      </c>
      <c r="AW6" s="93" t="s">
        <v>1536</v>
      </c>
      <c r="AX6" s="128" t="s">
        <v>305</v>
      </c>
      <c r="AY6" s="132" t="s">
        <v>1536</v>
      </c>
      <c r="AZ6" s="128" t="s">
        <v>320</v>
      </c>
      <c r="BA6" s="95" t="s">
        <v>1645</v>
      </c>
      <c r="BB6" s="128" t="s">
        <v>303</v>
      </c>
      <c r="BC6" s="95" t="s">
        <v>579</v>
      </c>
      <c r="BD6" s="128" t="s">
        <v>305</v>
      </c>
      <c r="BE6" s="93" t="s">
        <v>1533</v>
      </c>
      <c r="BF6" s="128" t="s">
        <v>303</v>
      </c>
      <c r="BG6" s="95" t="s">
        <v>601</v>
      </c>
      <c r="BH6" s="128" t="s">
        <v>305</v>
      </c>
      <c r="BI6" s="123" t="s">
        <v>1533</v>
      </c>
      <c r="BJ6" s="128" t="s">
        <v>305</v>
      </c>
      <c r="BK6" s="123" t="s">
        <v>1533</v>
      </c>
      <c r="BL6" s="128" t="s">
        <v>303</v>
      </c>
      <c r="BM6" s="95" t="s">
        <v>1647</v>
      </c>
      <c r="BN6" s="128" t="s">
        <v>303</v>
      </c>
      <c r="BO6" s="93" t="s">
        <v>1648</v>
      </c>
      <c r="BP6" s="128" t="s">
        <v>305</v>
      </c>
      <c r="BQ6" s="123" t="s">
        <v>1536</v>
      </c>
      <c r="BR6" s="128" t="s">
        <v>303</v>
      </c>
      <c r="BS6" s="93" t="s">
        <v>1649</v>
      </c>
      <c r="BT6" s="128" t="s">
        <v>303</v>
      </c>
      <c r="BU6" s="95" t="s">
        <v>1650</v>
      </c>
      <c r="BV6" s="128" t="s">
        <v>303</v>
      </c>
      <c r="BW6" s="130" t="s">
        <v>1651</v>
      </c>
      <c r="BX6" s="128" t="s">
        <v>305</v>
      </c>
      <c r="BY6" s="93" t="s">
        <v>1536</v>
      </c>
      <c r="BZ6" s="128" t="s">
        <v>303</v>
      </c>
      <c r="CA6" s="93" t="s">
        <v>1652</v>
      </c>
      <c r="CB6" s="128" t="s">
        <v>305</v>
      </c>
      <c r="CC6" s="123" t="s">
        <v>1536</v>
      </c>
      <c r="CD6" s="128" t="s">
        <v>305</v>
      </c>
      <c r="CE6" s="93" t="s">
        <v>1536</v>
      </c>
      <c r="CF6" s="172" t="s">
        <v>305</v>
      </c>
      <c r="CG6" s="210" t="s">
        <v>1536</v>
      </c>
      <c r="CH6" s="128" t="s">
        <v>305</v>
      </c>
      <c r="CI6" s="123" t="s">
        <v>1536</v>
      </c>
      <c r="CJ6" s="128" t="s">
        <v>303</v>
      </c>
      <c r="CK6" s="93" t="s">
        <v>1653</v>
      </c>
      <c r="CL6" s="128" t="s">
        <v>305</v>
      </c>
      <c r="CM6" s="123" t="s">
        <v>1536</v>
      </c>
      <c r="CN6" s="128" t="s">
        <v>303</v>
      </c>
      <c r="CO6" s="184" t="s">
        <v>1654</v>
      </c>
      <c r="CP6" s="128" t="s">
        <v>303</v>
      </c>
      <c r="CQ6" s="126" t="s">
        <v>1655</v>
      </c>
      <c r="CR6" s="128" t="s">
        <v>320</v>
      </c>
      <c r="CS6" s="126" t="s">
        <v>1670</v>
      </c>
      <c r="CT6" s="128" t="s">
        <v>305</v>
      </c>
      <c r="CU6" s="133" t="s">
        <v>1536</v>
      </c>
      <c r="CV6" s="128" t="s">
        <v>305</v>
      </c>
      <c r="CW6" s="123" t="s">
        <v>1536</v>
      </c>
      <c r="CX6" s="128" t="s">
        <v>320</v>
      </c>
      <c r="CY6" s="126" t="s">
        <v>1657</v>
      </c>
      <c r="CZ6" s="128" t="s">
        <v>303</v>
      </c>
      <c r="DA6" s="95" t="s">
        <v>1658</v>
      </c>
      <c r="DB6" s="128" t="s">
        <v>305</v>
      </c>
      <c r="DC6" s="123" t="s">
        <v>1536</v>
      </c>
      <c r="DD6" s="128" t="s">
        <v>305</v>
      </c>
      <c r="DE6" s="123" t="s">
        <v>1551</v>
      </c>
      <c r="DF6" s="128" t="s">
        <v>303</v>
      </c>
      <c r="DG6" s="95" t="s">
        <v>1659</v>
      </c>
      <c r="DH6" s="128" t="s">
        <v>305</v>
      </c>
      <c r="DI6" s="93" t="s">
        <v>1536</v>
      </c>
      <c r="DJ6" s="128" t="s">
        <v>305</v>
      </c>
      <c r="DK6" s="123" t="s">
        <v>1536</v>
      </c>
      <c r="DL6" s="128" t="s">
        <v>303</v>
      </c>
      <c r="DM6" s="132" t="s">
        <v>1660</v>
      </c>
      <c r="DN6" s="128" t="s">
        <v>305</v>
      </c>
      <c r="DO6" s="95" t="s">
        <v>1536</v>
      </c>
      <c r="DP6" s="128" t="s">
        <v>305</v>
      </c>
      <c r="DQ6" s="123" t="s">
        <v>1556</v>
      </c>
      <c r="DR6" s="128" t="s">
        <v>305</v>
      </c>
      <c r="DS6" s="123" t="s">
        <v>1556</v>
      </c>
      <c r="DT6" s="128" t="s">
        <v>305</v>
      </c>
      <c r="DU6" s="123" t="s">
        <v>1536</v>
      </c>
      <c r="DV6" s="128" t="s">
        <v>303</v>
      </c>
      <c r="DW6" s="95" t="s">
        <v>927</v>
      </c>
      <c r="DX6" s="128" t="s">
        <v>303</v>
      </c>
      <c r="DY6" s="95" t="s">
        <v>1671</v>
      </c>
      <c r="DZ6" s="128" t="s">
        <v>305</v>
      </c>
      <c r="EA6" s="123" t="s">
        <v>1536</v>
      </c>
      <c r="EB6" s="128" t="s">
        <v>305</v>
      </c>
      <c r="EC6" s="123" t="s">
        <v>1559</v>
      </c>
      <c r="ED6" s="128" t="s">
        <v>305</v>
      </c>
      <c r="EE6" s="123" t="s">
        <v>1536</v>
      </c>
      <c r="EF6" s="128" t="s">
        <v>303</v>
      </c>
      <c r="EG6" s="93" t="s">
        <v>1662</v>
      </c>
      <c r="EH6" s="128" t="s">
        <v>303</v>
      </c>
      <c r="EI6" s="93" t="s">
        <v>1663</v>
      </c>
      <c r="EJ6" s="128" t="s">
        <v>305</v>
      </c>
      <c r="EK6" s="123" t="s">
        <v>1536</v>
      </c>
      <c r="EL6" s="128" t="s">
        <v>305</v>
      </c>
      <c r="EM6" s="93" t="s">
        <v>1664</v>
      </c>
      <c r="EN6" s="128" t="s">
        <v>303</v>
      </c>
      <c r="EO6" s="126" t="s">
        <v>1665</v>
      </c>
      <c r="EP6" s="128" t="s">
        <v>305</v>
      </c>
      <c r="EQ6" s="123" t="s">
        <v>1536</v>
      </c>
      <c r="ER6" s="128" t="s">
        <v>305</v>
      </c>
      <c r="ES6" s="93" t="s">
        <v>1563</v>
      </c>
      <c r="ET6" s="128" t="s">
        <v>305</v>
      </c>
      <c r="EU6" s="139" t="s">
        <v>1536</v>
      </c>
      <c r="EV6" s="128" t="s">
        <v>303</v>
      </c>
      <c r="EW6" s="95" t="s">
        <v>1672</v>
      </c>
      <c r="EX6" s="128" t="s">
        <v>305</v>
      </c>
      <c r="EY6" s="95" t="s">
        <v>1536</v>
      </c>
      <c r="EZ6">
        <f t="shared" si="0"/>
        <v>26</v>
      </c>
      <c r="FA6">
        <f t="shared" si="1"/>
        <v>31</v>
      </c>
      <c r="FB6">
        <f t="shared" si="2"/>
        <v>60</v>
      </c>
      <c r="FC6" s="168">
        <f t="shared" si="3"/>
        <v>0.43333333333333335</v>
      </c>
      <c r="FD6" s="168">
        <f t="shared" si="4"/>
        <v>0.51666666666666672</v>
      </c>
    </row>
    <row r="7" spans="1:160" ht="15" customHeight="1" thickBot="1" x14ac:dyDescent="0.4">
      <c r="A7" s="18" t="s">
        <v>28</v>
      </c>
      <c r="B7" s="218" t="s">
        <v>1287</v>
      </c>
      <c r="C7" s="5" t="s">
        <v>1214</v>
      </c>
      <c r="D7" s="5" t="s">
        <v>1215</v>
      </c>
      <c r="E7" s="5" t="s">
        <v>405</v>
      </c>
      <c r="F7" s="8" t="s">
        <v>215</v>
      </c>
      <c r="G7" s="52" t="s">
        <v>216</v>
      </c>
      <c r="H7" s="8">
        <v>2</v>
      </c>
      <c r="I7" s="8" t="s">
        <v>303</v>
      </c>
      <c r="J7" s="8" t="s">
        <v>304</v>
      </c>
      <c r="K7" s="8" t="s">
        <v>305</v>
      </c>
      <c r="L7" s="8" t="s">
        <v>306</v>
      </c>
      <c r="M7" s="111" t="s">
        <v>1637</v>
      </c>
      <c r="N7" s="8" t="s">
        <v>1638</v>
      </c>
      <c r="O7" s="8" t="s">
        <v>307</v>
      </c>
      <c r="P7" s="8" t="s">
        <v>307</v>
      </c>
      <c r="Q7" s="8" t="s">
        <v>308</v>
      </c>
      <c r="R7" s="8" t="s">
        <v>308</v>
      </c>
      <c r="S7" s="8" t="s">
        <v>309</v>
      </c>
      <c r="T7" s="8" t="s">
        <v>309</v>
      </c>
      <c r="U7" s="8" t="s">
        <v>310</v>
      </c>
      <c r="V7" s="8" t="s">
        <v>310</v>
      </c>
      <c r="W7" s="8" t="s">
        <v>423</v>
      </c>
      <c r="X7" s="8" t="s">
        <v>423</v>
      </c>
      <c r="Y7" s="8"/>
      <c r="Z7" s="74"/>
      <c r="AA7" s="63">
        <v>2</v>
      </c>
      <c r="AB7" s="8">
        <v>0</v>
      </c>
      <c r="AC7" s="8">
        <v>1</v>
      </c>
      <c r="AD7" s="111">
        <v>0.4</v>
      </c>
      <c r="AE7" s="111">
        <v>0.8</v>
      </c>
      <c r="AF7" s="111">
        <v>1.2</v>
      </c>
      <c r="AG7" s="111">
        <v>1.6</v>
      </c>
      <c r="AH7" s="8" t="s">
        <v>423</v>
      </c>
      <c r="AI7" s="7"/>
      <c r="AJ7" s="128" t="s">
        <v>309</v>
      </c>
      <c r="AK7" s="125" t="s">
        <v>1673</v>
      </c>
      <c r="AL7" s="128" t="s">
        <v>303</v>
      </c>
      <c r="AM7" s="95" t="s">
        <v>1640</v>
      </c>
      <c r="AN7" s="153" t="s">
        <v>303</v>
      </c>
      <c r="AO7" s="154" t="s">
        <v>1641</v>
      </c>
      <c r="AP7" s="128" t="s">
        <v>1637</v>
      </c>
      <c r="AQ7" s="93" t="s">
        <v>1536</v>
      </c>
      <c r="AR7" s="128" t="s">
        <v>303</v>
      </c>
      <c r="AS7" s="95" t="s">
        <v>1674</v>
      </c>
      <c r="AT7" s="128" t="s">
        <v>303</v>
      </c>
      <c r="AU7" s="95" t="s">
        <v>1675</v>
      </c>
      <c r="AV7" s="128" t="s">
        <v>305</v>
      </c>
      <c r="AW7" s="93" t="s">
        <v>1536</v>
      </c>
      <c r="AX7" s="128" t="s">
        <v>1637</v>
      </c>
      <c r="AY7" s="105" t="s">
        <v>1536</v>
      </c>
      <c r="AZ7" s="128" t="s">
        <v>305</v>
      </c>
      <c r="BA7" s="95" t="s">
        <v>1536</v>
      </c>
      <c r="BB7" s="128" t="s">
        <v>303</v>
      </c>
      <c r="BC7" s="93" t="s">
        <v>579</v>
      </c>
      <c r="BD7" s="128" t="s">
        <v>1637</v>
      </c>
      <c r="BE7" s="93" t="s">
        <v>1533</v>
      </c>
      <c r="BF7" s="128" t="s">
        <v>305</v>
      </c>
      <c r="BG7" s="93" t="s">
        <v>1533</v>
      </c>
      <c r="BH7" s="128" t="s">
        <v>305</v>
      </c>
      <c r="BI7" s="123" t="s">
        <v>1533</v>
      </c>
      <c r="BJ7" s="128" t="s">
        <v>305</v>
      </c>
      <c r="BK7" s="123" t="s">
        <v>1533</v>
      </c>
      <c r="BL7" s="128" t="s">
        <v>303</v>
      </c>
      <c r="BM7" s="93" t="s">
        <v>1676</v>
      </c>
      <c r="BN7" s="128" t="s">
        <v>303</v>
      </c>
      <c r="BO7" s="93" t="s">
        <v>1677</v>
      </c>
      <c r="BP7" s="128" t="s">
        <v>305</v>
      </c>
      <c r="BQ7" s="123" t="s">
        <v>1536</v>
      </c>
      <c r="BR7" s="128" t="s">
        <v>303</v>
      </c>
      <c r="BS7" s="93" t="s">
        <v>1649</v>
      </c>
      <c r="BT7" s="128" t="s">
        <v>303</v>
      </c>
      <c r="BU7" s="95" t="s">
        <v>1650</v>
      </c>
      <c r="BV7" s="128" t="s">
        <v>1637</v>
      </c>
      <c r="BW7" s="123" t="s">
        <v>1536</v>
      </c>
      <c r="BX7" s="128" t="s">
        <v>1637</v>
      </c>
      <c r="BY7" s="123" t="s">
        <v>1536</v>
      </c>
      <c r="BZ7" s="128" t="s">
        <v>303</v>
      </c>
      <c r="CA7" s="95" t="s">
        <v>716</v>
      </c>
      <c r="CB7" s="128" t="s">
        <v>305</v>
      </c>
      <c r="CC7" s="123" t="s">
        <v>1536</v>
      </c>
      <c r="CD7" s="128" t="s">
        <v>1637</v>
      </c>
      <c r="CE7" s="93" t="s">
        <v>1536</v>
      </c>
      <c r="CF7" s="172" t="s">
        <v>305</v>
      </c>
      <c r="CG7" s="174" t="s">
        <v>1536</v>
      </c>
      <c r="CH7" s="128" t="s">
        <v>305</v>
      </c>
      <c r="CI7" s="123" t="s">
        <v>1536</v>
      </c>
      <c r="CJ7" s="128" t="s">
        <v>305</v>
      </c>
      <c r="CK7" s="123" t="s">
        <v>1536</v>
      </c>
      <c r="CL7" s="128" t="s">
        <v>1637</v>
      </c>
      <c r="CM7" s="123" t="s">
        <v>1536</v>
      </c>
      <c r="CN7" s="128" t="s">
        <v>307</v>
      </c>
      <c r="CO7" s="123" t="s">
        <v>1536</v>
      </c>
      <c r="CP7" s="128" t="s">
        <v>305</v>
      </c>
      <c r="CQ7" s="93" t="s">
        <v>1536</v>
      </c>
      <c r="CR7" s="128" t="s">
        <v>305</v>
      </c>
      <c r="CS7" s="123" t="s">
        <v>1536</v>
      </c>
      <c r="CT7" s="128" t="s">
        <v>1637</v>
      </c>
      <c r="CU7" s="133" t="s">
        <v>1536</v>
      </c>
      <c r="CV7" s="128" t="s">
        <v>305</v>
      </c>
      <c r="CW7" s="123" t="s">
        <v>1536</v>
      </c>
      <c r="CX7" s="128" t="s">
        <v>305</v>
      </c>
      <c r="CY7" s="123" t="s">
        <v>1536</v>
      </c>
      <c r="CZ7" s="128" t="s">
        <v>307</v>
      </c>
      <c r="DA7" s="123" t="s">
        <v>1536</v>
      </c>
      <c r="DB7" s="128" t="s">
        <v>305</v>
      </c>
      <c r="DC7" s="123" t="s">
        <v>1536</v>
      </c>
      <c r="DD7" s="128" t="s">
        <v>305</v>
      </c>
      <c r="DE7" s="123" t="s">
        <v>1551</v>
      </c>
      <c r="DF7" s="128" t="s">
        <v>305</v>
      </c>
      <c r="DG7" s="123" t="s">
        <v>1536</v>
      </c>
      <c r="DH7" s="128" t="s">
        <v>305</v>
      </c>
      <c r="DI7" s="93" t="s">
        <v>1536</v>
      </c>
      <c r="DJ7" s="128" t="s">
        <v>305</v>
      </c>
      <c r="DK7" s="123" t="s">
        <v>1536</v>
      </c>
      <c r="DL7" s="128" t="s">
        <v>308</v>
      </c>
      <c r="DM7" s="132" t="s">
        <v>1660</v>
      </c>
      <c r="DN7" s="128" t="s">
        <v>1637</v>
      </c>
      <c r="DO7" s="123" t="s">
        <v>1536</v>
      </c>
      <c r="DP7" s="128" t="s">
        <v>305</v>
      </c>
      <c r="DQ7" s="123" t="s">
        <v>1556</v>
      </c>
      <c r="DR7" s="128" t="s">
        <v>305</v>
      </c>
      <c r="DS7" s="123" t="s">
        <v>1556</v>
      </c>
      <c r="DT7" s="128" t="s">
        <v>307</v>
      </c>
      <c r="DU7" s="123" t="s">
        <v>1536</v>
      </c>
      <c r="DV7" s="128" t="s">
        <v>1637</v>
      </c>
      <c r="DW7" s="123" t="s">
        <v>1536</v>
      </c>
      <c r="DX7" s="128" t="s">
        <v>307</v>
      </c>
      <c r="DY7" s="93" t="s">
        <v>1671</v>
      </c>
      <c r="DZ7" s="128" t="s">
        <v>305</v>
      </c>
      <c r="EA7" s="123" t="s">
        <v>1536</v>
      </c>
      <c r="EB7" s="128" t="s">
        <v>305</v>
      </c>
      <c r="EC7" s="123" t="s">
        <v>1559</v>
      </c>
      <c r="ED7" s="128" t="s">
        <v>307</v>
      </c>
      <c r="EE7" s="123" t="s">
        <v>1536</v>
      </c>
      <c r="EF7" s="128" t="s">
        <v>307</v>
      </c>
      <c r="EG7" s="123" t="s">
        <v>1536</v>
      </c>
      <c r="EH7" s="128" t="s">
        <v>303</v>
      </c>
      <c r="EI7" s="126" t="s">
        <v>994</v>
      </c>
      <c r="EJ7" s="128" t="s">
        <v>305</v>
      </c>
      <c r="EK7" s="123" t="s">
        <v>1536</v>
      </c>
      <c r="EL7" s="128" t="s">
        <v>308</v>
      </c>
      <c r="EM7" s="93" t="s">
        <v>1664</v>
      </c>
      <c r="EN7" s="128" t="s">
        <v>305</v>
      </c>
      <c r="EO7" s="123" t="s">
        <v>1536</v>
      </c>
      <c r="EP7" s="128" t="s">
        <v>308</v>
      </c>
      <c r="EQ7" s="123" t="s">
        <v>1536</v>
      </c>
      <c r="ER7" s="128" t="s">
        <v>305</v>
      </c>
      <c r="ES7" s="93" t="s">
        <v>1563</v>
      </c>
      <c r="ET7" s="128" t="s">
        <v>1637</v>
      </c>
      <c r="EU7" s="139" t="s">
        <v>1536</v>
      </c>
      <c r="EV7" s="128" t="s">
        <v>1637</v>
      </c>
      <c r="EW7" s="95" t="s">
        <v>1536</v>
      </c>
      <c r="EX7" s="128" t="s">
        <v>308</v>
      </c>
      <c r="EY7" s="93" t="s">
        <v>1536</v>
      </c>
      <c r="EZ7">
        <f t="shared" si="0"/>
        <v>11</v>
      </c>
      <c r="FA7">
        <f t="shared" si="1"/>
        <v>26</v>
      </c>
      <c r="FB7">
        <f t="shared" si="2"/>
        <v>60</v>
      </c>
      <c r="FC7" s="168">
        <f t="shared" si="3"/>
        <v>0.18333333333333332</v>
      </c>
      <c r="FD7" s="168">
        <f t="shared" si="4"/>
        <v>0.43333333333333335</v>
      </c>
    </row>
    <row r="8" spans="1:160" ht="14.25" customHeight="1" thickBot="1" x14ac:dyDescent="0.4">
      <c r="A8" s="18" t="s">
        <v>29</v>
      </c>
      <c r="B8" s="218" t="s">
        <v>1288</v>
      </c>
      <c r="C8" s="5" t="s">
        <v>155</v>
      </c>
      <c r="D8" s="5" t="s">
        <v>338</v>
      </c>
      <c r="E8" s="5" t="s">
        <v>405</v>
      </c>
      <c r="F8" s="8" t="s">
        <v>217</v>
      </c>
      <c r="G8" s="52" t="s">
        <v>218</v>
      </c>
      <c r="H8" s="8">
        <v>1</v>
      </c>
      <c r="I8" s="8" t="s">
        <v>303</v>
      </c>
      <c r="J8" s="8" t="s">
        <v>304</v>
      </c>
      <c r="K8" s="8" t="s">
        <v>305</v>
      </c>
      <c r="L8" s="8" t="s">
        <v>306</v>
      </c>
      <c r="M8" s="8" t="s">
        <v>320</v>
      </c>
      <c r="N8" s="8" t="s">
        <v>321</v>
      </c>
      <c r="O8" s="8"/>
      <c r="P8" s="8"/>
      <c r="Q8" s="8"/>
      <c r="R8" s="8"/>
      <c r="S8" s="8"/>
      <c r="T8" s="8"/>
      <c r="U8" s="8"/>
      <c r="V8" s="8"/>
      <c r="W8" s="8" t="s">
        <v>423</v>
      </c>
      <c r="X8" s="8" t="s">
        <v>423</v>
      </c>
      <c r="Y8" s="8"/>
      <c r="Z8" s="74"/>
      <c r="AA8" s="63">
        <v>1</v>
      </c>
      <c r="AB8" s="8">
        <v>0</v>
      </c>
      <c r="AC8" s="8">
        <f>AA8/2</f>
        <v>0.5</v>
      </c>
      <c r="AD8" s="8"/>
      <c r="AE8" s="8"/>
      <c r="AF8" s="8"/>
      <c r="AG8" s="7"/>
      <c r="AH8" s="8" t="s">
        <v>423</v>
      </c>
      <c r="AI8" s="7"/>
      <c r="AJ8" s="128" t="s">
        <v>320</v>
      </c>
      <c r="AK8" s="93" t="s">
        <v>1678</v>
      </c>
      <c r="AL8" s="128" t="s">
        <v>320</v>
      </c>
      <c r="AM8" s="93" t="s">
        <v>1679</v>
      </c>
      <c r="AN8" s="153" t="s">
        <v>320</v>
      </c>
      <c r="AO8" s="158" t="s">
        <v>1680</v>
      </c>
      <c r="AP8" s="128" t="s">
        <v>320</v>
      </c>
      <c r="AQ8" s="93" t="s">
        <v>1681</v>
      </c>
      <c r="AR8" s="128" t="s">
        <v>320</v>
      </c>
      <c r="AS8" s="93" t="s">
        <v>492</v>
      </c>
      <c r="AT8" s="128" t="s">
        <v>320</v>
      </c>
      <c r="AU8" s="93" t="s">
        <v>1682</v>
      </c>
      <c r="AV8" s="128" t="s">
        <v>320</v>
      </c>
      <c r="AW8" s="95" t="s">
        <v>1683</v>
      </c>
      <c r="AX8" s="128" t="s">
        <v>305</v>
      </c>
      <c r="AY8" s="105" t="s">
        <v>1536</v>
      </c>
      <c r="AZ8" s="128" t="s">
        <v>320</v>
      </c>
      <c r="BA8" s="93" t="s">
        <v>1684</v>
      </c>
      <c r="BB8" s="128" t="s">
        <v>305</v>
      </c>
      <c r="BC8" s="96" t="s">
        <v>1536</v>
      </c>
      <c r="BD8" s="128" t="s">
        <v>305</v>
      </c>
      <c r="BE8" s="93" t="s">
        <v>1533</v>
      </c>
      <c r="BF8" s="128" t="s">
        <v>320</v>
      </c>
      <c r="BG8" s="93" t="s">
        <v>599</v>
      </c>
      <c r="BH8" s="128" t="s">
        <v>305</v>
      </c>
      <c r="BI8" s="123" t="s">
        <v>1533</v>
      </c>
      <c r="BJ8" s="128" t="s">
        <v>320</v>
      </c>
      <c r="BK8" s="126" t="s">
        <v>1685</v>
      </c>
      <c r="BL8" s="128" t="s">
        <v>305</v>
      </c>
      <c r="BM8" s="93" t="s">
        <v>1533</v>
      </c>
      <c r="BN8" s="128" t="s">
        <v>320</v>
      </c>
      <c r="BO8" s="93" t="s">
        <v>638</v>
      </c>
      <c r="BP8" s="128" t="s">
        <v>320</v>
      </c>
      <c r="BQ8" s="123" t="s">
        <v>660</v>
      </c>
      <c r="BR8" s="128" t="s">
        <v>320</v>
      </c>
      <c r="BS8" s="95" t="s">
        <v>1686</v>
      </c>
      <c r="BT8" s="128" t="s">
        <v>305</v>
      </c>
      <c r="BU8" s="93" t="s">
        <v>1536</v>
      </c>
      <c r="BV8" s="128" t="s">
        <v>305</v>
      </c>
      <c r="BW8" s="95" t="s">
        <v>1536</v>
      </c>
      <c r="BX8" s="128" t="s">
        <v>305</v>
      </c>
      <c r="BY8" s="123" t="s">
        <v>1536</v>
      </c>
      <c r="BZ8" s="128" t="s">
        <v>320</v>
      </c>
      <c r="CA8" s="95" t="s">
        <v>715</v>
      </c>
      <c r="CB8" s="128" t="s">
        <v>320</v>
      </c>
      <c r="CC8" s="95" t="s">
        <v>1687</v>
      </c>
      <c r="CD8" s="128" t="s">
        <v>305</v>
      </c>
      <c r="CE8" s="93" t="s">
        <v>1536</v>
      </c>
      <c r="CF8" s="172" t="s">
        <v>320</v>
      </c>
      <c r="CG8" s="210" t="s">
        <v>1688</v>
      </c>
      <c r="CH8" s="128" t="s">
        <v>320</v>
      </c>
      <c r="CI8" s="95" t="s">
        <v>1689</v>
      </c>
      <c r="CJ8" s="128" t="s">
        <v>305</v>
      </c>
      <c r="CK8" s="123" t="s">
        <v>1536</v>
      </c>
      <c r="CL8" s="128" t="s">
        <v>320</v>
      </c>
      <c r="CM8" s="93" t="s">
        <v>798</v>
      </c>
      <c r="CN8" s="128" t="s">
        <v>320</v>
      </c>
      <c r="CO8" s="123" t="s">
        <v>1690</v>
      </c>
      <c r="CP8" s="128" t="s">
        <v>305</v>
      </c>
      <c r="CQ8" s="93" t="s">
        <v>1536</v>
      </c>
      <c r="CR8" s="128" t="s">
        <v>320</v>
      </c>
      <c r="CS8" s="93" t="s">
        <v>1594</v>
      </c>
      <c r="CT8" s="128" t="s">
        <v>320</v>
      </c>
      <c r="CU8" s="93" t="s">
        <v>816</v>
      </c>
      <c r="CV8" s="128" t="s">
        <v>305</v>
      </c>
      <c r="CW8" s="93" t="s">
        <v>1536</v>
      </c>
      <c r="CX8" s="128" t="s">
        <v>305</v>
      </c>
      <c r="CY8" s="95" t="s">
        <v>1536</v>
      </c>
      <c r="CZ8" s="128" t="s">
        <v>305</v>
      </c>
      <c r="DA8" s="95" t="s">
        <v>1536</v>
      </c>
      <c r="DB8" s="128" t="s">
        <v>320</v>
      </c>
      <c r="DC8" s="93" t="s">
        <v>1691</v>
      </c>
      <c r="DD8" s="128" t="s">
        <v>305</v>
      </c>
      <c r="DE8" s="123" t="s">
        <v>1551</v>
      </c>
      <c r="DF8" s="128" t="s">
        <v>320</v>
      </c>
      <c r="DG8" s="93" t="s">
        <v>877</v>
      </c>
      <c r="DH8" s="128" t="s">
        <v>305</v>
      </c>
      <c r="DI8" s="93" t="s">
        <v>1536</v>
      </c>
      <c r="DJ8" s="128" t="s">
        <v>320</v>
      </c>
      <c r="DK8" s="93" t="s">
        <v>900</v>
      </c>
      <c r="DL8" s="128" t="s">
        <v>305</v>
      </c>
      <c r="DM8" s="95" t="s">
        <v>1536</v>
      </c>
      <c r="DN8" s="128" t="s">
        <v>305</v>
      </c>
      <c r="DO8" s="95" t="s">
        <v>1536</v>
      </c>
      <c r="DP8" s="128" t="s">
        <v>305</v>
      </c>
      <c r="DQ8" s="123" t="s">
        <v>1556</v>
      </c>
      <c r="DR8" s="128" t="s">
        <v>305</v>
      </c>
      <c r="DS8" s="123" t="s">
        <v>1556</v>
      </c>
      <c r="DT8" s="128" t="s">
        <v>320</v>
      </c>
      <c r="DU8" s="126" t="s">
        <v>1692</v>
      </c>
      <c r="DV8" s="128" t="s">
        <v>305</v>
      </c>
      <c r="DW8" s="93" t="s">
        <v>1536</v>
      </c>
      <c r="DX8" s="128" t="s">
        <v>305</v>
      </c>
      <c r="DY8" s="123" t="s">
        <v>1536</v>
      </c>
      <c r="DZ8" s="128" t="s">
        <v>320</v>
      </c>
      <c r="EA8" s="126" t="s">
        <v>1693</v>
      </c>
      <c r="EB8" s="128" t="s">
        <v>305</v>
      </c>
      <c r="EC8" s="93" t="s">
        <v>1559</v>
      </c>
      <c r="ED8" s="128" t="s">
        <v>320</v>
      </c>
      <c r="EE8" s="126" t="s">
        <v>957</v>
      </c>
      <c r="EF8" s="128"/>
      <c r="EG8" s="123" t="s">
        <v>1536</v>
      </c>
      <c r="EH8" s="128" t="s">
        <v>305</v>
      </c>
      <c r="EI8" s="123" t="s">
        <v>1536</v>
      </c>
      <c r="EJ8" s="128" t="s">
        <v>320</v>
      </c>
      <c r="EK8" s="126" t="s">
        <v>1004</v>
      </c>
      <c r="EL8" s="128" t="s">
        <v>320</v>
      </c>
      <c r="EM8" s="93" t="s">
        <v>1014</v>
      </c>
      <c r="EN8" s="128" t="s">
        <v>305</v>
      </c>
      <c r="EO8" s="95" t="s">
        <v>1536</v>
      </c>
      <c r="EP8" s="128" t="s">
        <v>320</v>
      </c>
      <c r="EQ8" s="95" t="s">
        <v>1694</v>
      </c>
      <c r="ER8" s="128" t="s">
        <v>305</v>
      </c>
      <c r="ES8" s="93" t="s">
        <v>1563</v>
      </c>
      <c r="ET8" s="128" t="s">
        <v>320</v>
      </c>
      <c r="EU8" s="135" t="s">
        <v>1695</v>
      </c>
      <c r="EV8" s="128" t="s">
        <v>320</v>
      </c>
      <c r="EW8" s="93" t="s">
        <v>1696</v>
      </c>
      <c r="EX8" s="128" t="s">
        <v>305</v>
      </c>
      <c r="EY8" s="123" t="s">
        <v>1536</v>
      </c>
      <c r="EZ8">
        <f t="shared" si="0"/>
        <v>0</v>
      </c>
      <c r="FA8">
        <f t="shared" si="1"/>
        <v>27</v>
      </c>
      <c r="FB8">
        <f t="shared" si="2"/>
        <v>60</v>
      </c>
      <c r="FC8" s="168">
        <f t="shared" si="3"/>
        <v>0</v>
      </c>
      <c r="FD8" s="168">
        <f t="shared" si="4"/>
        <v>0.45</v>
      </c>
    </row>
    <row r="9" spans="1:160" ht="14.25" customHeight="1" thickBot="1" x14ac:dyDescent="0.4">
      <c r="A9" s="18" t="s">
        <v>30</v>
      </c>
      <c r="B9" s="220" t="s">
        <v>1289</v>
      </c>
      <c r="C9" s="211" t="s">
        <v>1216</v>
      </c>
      <c r="D9" s="5" t="s">
        <v>1217</v>
      </c>
      <c r="E9" s="5" t="s">
        <v>405</v>
      </c>
      <c r="F9" s="8" t="s">
        <v>364</v>
      </c>
      <c r="G9" s="52" t="s">
        <v>363</v>
      </c>
      <c r="H9" s="8">
        <v>8</v>
      </c>
      <c r="I9" s="8" t="s">
        <v>303</v>
      </c>
      <c r="J9" s="8" t="s">
        <v>304</v>
      </c>
      <c r="K9" s="8" t="s">
        <v>305</v>
      </c>
      <c r="L9" s="8" t="s">
        <v>306</v>
      </c>
      <c r="M9" s="8" t="s">
        <v>320</v>
      </c>
      <c r="N9" s="8" t="s">
        <v>321</v>
      </c>
      <c r="O9" s="8"/>
      <c r="P9" s="8"/>
      <c r="Q9" s="8"/>
      <c r="R9" s="8"/>
      <c r="S9" s="8"/>
      <c r="T9" s="8"/>
      <c r="U9" s="8"/>
      <c r="V9" s="8"/>
      <c r="W9" s="8" t="s">
        <v>423</v>
      </c>
      <c r="X9" s="8" t="s">
        <v>423</v>
      </c>
      <c r="Y9" s="8"/>
      <c r="Z9" s="74"/>
      <c r="AA9" s="63">
        <v>8</v>
      </c>
      <c r="AB9" s="8">
        <v>0</v>
      </c>
      <c r="AC9" s="8">
        <v>4</v>
      </c>
      <c r="AD9" s="8"/>
      <c r="AE9" s="8"/>
      <c r="AF9" s="8"/>
      <c r="AG9" s="7"/>
      <c r="AH9" s="8" t="s">
        <v>423</v>
      </c>
      <c r="AI9" s="7"/>
      <c r="AJ9" s="128" t="s">
        <v>303</v>
      </c>
      <c r="AK9" s="93" t="s">
        <v>1697</v>
      </c>
      <c r="AL9" s="128" t="s">
        <v>303</v>
      </c>
      <c r="AM9" s="93" t="s">
        <v>1698</v>
      </c>
      <c r="AN9" s="153" t="s">
        <v>320</v>
      </c>
      <c r="AO9" s="158" t="s">
        <v>1699</v>
      </c>
      <c r="AP9" s="128" t="s">
        <v>320</v>
      </c>
      <c r="AQ9" s="93" t="s">
        <v>1699</v>
      </c>
      <c r="AR9" s="128" t="s">
        <v>320</v>
      </c>
      <c r="AS9" s="93" t="s">
        <v>1699</v>
      </c>
      <c r="AT9" s="128" t="s">
        <v>320</v>
      </c>
      <c r="AU9" s="93" t="s">
        <v>1699</v>
      </c>
      <c r="AV9" s="128" t="s">
        <v>303</v>
      </c>
      <c r="AW9" s="93" t="s">
        <v>1700</v>
      </c>
      <c r="AX9" s="128" t="s">
        <v>303</v>
      </c>
      <c r="AY9" s="132" t="s">
        <v>1700</v>
      </c>
      <c r="AZ9" s="128" t="s">
        <v>320</v>
      </c>
      <c r="BA9" s="93" t="s">
        <v>1699</v>
      </c>
      <c r="BB9" s="128" t="s">
        <v>305</v>
      </c>
      <c r="BC9" s="96" t="s">
        <v>1701</v>
      </c>
      <c r="BD9" s="128" t="s">
        <v>320</v>
      </c>
      <c r="BE9" s="93" t="s">
        <v>1699</v>
      </c>
      <c r="BF9" s="128" t="s">
        <v>303</v>
      </c>
      <c r="BG9" s="93" t="s">
        <v>1700</v>
      </c>
      <c r="BH9" s="128" t="s">
        <v>305</v>
      </c>
      <c r="BI9" s="93" t="s">
        <v>1701</v>
      </c>
      <c r="BJ9" s="128" t="s">
        <v>320</v>
      </c>
      <c r="BK9" s="126" t="s">
        <v>1699</v>
      </c>
      <c r="BL9" s="128" t="s">
        <v>303</v>
      </c>
      <c r="BM9" s="93" t="s">
        <v>1700</v>
      </c>
      <c r="BN9" s="128" t="s">
        <v>303</v>
      </c>
      <c r="BO9" s="93" t="s">
        <v>1700</v>
      </c>
      <c r="BP9" s="128" t="s">
        <v>305</v>
      </c>
      <c r="BQ9" s="93" t="s">
        <v>1701</v>
      </c>
      <c r="BR9" s="128" t="s">
        <v>305</v>
      </c>
      <c r="BS9" s="93" t="s">
        <v>1701</v>
      </c>
      <c r="BT9" s="128" t="s">
        <v>303</v>
      </c>
      <c r="BU9" s="93" t="s">
        <v>1700</v>
      </c>
      <c r="BV9" s="128" t="s">
        <v>320</v>
      </c>
      <c r="BW9" s="126" t="s">
        <v>1699</v>
      </c>
      <c r="BX9" s="128" t="s">
        <v>320</v>
      </c>
      <c r="BY9" s="93" t="s">
        <v>1699</v>
      </c>
      <c r="BZ9" s="128" t="s">
        <v>303</v>
      </c>
      <c r="CA9" s="93" t="s">
        <v>1698</v>
      </c>
      <c r="CB9" s="128" t="s">
        <v>305</v>
      </c>
      <c r="CC9" s="93" t="s">
        <v>1536</v>
      </c>
      <c r="CD9" s="128" t="s">
        <v>320</v>
      </c>
      <c r="CE9" s="93" t="s">
        <v>1699</v>
      </c>
      <c r="CF9" s="172" t="s">
        <v>305</v>
      </c>
      <c r="CG9" s="174" t="s">
        <v>1536</v>
      </c>
      <c r="CH9" s="128" t="s">
        <v>305</v>
      </c>
      <c r="CI9" s="93" t="s">
        <v>1702</v>
      </c>
      <c r="CJ9" s="128" t="s">
        <v>305</v>
      </c>
      <c r="CK9" s="93" t="s">
        <v>1702</v>
      </c>
      <c r="CL9" s="128" t="s">
        <v>303</v>
      </c>
      <c r="CM9" s="93" t="s">
        <v>1698</v>
      </c>
      <c r="CN9" s="128" t="s">
        <v>320</v>
      </c>
      <c r="CO9" s="93" t="s">
        <v>1703</v>
      </c>
      <c r="CP9" s="128" t="s">
        <v>320</v>
      </c>
      <c r="CQ9" s="93" t="s">
        <v>1703</v>
      </c>
      <c r="CR9" s="128" t="s">
        <v>303</v>
      </c>
      <c r="CS9" s="93" t="s">
        <v>1700</v>
      </c>
      <c r="CT9" s="128" t="s">
        <v>303</v>
      </c>
      <c r="CU9" s="93" t="s">
        <v>1698</v>
      </c>
      <c r="CV9" s="128" t="s">
        <v>305</v>
      </c>
      <c r="CW9" s="93" t="s">
        <v>1702</v>
      </c>
      <c r="CX9" s="128" t="s">
        <v>305</v>
      </c>
      <c r="CY9" s="93" t="s">
        <v>1702</v>
      </c>
      <c r="CZ9" s="128" t="s">
        <v>303</v>
      </c>
      <c r="DA9" s="93" t="s">
        <v>1698</v>
      </c>
      <c r="DB9" s="128" t="s">
        <v>305</v>
      </c>
      <c r="DC9" s="93" t="s">
        <v>1704</v>
      </c>
      <c r="DD9" s="128" t="s">
        <v>305</v>
      </c>
      <c r="DE9" s="126" t="s">
        <v>1704</v>
      </c>
      <c r="DF9" s="128" t="s">
        <v>303</v>
      </c>
      <c r="DG9" s="126" t="s">
        <v>1698</v>
      </c>
      <c r="DH9" s="128" t="s">
        <v>320</v>
      </c>
      <c r="DI9" s="93" t="s">
        <v>1705</v>
      </c>
      <c r="DJ9" s="128" t="s">
        <v>303</v>
      </c>
      <c r="DK9" s="93" t="s">
        <v>1698</v>
      </c>
      <c r="DL9" s="128" t="s">
        <v>305</v>
      </c>
      <c r="DM9" s="93" t="s">
        <v>1702</v>
      </c>
      <c r="DN9" s="128" t="s">
        <v>320</v>
      </c>
      <c r="DO9" s="93" t="s">
        <v>1703</v>
      </c>
      <c r="DP9" s="128" t="s">
        <v>320</v>
      </c>
      <c r="DQ9" s="126" t="s">
        <v>1706</v>
      </c>
      <c r="DR9" s="128" t="s">
        <v>305</v>
      </c>
      <c r="DS9" s="93" t="s">
        <v>1702</v>
      </c>
      <c r="DT9" s="128" t="s">
        <v>303</v>
      </c>
      <c r="DU9" s="93" t="s">
        <v>1698</v>
      </c>
      <c r="DV9" s="128" t="s">
        <v>303</v>
      </c>
      <c r="DW9" s="93" t="s">
        <v>1698</v>
      </c>
      <c r="DX9" s="128" t="s">
        <v>305</v>
      </c>
      <c r="DY9" s="93" t="s">
        <v>1702</v>
      </c>
      <c r="DZ9" s="128" t="s">
        <v>305</v>
      </c>
      <c r="EA9" s="93" t="s">
        <v>1702</v>
      </c>
      <c r="EB9" s="128" t="s">
        <v>320</v>
      </c>
      <c r="EC9" s="93" t="s">
        <v>1703</v>
      </c>
      <c r="ED9" s="128" t="s">
        <v>320</v>
      </c>
      <c r="EE9" s="126" t="s">
        <v>1703</v>
      </c>
      <c r="EF9" s="128" t="s">
        <v>303</v>
      </c>
      <c r="EG9" s="93" t="s">
        <v>1698</v>
      </c>
      <c r="EH9" s="128" t="s">
        <v>320</v>
      </c>
      <c r="EI9" s="126" t="s">
        <v>1703</v>
      </c>
      <c r="EJ9" s="128" t="s">
        <v>305</v>
      </c>
      <c r="EK9" s="102" t="s">
        <v>1702</v>
      </c>
      <c r="EL9" s="128" t="s">
        <v>320</v>
      </c>
      <c r="EM9" s="93" t="s">
        <v>1703</v>
      </c>
      <c r="EN9" s="128" t="s">
        <v>320</v>
      </c>
      <c r="EO9" s="126" t="s">
        <v>1703</v>
      </c>
      <c r="EP9" s="128" t="s">
        <v>303</v>
      </c>
      <c r="EQ9" s="93" t="s">
        <v>1698</v>
      </c>
      <c r="ER9" s="128" t="s">
        <v>320</v>
      </c>
      <c r="ES9" s="93" t="s">
        <v>1703</v>
      </c>
      <c r="ET9" s="128" t="s">
        <v>320</v>
      </c>
      <c r="EU9" s="132" t="s">
        <v>1703</v>
      </c>
      <c r="EV9" s="128" t="s">
        <v>303</v>
      </c>
      <c r="EW9" s="93" t="s">
        <v>1698</v>
      </c>
      <c r="EX9" s="128" t="s">
        <v>303</v>
      </c>
      <c r="EY9" s="96" t="s">
        <v>1698</v>
      </c>
      <c r="EZ9">
        <f t="shared" si="0"/>
        <v>21</v>
      </c>
      <c r="FA9">
        <f t="shared" si="1"/>
        <v>17</v>
      </c>
      <c r="FB9">
        <f t="shared" si="2"/>
        <v>60</v>
      </c>
      <c r="FC9" s="168">
        <f t="shared" si="3"/>
        <v>0.35</v>
      </c>
      <c r="FD9" s="168">
        <f t="shared" si="4"/>
        <v>0.28333333333333333</v>
      </c>
    </row>
    <row r="10" spans="1:160" ht="15" customHeight="1" thickBot="1" x14ac:dyDescent="0.4">
      <c r="A10" s="23" t="s">
        <v>31</v>
      </c>
      <c r="B10" s="221" t="s">
        <v>1290</v>
      </c>
      <c r="C10" s="26" t="s">
        <v>1218</v>
      </c>
      <c r="D10" s="26" t="s">
        <v>1219</v>
      </c>
      <c r="E10" s="26" t="s">
        <v>406</v>
      </c>
      <c r="F10" s="24" t="s">
        <v>219</v>
      </c>
      <c r="G10" s="53" t="s">
        <v>220</v>
      </c>
      <c r="H10" s="24">
        <v>3</v>
      </c>
      <c r="I10" s="24" t="s">
        <v>303</v>
      </c>
      <c r="J10" s="24" t="s">
        <v>304</v>
      </c>
      <c r="K10" s="24" t="s">
        <v>305</v>
      </c>
      <c r="L10" s="24" t="s">
        <v>306</v>
      </c>
      <c r="M10" s="47" t="s">
        <v>1637</v>
      </c>
      <c r="N10" s="24" t="s">
        <v>1707</v>
      </c>
      <c r="O10" s="24" t="s">
        <v>307</v>
      </c>
      <c r="P10" s="24" t="s">
        <v>307</v>
      </c>
      <c r="Q10" s="24" t="s">
        <v>308</v>
      </c>
      <c r="R10" s="24" t="s">
        <v>308</v>
      </c>
      <c r="S10" s="24" t="s">
        <v>309</v>
      </c>
      <c r="T10" s="24" t="s">
        <v>309</v>
      </c>
      <c r="U10" s="24" t="s">
        <v>310</v>
      </c>
      <c r="V10" s="24" t="s">
        <v>310</v>
      </c>
      <c r="W10" s="24" t="s">
        <v>423</v>
      </c>
      <c r="X10" s="24" t="s">
        <v>423</v>
      </c>
      <c r="Y10" s="24"/>
      <c r="Z10" s="76"/>
      <c r="AA10" s="64">
        <v>3</v>
      </c>
      <c r="AB10" s="24">
        <v>0</v>
      </c>
      <c r="AC10" s="24">
        <v>1.5</v>
      </c>
      <c r="AD10" s="24">
        <v>0.6</v>
      </c>
      <c r="AE10" s="24">
        <v>1.2</v>
      </c>
      <c r="AF10" s="24">
        <v>1.8</v>
      </c>
      <c r="AG10" s="24">
        <v>2.4</v>
      </c>
      <c r="AH10" s="24" t="s">
        <v>423</v>
      </c>
      <c r="AI10" s="25"/>
      <c r="AJ10" s="128" t="s">
        <v>307</v>
      </c>
      <c r="AK10" s="126" t="s">
        <v>1536</v>
      </c>
      <c r="AL10" s="128" t="s">
        <v>307</v>
      </c>
      <c r="AM10" s="93" t="s">
        <v>1708</v>
      </c>
      <c r="AN10" s="153" t="s">
        <v>307</v>
      </c>
      <c r="AO10" s="104" t="s">
        <v>1709</v>
      </c>
      <c r="AP10" s="128" t="s">
        <v>308</v>
      </c>
      <c r="AQ10" s="93" t="s">
        <v>1536</v>
      </c>
      <c r="AR10" s="128" t="s">
        <v>305</v>
      </c>
      <c r="AS10" s="93" t="s">
        <v>1536</v>
      </c>
      <c r="AT10" s="128" t="s">
        <v>305</v>
      </c>
      <c r="AU10" s="93" t="s">
        <v>1536</v>
      </c>
      <c r="AV10" s="128" t="s">
        <v>307</v>
      </c>
      <c r="AW10" s="93" t="s">
        <v>1536</v>
      </c>
      <c r="AX10" s="128" t="s">
        <v>308</v>
      </c>
      <c r="AY10" s="105" t="s">
        <v>1536</v>
      </c>
      <c r="AZ10" s="128" t="s">
        <v>305</v>
      </c>
      <c r="BA10" s="93" t="s">
        <v>1536</v>
      </c>
      <c r="BB10" s="128" t="s">
        <v>305</v>
      </c>
      <c r="BC10" s="123" t="s">
        <v>1536</v>
      </c>
      <c r="BD10" s="128" t="s">
        <v>1637</v>
      </c>
      <c r="BE10" s="93" t="s">
        <v>1533</v>
      </c>
      <c r="BF10" s="128" t="s">
        <v>305</v>
      </c>
      <c r="BG10" s="93" t="s">
        <v>1533</v>
      </c>
      <c r="BH10" s="128" t="s">
        <v>305</v>
      </c>
      <c r="BI10" s="123" t="s">
        <v>1533</v>
      </c>
      <c r="BJ10" s="128" t="s">
        <v>305</v>
      </c>
      <c r="BK10" s="123" t="s">
        <v>1533</v>
      </c>
      <c r="BL10" s="128" t="s">
        <v>1637</v>
      </c>
      <c r="BM10" s="93" t="s">
        <v>1710</v>
      </c>
      <c r="BN10" s="128" t="s">
        <v>308</v>
      </c>
      <c r="BO10" s="93" t="s">
        <v>1711</v>
      </c>
      <c r="BP10" s="128" t="s">
        <v>305</v>
      </c>
      <c r="BQ10" s="123" t="s">
        <v>1536</v>
      </c>
      <c r="BR10" s="128" t="s">
        <v>305</v>
      </c>
      <c r="BS10" s="123" t="s">
        <v>1536</v>
      </c>
      <c r="BT10" s="128" t="s">
        <v>307</v>
      </c>
      <c r="BU10" s="93" t="s">
        <v>1536</v>
      </c>
      <c r="BV10" s="128" t="s">
        <v>307</v>
      </c>
      <c r="BW10" s="126" t="s">
        <v>1712</v>
      </c>
      <c r="BX10" s="128" t="s">
        <v>307</v>
      </c>
      <c r="BY10" s="93" t="s">
        <v>1713</v>
      </c>
      <c r="BZ10" s="128" t="s">
        <v>1637</v>
      </c>
      <c r="CA10" s="93" t="s">
        <v>1536</v>
      </c>
      <c r="CB10" s="128" t="s">
        <v>305</v>
      </c>
      <c r="CC10" s="123" t="s">
        <v>1536</v>
      </c>
      <c r="CD10" s="128" t="s">
        <v>307</v>
      </c>
      <c r="CE10" s="93" t="s">
        <v>1536</v>
      </c>
      <c r="CF10" s="172" t="s">
        <v>305</v>
      </c>
      <c r="CG10" s="212" t="s">
        <v>1536</v>
      </c>
      <c r="CH10" s="128" t="s">
        <v>305</v>
      </c>
      <c r="CI10" s="123" t="s">
        <v>1536</v>
      </c>
      <c r="CJ10" s="128" t="s">
        <v>305</v>
      </c>
      <c r="CK10" s="95" t="s">
        <v>1536</v>
      </c>
      <c r="CL10" s="128" t="s">
        <v>1637</v>
      </c>
      <c r="CM10" s="123" t="s">
        <v>1536</v>
      </c>
      <c r="CN10" s="128" t="s">
        <v>308</v>
      </c>
      <c r="CO10" s="126" t="s">
        <v>1714</v>
      </c>
      <c r="CP10" s="128" t="s">
        <v>305</v>
      </c>
      <c r="CQ10" s="93" t="s">
        <v>1536</v>
      </c>
      <c r="CR10" s="128" t="s">
        <v>307</v>
      </c>
      <c r="CS10" s="126" t="s">
        <v>1715</v>
      </c>
      <c r="CT10" s="128" t="s">
        <v>1637</v>
      </c>
      <c r="CU10" s="133" t="s">
        <v>1536</v>
      </c>
      <c r="CV10" s="128" t="s">
        <v>305</v>
      </c>
      <c r="CW10" s="123" t="s">
        <v>1536</v>
      </c>
      <c r="CX10" s="128" t="s">
        <v>307</v>
      </c>
      <c r="CY10" s="126" t="s">
        <v>1716</v>
      </c>
      <c r="CZ10" s="128" t="s">
        <v>307</v>
      </c>
      <c r="DA10" s="123" t="s">
        <v>1536</v>
      </c>
      <c r="DB10" s="128" t="s">
        <v>305</v>
      </c>
      <c r="DC10" s="123" t="s">
        <v>1536</v>
      </c>
      <c r="DD10" s="128" t="s">
        <v>305</v>
      </c>
      <c r="DE10" s="123" t="s">
        <v>1551</v>
      </c>
      <c r="DF10" s="128" t="s">
        <v>307</v>
      </c>
      <c r="DG10" s="123" t="s">
        <v>1536</v>
      </c>
      <c r="DH10" s="128" t="s">
        <v>305</v>
      </c>
      <c r="DI10" s="123" t="s">
        <v>1536</v>
      </c>
      <c r="DJ10" s="128" t="s">
        <v>307</v>
      </c>
      <c r="DK10" s="126" t="s">
        <v>1717</v>
      </c>
      <c r="DL10" s="128" t="s">
        <v>305</v>
      </c>
      <c r="DM10" s="123" t="s">
        <v>1536</v>
      </c>
      <c r="DN10" s="128" t="s">
        <v>307</v>
      </c>
      <c r="DO10" s="123" t="s">
        <v>1536</v>
      </c>
      <c r="DP10" s="128" t="s">
        <v>305</v>
      </c>
      <c r="DQ10" s="123" t="s">
        <v>1556</v>
      </c>
      <c r="DR10" s="128" t="s">
        <v>305</v>
      </c>
      <c r="DS10" s="123" t="s">
        <v>1556</v>
      </c>
      <c r="DT10" s="128" t="s">
        <v>305</v>
      </c>
      <c r="DU10" s="123" t="s">
        <v>1536</v>
      </c>
      <c r="DV10" s="128" t="s">
        <v>307</v>
      </c>
      <c r="DW10" s="126" t="s">
        <v>1718</v>
      </c>
      <c r="DX10" s="128" t="s">
        <v>305</v>
      </c>
      <c r="DY10" s="123" t="s">
        <v>1536</v>
      </c>
      <c r="DZ10" s="128" t="s">
        <v>305</v>
      </c>
      <c r="EA10" s="123" t="s">
        <v>1536</v>
      </c>
      <c r="EB10" s="128" t="s">
        <v>305</v>
      </c>
      <c r="EC10" s="123" t="s">
        <v>1559</v>
      </c>
      <c r="ED10" s="128" t="s">
        <v>307</v>
      </c>
      <c r="EE10" s="123" t="s">
        <v>1536</v>
      </c>
      <c r="EF10" s="128" t="s">
        <v>305</v>
      </c>
      <c r="EG10" s="123" t="s">
        <v>1536</v>
      </c>
      <c r="EH10" s="128" t="s">
        <v>305</v>
      </c>
      <c r="EI10" s="123" t="s">
        <v>1536</v>
      </c>
      <c r="EJ10" s="128" t="s">
        <v>305</v>
      </c>
      <c r="EK10" s="123" t="s">
        <v>1536</v>
      </c>
      <c r="EL10" s="128" t="s">
        <v>307</v>
      </c>
      <c r="EM10" s="123" t="s">
        <v>1664</v>
      </c>
      <c r="EN10" s="128" t="s">
        <v>305</v>
      </c>
      <c r="EO10" s="123" t="s">
        <v>1536</v>
      </c>
      <c r="EP10" s="128" t="s">
        <v>309</v>
      </c>
      <c r="EQ10" s="123" t="s">
        <v>1536</v>
      </c>
      <c r="ER10" s="128" t="s">
        <v>305</v>
      </c>
      <c r="ES10" s="123" t="s">
        <v>1563</v>
      </c>
      <c r="ET10" s="128" t="s">
        <v>309</v>
      </c>
      <c r="EU10" s="139" t="s">
        <v>1536</v>
      </c>
      <c r="EV10" s="128" t="s">
        <v>307</v>
      </c>
      <c r="EW10" s="95" t="s">
        <v>1054</v>
      </c>
      <c r="EX10" s="128" t="s">
        <v>1637</v>
      </c>
      <c r="EY10" s="123" t="s">
        <v>1536</v>
      </c>
      <c r="EZ10">
        <f t="shared" si="0"/>
        <v>0</v>
      </c>
      <c r="FA10">
        <f t="shared" si="1"/>
        <v>30</v>
      </c>
      <c r="FB10">
        <f t="shared" si="2"/>
        <v>60</v>
      </c>
      <c r="FC10" s="168">
        <f t="shared" si="3"/>
        <v>0</v>
      </c>
      <c r="FD10" s="168">
        <f t="shared" si="4"/>
        <v>0.5</v>
      </c>
    </row>
    <row r="11" spans="1:160" ht="15" customHeight="1" thickBot="1" x14ac:dyDescent="0.4">
      <c r="A11" s="23" t="s">
        <v>32</v>
      </c>
      <c r="B11" s="221" t="s">
        <v>1291</v>
      </c>
      <c r="C11" s="26" t="s">
        <v>156</v>
      </c>
      <c r="D11" s="26" t="s">
        <v>339</v>
      </c>
      <c r="E11" s="26" t="s">
        <v>406</v>
      </c>
      <c r="F11" s="24" t="s">
        <v>221</v>
      </c>
      <c r="G11" s="53" t="s">
        <v>222</v>
      </c>
      <c r="H11" s="24">
        <v>2</v>
      </c>
      <c r="I11" s="24" t="s">
        <v>303</v>
      </c>
      <c r="J11" s="24" t="s">
        <v>304</v>
      </c>
      <c r="K11" s="24" t="s">
        <v>305</v>
      </c>
      <c r="L11" s="24" t="s">
        <v>306</v>
      </c>
      <c r="M11" s="47" t="s">
        <v>1637</v>
      </c>
      <c r="N11" s="24" t="s">
        <v>1707</v>
      </c>
      <c r="O11" s="24" t="s">
        <v>307</v>
      </c>
      <c r="P11" s="24" t="s">
        <v>307</v>
      </c>
      <c r="Q11" s="24" t="s">
        <v>308</v>
      </c>
      <c r="R11" s="24" t="s">
        <v>308</v>
      </c>
      <c r="S11" s="24" t="s">
        <v>309</v>
      </c>
      <c r="T11" s="24" t="s">
        <v>309</v>
      </c>
      <c r="U11" s="24" t="s">
        <v>310</v>
      </c>
      <c r="V11" s="24" t="s">
        <v>310</v>
      </c>
      <c r="W11" s="24" t="s">
        <v>423</v>
      </c>
      <c r="X11" s="24" t="s">
        <v>423</v>
      </c>
      <c r="Y11" s="64"/>
      <c r="Z11" s="76"/>
      <c r="AA11" s="64">
        <v>2</v>
      </c>
      <c r="AB11" s="24">
        <v>0</v>
      </c>
      <c r="AC11" s="24">
        <v>1</v>
      </c>
      <c r="AD11" s="24">
        <v>0.4</v>
      </c>
      <c r="AE11" s="24">
        <v>0.8</v>
      </c>
      <c r="AF11" s="24">
        <v>1.2</v>
      </c>
      <c r="AG11" s="24">
        <v>1.6</v>
      </c>
      <c r="AH11" s="24" t="s">
        <v>423</v>
      </c>
      <c r="AI11" s="24"/>
      <c r="AJ11" s="128" t="s">
        <v>305</v>
      </c>
      <c r="AK11" s="93" t="s">
        <v>1536</v>
      </c>
      <c r="AL11" s="128" t="s">
        <v>303</v>
      </c>
      <c r="AM11" s="130" t="s">
        <v>1708</v>
      </c>
      <c r="AN11" s="153" t="s">
        <v>309</v>
      </c>
      <c r="AO11" s="104" t="s">
        <v>1709</v>
      </c>
      <c r="AP11" s="128" t="s">
        <v>308</v>
      </c>
      <c r="AQ11" s="93" t="s">
        <v>1536</v>
      </c>
      <c r="AR11" s="128" t="s">
        <v>305</v>
      </c>
      <c r="AS11" s="123" t="s">
        <v>1536</v>
      </c>
      <c r="AT11" s="128" t="s">
        <v>305</v>
      </c>
      <c r="AU11" s="93" t="s">
        <v>1536</v>
      </c>
      <c r="AV11" s="128" t="s">
        <v>305</v>
      </c>
      <c r="AW11" s="93" t="s">
        <v>1536</v>
      </c>
      <c r="AX11" s="128" t="s">
        <v>305</v>
      </c>
      <c r="AY11" s="105" t="s">
        <v>1536</v>
      </c>
      <c r="AZ11" s="128" t="s">
        <v>305</v>
      </c>
      <c r="BA11" s="93" t="s">
        <v>1536</v>
      </c>
      <c r="BB11" s="128" t="s">
        <v>305</v>
      </c>
      <c r="BC11" s="123" t="s">
        <v>1536</v>
      </c>
      <c r="BD11" s="128" t="s">
        <v>1637</v>
      </c>
      <c r="BE11" s="93" t="s">
        <v>1533</v>
      </c>
      <c r="BF11" s="128" t="s">
        <v>305</v>
      </c>
      <c r="BG11" s="93" t="s">
        <v>1533</v>
      </c>
      <c r="BH11" s="128" t="s">
        <v>305</v>
      </c>
      <c r="BI11" s="123" t="s">
        <v>1533</v>
      </c>
      <c r="BJ11" s="128" t="s">
        <v>305</v>
      </c>
      <c r="BK11" s="123" t="s">
        <v>1533</v>
      </c>
      <c r="BL11" s="128" t="s">
        <v>305</v>
      </c>
      <c r="BM11" s="93" t="s">
        <v>1533</v>
      </c>
      <c r="BN11" s="128" t="s">
        <v>1637</v>
      </c>
      <c r="BO11" s="93" t="s">
        <v>1536</v>
      </c>
      <c r="BP11" s="128" t="s">
        <v>305</v>
      </c>
      <c r="BQ11" s="123" t="s">
        <v>1536</v>
      </c>
      <c r="BR11" s="128" t="s">
        <v>305</v>
      </c>
      <c r="BS11" s="123" t="s">
        <v>1536</v>
      </c>
      <c r="BT11" s="128" t="s">
        <v>1637</v>
      </c>
      <c r="BU11" s="93" t="s">
        <v>1536</v>
      </c>
      <c r="BV11" s="128" t="s">
        <v>1637</v>
      </c>
      <c r="BW11" s="123" t="s">
        <v>1536</v>
      </c>
      <c r="BX11" s="128" t="s">
        <v>1637</v>
      </c>
      <c r="BY11" s="123" t="s">
        <v>1536</v>
      </c>
      <c r="BZ11" s="128" t="s">
        <v>305</v>
      </c>
      <c r="CA11" s="93" t="s">
        <v>1536</v>
      </c>
      <c r="CB11" s="128" t="s">
        <v>305</v>
      </c>
      <c r="CC11" s="123" t="s">
        <v>1536</v>
      </c>
      <c r="CD11" s="128" t="s">
        <v>1637</v>
      </c>
      <c r="CE11" s="93" t="s">
        <v>1536</v>
      </c>
      <c r="CF11" s="172" t="s">
        <v>305</v>
      </c>
      <c r="CG11" s="212" t="s">
        <v>1536</v>
      </c>
      <c r="CH11" s="128" t="s">
        <v>305</v>
      </c>
      <c r="CI11" s="123" t="s">
        <v>1536</v>
      </c>
      <c r="CJ11" s="128" t="s">
        <v>305</v>
      </c>
      <c r="CK11" s="123" t="s">
        <v>1536</v>
      </c>
      <c r="CL11" s="128" t="s">
        <v>305</v>
      </c>
      <c r="CM11" s="123" t="s">
        <v>1536</v>
      </c>
      <c r="CN11" s="128" t="s">
        <v>1637</v>
      </c>
      <c r="CO11" s="123" t="s">
        <v>1536</v>
      </c>
      <c r="CP11" s="128" t="s">
        <v>305</v>
      </c>
      <c r="CQ11" s="93" t="s">
        <v>1536</v>
      </c>
      <c r="CR11" s="128" t="s">
        <v>305</v>
      </c>
      <c r="CS11" s="123" t="s">
        <v>1536</v>
      </c>
      <c r="CT11" s="128" t="s">
        <v>1637</v>
      </c>
      <c r="CU11" s="133" t="s">
        <v>1536</v>
      </c>
      <c r="CV11" s="128" t="s">
        <v>305</v>
      </c>
      <c r="CW11" s="123" t="s">
        <v>1536</v>
      </c>
      <c r="CX11" s="128" t="s">
        <v>305</v>
      </c>
      <c r="CY11" s="123" t="s">
        <v>1536</v>
      </c>
      <c r="CZ11" s="128" t="s">
        <v>305</v>
      </c>
      <c r="DA11" s="123" t="s">
        <v>1536</v>
      </c>
      <c r="DB11" s="128" t="s">
        <v>305</v>
      </c>
      <c r="DC11" s="123" t="s">
        <v>1536</v>
      </c>
      <c r="DD11" s="128" t="s">
        <v>305</v>
      </c>
      <c r="DE11" s="123" t="s">
        <v>1551</v>
      </c>
      <c r="DF11" s="128" t="s">
        <v>1637</v>
      </c>
      <c r="DG11" s="123" t="s">
        <v>1536</v>
      </c>
      <c r="DH11" s="128" t="s">
        <v>305</v>
      </c>
      <c r="DI11" s="93" t="s">
        <v>1536</v>
      </c>
      <c r="DJ11" s="128" t="s">
        <v>1637</v>
      </c>
      <c r="DK11" s="123" t="s">
        <v>1536</v>
      </c>
      <c r="DL11" s="128" t="s">
        <v>305</v>
      </c>
      <c r="DM11" s="123" t="s">
        <v>1536</v>
      </c>
      <c r="DN11" s="128" t="s">
        <v>1637</v>
      </c>
      <c r="DO11" s="123" t="s">
        <v>1536</v>
      </c>
      <c r="DP11" s="128" t="s">
        <v>305</v>
      </c>
      <c r="DQ11" s="123" t="s">
        <v>1556</v>
      </c>
      <c r="DR11" s="128" t="s">
        <v>305</v>
      </c>
      <c r="DS11" s="123" t="s">
        <v>1556</v>
      </c>
      <c r="DT11" s="128" t="s">
        <v>305</v>
      </c>
      <c r="DU11" s="123" t="s">
        <v>1536</v>
      </c>
      <c r="DV11" s="128" t="s">
        <v>1637</v>
      </c>
      <c r="DW11" s="123" t="s">
        <v>1536</v>
      </c>
      <c r="DX11" s="128" t="s">
        <v>305</v>
      </c>
      <c r="DY11" s="123" t="s">
        <v>1536</v>
      </c>
      <c r="DZ11" s="128" t="s">
        <v>305</v>
      </c>
      <c r="EA11" s="123" t="s">
        <v>1536</v>
      </c>
      <c r="EB11" s="128" t="s">
        <v>305</v>
      </c>
      <c r="EC11" s="123" t="s">
        <v>1559</v>
      </c>
      <c r="ED11" s="128" t="s">
        <v>1637</v>
      </c>
      <c r="EE11" s="123" t="s">
        <v>1536</v>
      </c>
      <c r="EF11" s="128" t="s">
        <v>305</v>
      </c>
      <c r="EG11" s="123" t="s">
        <v>1536</v>
      </c>
      <c r="EH11" s="128" t="s">
        <v>305</v>
      </c>
      <c r="EI11" s="123" t="s">
        <v>1536</v>
      </c>
      <c r="EJ11" s="128" t="s">
        <v>305</v>
      </c>
      <c r="EK11" s="123" t="s">
        <v>1536</v>
      </c>
      <c r="EL11" s="128" t="s">
        <v>1637</v>
      </c>
      <c r="EM11" s="123" t="s">
        <v>1664</v>
      </c>
      <c r="EN11" s="128" t="s">
        <v>305</v>
      </c>
      <c r="EO11" s="123" t="s">
        <v>1536</v>
      </c>
      <c r="EP11" s="128" t="s">
        <v>308</v>
      </c>
      <c r="EQ11" s="123" t="s">
        <v>1536</v>
      </c>
      <c r="ER11" s="128" t="s">
        <v>305</v>
      </c>
      <c r="ES11" s="123" t="s">
        <v>1563</v>
      </c>
      <c r="ET11" s="128" t="s">
        <v>1637</v>
      </c>
      <c r="EU11" s="139" t="s">
        <v>1536</v>
      </c>
      <c r="EV11" s="128" t="s">
        <v>1637</v>
      </c>
      <c r="EW11" s="95" t="s">
        <v>1536</v>
      </c>
      <c r="EX11" s="128" t="s">
        <v>1637</v>
      </c>
      <c r="EY11" s="123" t="s">
        <v>1536</v>
      </c>
      <c r="EZ11">
        <f t="shared" si="0"/>
        <v>1</v>
      </c>
      <c r="FA11">
        <f t="shared" si="1"/>
        <v>39</v>
      </c>
      <c r="FB11">
        <f t="shared" si="2"/>
        <v>60</v>
      </c>
      <c r="FC11" s="168">
        <f t="shared" si="3"/>
        <v>1.6666666666666666E-2</v>
      </c>
      <c r="FD11" s="168">
        <f t="shared" si="4"/>
        <v>0.65</v>
      </c>
    </row>
    <row r="12" spans="1:160" ht="15" customHeight="1" thickBot="1" x14ac:dyDescent="0.4">
      <c r="A12" s="23" t="s">
        <v>33</v>
      </c>
      <c r="B12" s="221" t="s">
        <v>1292</v>
      </c>
      <c r="C12" s="26" t="s">
        <v>157</v>
      </c>
      <c r="D12" s="26" t="s">
        <v>340</v>
      </c>
      <c r="E12" s="26" t="s">
        <v>406</v>
      </c>
      <c r="F12" s="24" t="s">
        <v>223</v>
      </c>
      <c r="G12" s="53" t="s">
        <v>224</v>
      </c>
      <c r="H12" s="24">
        <v>1</v>
      </c>
      <c r="I12" s="24" t="s">
        <v>303</v>
      </c>
      <c r="J12" s="24" t="s">
        <v>304</v>
      </c>
      <c r="K12" s="24" t="s">
        <v>305</v>
      </c>
      <c r="L12" s="24" t="s">
        <v>306</v>
      </c>
      <c r="M12" s="24" t="s">
        <v>320</v>
      </c>
      <c r="N12" s="24" t="s">
        <v>321</v>
      </c>
      <c r="O12" s="24"/>
      <c r="P12" s="24"/>
      <c r="Q12" s="24"/>
      <c r="R12" s="24"/>
      <c r="S12" s="24"/>
      <c r="T12" s="24"/>
      <c r="U12" s="24"/>
      <c r="V12" s="24"/>
      <c r="W12" s="24" t="s">
        <v>423</v>
      </c>
      <c r="X12" s="24" t="s">
        <v>423</v>
      </c>
      <c r="Y12" s="24"/>
      <c r="Z12" s="76"/>
      <c r="AA12" s="64">
        <v>1</v>
      </c>
      <c r="AB12" s="24">
        <v>0</v>
      </c>
      <c r="AC12" s="24">
        <f>AA12/2</f>
        <v>0.5</v>
      </c>
      <c r="AD12" s="24"/>
      <c r="AE12" s="24"/>
      <c r="AF12" s="24"/>
      <c r="AG12" s="25"/>
      <c r="AH12" s="24" t="s">
        <v>423</v>
      </c>
      <c r="AI12" s="25"/>
      <c r="AJ12" s="128" t="s">
        <v>305</v>
      </c>
      <c r="AK12" s="95" t="s">
        <v>1536</v>
      </c>
      <c r="AL12" s="128" t="s">
        <v>303</v>
      </c>
      <c r="AM12" s="213" t="s">
        <v>1708</v>
      </c>
      <c r="AN12" s="153" t="s">
        <v>303</v>
      </c>
      <c r="AO12" s="159" t="s">
        <v>1709</v>
      </c>
      <c r="AP12" s="128" t="s">
        <v>305</v>
      </c>
      <c r="AQ12" s="93" t="s">
        <v>1536</v>
      </c>
      <c r="AR12" s="128" t="s">
        <v>305</v>
      </c>
      <c r="AS12" s="123" t="s">
        <v>1536</v>
      </c>
      <c r="AT12" s="128" t="s">
        <v>305</v>
      </c>
      <c r="AU12" s="93" t="s">
        <v>1536</v>
      </c>
      <c r="AV12" s="128" t="s">
        <v>305</v>
      </c>
      <c r="AW12" s="93" t="s">
        <v>1536</v>
      </c>
      <c r="AX12" s="128" t="s">
        <v>305</v>
      </c>
      <c r="AY12" s="105" t="s">
        <v>1536</v>
      </c>
      <c r="AZ12" s="128" t="s">
        <v>305</v>
      </c>
      <c r="BA12" s="93" t="s">
        <v>1536</v>
      </c>
      <c r="BB12" s="128" t="s">
        <v>305</v>
      </c>
      <c r="BC12" s="123" t="s">
        <v>1536</v>
      </c>
      <c r="BD12" s="128" t="s">
        <v>305</v>
      </c>
      <c r="BE12" s="93" t="s">
        <v>1533</v>
      </c>
      <c r="BF12" s="128" t="s">
        <v>305</v>
      </c>
      <c r="BG12" s="126" t="s">
        <v>1533</v>
      </c>
      <c r="BH12" s="128" t="s">
        <v>305</v>
      </c>
      <c r="BI12" s="123" t="s">
        <v>1533</v>
      </c>
      <c r="BJ12" s="128" t="s">
        <v>305</v>
      </c>
      <c r="BK12" s="123" t="s">
        <v>1533</v>
      </c>
      <c r="BL12" s="128" t="s">
        <v>305</v>
      </c>
      <c r="BM12" s="95" t="s">
        <v>1533</v>
      </c>
      <c r="BN12" s="128" t="s">
        <v>305</v>
      </c>
      <c r="BO12" s="93" t="s">
        <v>1536</v>
      </c>
      <c r="BP12" s="128" t="s">
        <v>305</v>
      </c>
      <c r="BQ12" s="123" t="s">
        <v>1536</v>
      </c>
      <c r="BR12" s="128" t="s">
        <v>305</v>
      </c>
      <c r="BS12" s="123" t="s">
        <v>1536</v>
      </c>
      <c r="BT12" s="128" t="s">
        <v>305</v>
      </c>
      <c r="BU12" s="93" t="s">
        <v>1536</v>
      </c>
      <c r="BV12" s="128" t="s">
        <v>305</v>
      </c>
      <c r="BW12" s="123" t="s">
        <v>1536</v>
      </c>
      <c r="BX12" s="128" t="s">
        <v>305</v>
      </c>
      <c r="BY12" s="123" t="s">
        <v>1536</v>
      </c>
      <c r="BZ12" s="128" t="s">
        <v>305</v>
      </c>
      <c r="CA12" s="93" t="s">
        <v>1536</v>
      </c>
      <c r="CB12" s="128" t="s">
        <v>305</v>
      </c>
      <c r="CC12" s="123" t="s">
        <v>1536</v>
      </c>
      <c r="CD12" s="128" t="s">
        <v>305</v>
      </c>
      <c r="CE12" s="93" t="s">
        <v>1536</v>
      </c>
      <c r="CF12" s="172" t="s">
        <v>305</v>
      </c>
      <c r="CG12" s="212" t="s">
        <v>1536</v>
      </c>
      <c r="CH12" s="128" t="s">
        <v>305</v>
      </c>
      <c r="CI12" s="123" t="s">
        <v>1536</v>
      </c>
      <c r="CJ12" s="128" t="s">
        <v>305</v>
      </c>
      <c r="CK12" s="123" t="s">
        <v>1536</v>
      </c>
      <c r="CL12" s="128" t="s">
        <v>305</v>
      </c>
      <c r="CM12" s="123" t="s">
        <v>1536</v>
      </c>
      <c r="CN12" s="128" t="s">
        <v>305</v>
      </c>
      <c r="CO12" s="123" t="s">
        <v>1536</v>
      </c>
      <c r="CP12" s="128" t="s">
        <v>305</v>
      </c>
      <c r="CQ12" s="93" t="s">
        <v>1536</v>
      </c>
      <c r="CR12" s="128" t="s">
        <v>305</v>
      </c>
      <c r="CS12" s="123" t="s">
        <v>1536</v>
      </c>
      <c r="CT12" s="128" t="s">
        <v>305</v>
      </c>
      <c r="CU12" s="133" t="s">
        <v>1536</v>
      </c>
      <c r="CV12" s="128" t="s">
        <v>305</v>
      </c>
      <c r="CW12" s="123" t="s">
        <v>1536</v>
      </c>
      <c r="CX12" s="128" t="s">
        <v>305</v>
      </c>
      <c r="CY12" s="123" t="s">
        <v>1536</v>
      </c>
      <c r="CZ12" s="128" t="s">
        <v>305</v>
      </c>
      <c r="DA12" s="123" t="s">
        <v>1536</v>
      </c>
      <c r="DB12" s="128" t="s">
        <v>305</v>
      </c>
      <c r="DC12" s="123" t="s">
        <v>1536</v>
      </c>
      <c r="DD12" s="128" t="s">
        <v>305</v>
      </c>
      <c r="DE12" s="123" t="s">
        <v>1551</v>
      </c>
      <c r="DF12" s="128" t="s">
        <v>305</v>
      </c>
      <c r="DG12" s="123" t="s">
        <v>1536</v>
      </c>
      <c r="DH12" s="128" t="s">
        <v>305</v>
      </c>
      <c r="DI12" s="93" t="s">
        <v>1536</v>
      </c>
      <c r="DJ12" s="128" t="s">
        <v>305</v>
      </c>
      <c r="DK12" s="123" t="s">
        <v>1536</v>
      </c>
      <c r="DL12" s="128" t="s">
        <v>305</v>
      </c>
      <c r="DM12" s="123" t="s">
        <v>1536</v>
      </c>
      <c r="DN12" s="128" t="s">
        <v>305</v>
      </c>
      <c r="DO12" s="123" t="s">
        <v>1536</v>
      </c>
      <c r="DP12" s="128" t="s">
        <v>305</v>
      </c>
      <c r="DQ12" s="123" t="s">
        <v>1556</v>
      </c>
      <c r="DR12" s="128" t="s">
        <v>305</v>
      </c>
      <c r="DS12" s="123" t="s">
        <v>1556</v>
      </c>
      <c r="DT12" s="128" t="s">
        <v>305</v>
      </c>
      <c r="DU12" s="123" t="s">
        <v>1536</v>
      </c>
      <c r="DV12" s="128" t="s">
        <v>305</v>
      </c>
      <c r="DW12" s="123" t="s">
        <v>1536</v>
      </c>
      <c r="DX12" s="128" t="s">
        <v>305</v>
      </c>
      <c r="DY12" s="123" t="s">
        <v>1536</v>
      </c>
      <c r="DZ12" s="128" t="s">
        <v>305</v>
      </c>
      <c r="EA12" s="123" t="s">
        <v>1536</v>
      </c>
      <c r="EB12" s="128" t="s">
        <v>305</v>
      </c>
      <c r="EC12" s="123" t="s">
        <v>1559</v>
      </c>
      <c r="ED12" s="128" t="s">
        <v>305</v>
      </c>
      <c r="EE12" s="123" t="s">
        <v>1536</v>
      </c>
      <c r="EF12" s="128" t="s">
        <v>305</v>
      </c>
      <c r="EG12" s="123" t="s">
        <v>1536</v>
      </c>
      <c r="EH12" s="128" t="s">
        <v>305</v>
      </c>
      <c r="EI12" s="123" t="s">
        <v>1536</v>
      </c>
      <c r="EJ12" s="128" t="s">
        <v>305</v>
      </c>
      <c r="EK12" s="123" t="s">
        <v>1536</v>
      </c>
      <c r="EL12" s="128" t="s">
        <v>305</v>
      </c>
      <c r="EM12" s="123" t="s">
        <v>1664</v>
      </c>
      <c r="EN12" s="128" t="s">
        <v>305</v>
      </c>
      <c r="EO12" s="123" t="s">
        <v>1536</v>
      </c>
      <c r="EP12" s="128" t="s">
        <v>305</v>
      </c>
      <c r="EQ12" s="123" t="s">
        <v>1536</v>
      </c>
      <c r="ER12" s="128" t="s">
        <v>305</v>
      </c>
      <c r="ES12" s="123" t="s">
        <v>1563</v>
      </c>
      <c r="ET12" s="128" t="s">
        <v>305</v>
      </c>
      <c r="EU12" s="139" t="s">
        <v>1536</v>
      </c>
      <c r="EV12" s="128" t="s">
        <v>305</v>
      </c>
      <c r="EW12" s="123" t="s">
        <v>1536</v>
      </c>
      <c r="EX12" s="128" t="s">
        <v>305</v>
      </c>
      <c r="EY12" s="123" t="s">
        <v>1536</v>
      </c>
      <c r="EZ12">
        <f t="shared" si="0"/>
        <v>2</v>
      </c>
      <c r="FA12">
        <f t="shared" si="1"/>
        <v>58</v>
      </c>
      <c r="FB12">
        <f t="shared" si="2"/>
        <v>60</v>
      </c>
      <c r="FC12" s="168">
        <f t="shared" si="3"/>
        <v>3.3333333333333333E-2</v>
      </c>
      <c r="FD12" s="168">
        <f t="shared" si="4"/>
        <v>0.96666666666666667</v>
      </c>
    </row>
    <row r="13" spans="1:160" ht="15" customHeight="1" thickBot="1" x14ac:dyDescent="0.4">
      <c r="A13" s="23" t="s">
        <v>34</v>
      </c>
      <c r="B13" s="221" t="s">
        <v>1293</v>
      </c>
      <c r="C13" s="26" t="s">
        <v>158</v>
      </c>
      <c r="D13" s="26" t="s">
        <v>341</v>
      </c>
      <c r="E13" s="26" t="s">
        <v>406</v>
      </c>
      <c r="F13" s="24" t="s">
        <v>225</v>
      </c>
      <c r="G13" s="53" t="s">
        <v>226</v>
      </c>
      <c r="H13" s="24">
        <v>2</v>
      </c>
      <c r="I13" s="24" t="s">
        <v>303</v>
      </c>
      <c r="J13" s="24" t="s">
        <v>304</v>
      </c>
      <c r="K13" s="24" t="s">
        <v>305</v>
      </c>
      <c r="L13" s="24" t="s">
        <v>306</v>
      </c>
      <c r="M13" s="24" t="s">
        <v>320</v>
      </c>
      <c r="N13" s="24" t="s">
        <v>321</v>
      </c>
      <c r="O13" s="24"/>
      <c r="P13" s="24"/>
      <c r="Q13" s="24"/>
      <c r="R13" s="24"/>
      <c r="S13" s="24"/>
      <c r="T13" s="24"/>
      <c r="U13" s="24"/>
      <c r="V13" s="24"/>
      <c r="W13" s="24" t="s">
        <v>423</v>
      </c>
      <c r="X13" s="24" t="s">
        <v>423</v>
      </c>
      <c r="Y13" s="24"/>
      <c r="Z13" s="76"/>
      <c r="AA13" s="64">
        <v>2</v>
      </c>
      <c r="AB13" s="24">
        <v>0</v>
      </c>
      <c r="AC13" s="24">
        <f>AA13/2</f>
        <v>1</v>
      </c>
      <c r="AD13" s="24"/>
      <c r="AE13" s="24"/>
      <c r="AF13" s="24"/>
      <c r="AG13" s="25"/>
      <c r="AH13" s="24" t="s">
        <v>423</v>
      </c>
      <c r="AI13" s="25"/>
      <c r="AJ13" s="128" t="s">
        <v>305</v>
      </c>
      <c r="AK13" s="93" t="s">
        <v>1536</v>
      </c>
      <c r="AL13" s="128" t="s">
        <v>305</v>
      </c>
      <c r="AM13" s="102" t="s">
        <v>1536</v>
      </c>
      <c r="AN13" s="153" t="s">
        <v>305</v>
      </c>
      <c r="AO13" s="104" t="s">
        <v>1536</v>
      </c>
      <c r="AP13" s="128" t="s">
        <v>305</v>
      </c>
      <c r="AQ13" s="93" t="s">
        <v>1536</v>
      </c>
      <c r="AR13" s="128" t="s">
        <v>305</v>
      </c>
      <c r="AS13" s="123" t="s">
        <v>1536</v>
      </c>
      <c r="AT13" s="128" t="s">
        <v>305</v>
      </c>
      <c r="AU13" s="93" t="s">
        <v>1536</v>
      </c>
      <c r="AV13" s="128" t="s">
        <v>305</v>
      </c>
      <c r="AW13" s="93" t="s">
        <v>1536</v>
      </c>
      <c r="AX13" s="128" t="s">
        <v>320</v>
      </c>
      <c r="AY13" s="105" t="s">
        <v>1719</v>
      </c>
      <c r="AZ13" s="128" t="s">
        <v>305</v>
      </c>
      <c r="BA13" s="93" t="s">
        <v>1536</v>
      </c>
      <c r="BB13" s="128" t="s">
        <v>305</v>
      </c>
      <c r="BC13" s="123" t="s">
        <v>1536</v>
      </c>
      <c r="BD13" s="128" t="s">
        <v>305</v>
      </c>
      <c r="BE13" s="123" t="s">
        <v>1533</v>
      </c>
      <c r="BF13" s="128" t="s">
        <v>320</v>
      </c>
      <c r="BG13" s="93" t="s">
        <v>1720</v>
      </c>
      <c r="BH13" s="128" t="s">
        <v>305</v>
      </c>
      <c r="BI13" s="123" t="s">
        <v>1533</v>
      </c>
      <c r="BJ13" s="128" t="s">
        <v>305</v>
      </c>
      <c r="BK13" s="123" t="s">
        <v>1533</v>
      </c>
      <c r="BL13" s="128" t="s">
        <v>320</v>
      </c>
      <c r="BM13" s="93" t="s">
        <v>1721</v>
      </c>
      <c r="BN13" s="128" t="s">
        <v>320</v>
      </c>
      <c r="BO13" s="123" t="s">
        <v>1722</v>
      </c>
      <c r="BP13" s="128" t="s">
        <v>305</v>
      </c>
      <c r="BQ13" s="123" t="s">
        <v>1536</v>
      </c>
      <c r="BR13" s="128" t="s">
        <v>320</v>
      </c>
      <c r="BS13" s="126" t="s">
        <v>1723</v>
      </c>
      <c r="BT13" s="128" t="s">
        <v>320</v>
      </c>
      <c r="BU13" s="123" t="s">
        <v>1724</v>
      </c>
      <c r="BV13" s="128" t="s">
        <v>320</v>
      </c>
      <c r="BW13" s="126" t="s">
        <v>1725</v>
      </c>
      <c r="BX13" s="128" t="s">
        <v>305</v>
      </c>
      <c r="BY13" s="123" t="s">
        <v>1536</v>
      </c>
      <c r="BZ13" s="128" t="s">
        <v>305</v>
      </c>
      <c r="CA13" s="93" t="s">
        <v>1536</v>
      </c>
      <c r="CB13" s="128" t="s">
        <v>305</v>
      </c>
      <c r="CC13" s="123" t="s">
        <v>1536</v>
      </c>
      <c r="CD13" s="128" t="s">
        <v>305</v>
      </c>
      <c r="CE13" s="93" t="s">
        <v>1536</v>
      </c>
      <c r="CF13" s="172" t="s">
        <v>305</v>
      </c>
      <c r="CG13" s="210" t="s">
        <v>1536</v>
      </c>
      <c r="CH13" s="128" t="s">
        <v>305</v>
      </c>
      <c r="CI13" s="123" t="s">
        <v>1536</v>
      </c>
      <c r="CJ13" s="128" t="s">
        <v>305</v>
      </c>
      <c r="CK13" s="123" t="s">
        <v>1536</v>
      </c>
      <c r="CL13" s="128" t="s">
        <v>305</v>
      </c>
      <c r="CM13" s="123" t="s">
        <v>1536</v>
      </c>
      <c r="CN13" s="128" t="s">
        <v>305</v>
      </c>
      <c r="CO13" s="123" t="s">
        <v>1536</v>
      </c>
      <c r="CP13" s="128" t="s">
        <v>320</v>
      </c>
      <c r="CQ13" s="93" t="s">
        <v>1726</v>
      </c>
      <c r="CR13" s="128" t="s">
        <v>305</v>
      </c>
      <c r="CS13" s="123" t="s">
        <v>1536</v>
      </c>
      <c r="CT13" s="128" t="s">
        <v>320</v>
      </c>
      <c r="CU13" s="133" t="s">
        <v>1727</v>
      </c>
      <c r="CV13" s="128" t="s">
        <v>305</v>
      </c>
      <c r="CW13" s="123" t="s">
        <v>1536</v>
      </c>
      <c r="CX13" s="128" t="s">
        <v>305</v>
      </c>
      <c r="CY13" s="123" t="s">
        <v>1536</v>
      </c>
      <c r="CZ13" s="128" t="s">
        <v>305</v>
      </c>
      <c r="DA13" s="123" t="s">
        <v>1536</v>
      </c>
      <c r="DB13" s="128" t="s">
        <v>305</v>
      </c>
      <c r="DC13" s="123" t="s">
        <v>1536</v>
      </c>
      <c r="DD13" s="128" t="s">
        <v>305</v>
      </c>
      <c r="DE13" s="123" t="s">
        <v>1551</v>
      </c>
      <c r="DF13" s="128" t="s">
        <v>305</v>
      </c>
      <c r="DG13" s="123" t="s">
        <v>1536</v>
      </c>
      <c r="DH13" s="128" t="s">
        <v>320</v>
      </c>
      <c r="DI13" s="93" t="s">
        <v>1728</v>
      </c>
      <c r="DJ13" s="128" t="s">
        <v>320</v>
      </c>
      <c r="DK13" s="123" t="s">
        <v>1729</v>
      </c>
      <c r="DL13" s="128" t="s">
        <v>305</v>
      </c>
      <c r="DM13" s="123" t="s">
        <v>1536</v>
      </c>
      <c r="DN13" s="128" t="s">
        <v>305</v>
      </c>
      <c r="DO13" s="123" t="s">
        <v>1536</v>
      </c>
      <c r="DP13" s="128" t="s">
        <v>305</v>
      </c>
      <c r="DQ13" s="123" t="s">
        <v>1556</v>
      </c>
      <c r="DR13" s="128" t="s">
        <v>305</v>
      </c>
      <c r="DS13" s="123" t="s">
        <v>1556</v>
      </c>
      <c r="DT13" s="128" t="s">
        <v>305</v>
      </c>
      <c r="DU13" s="123" t="s">
        <v>1536</v>
      </c>
      <c r="DV13" s="128" t="s">
        <v>305</v>
      </c>
      <c r="DW13" s="123" t="s">
        <v>1536</v>
      </c>
      <c r="DX13" s="128" t="s">
        <v>305</v>
      </c>
      <c r="DY13" s="123" t="s">
        <v>1536</v>
      </c>
      <c r="DZ13" s="128" t="s">
        <v>320</v>
      </c>
      <c r="EA13" s="123" t="s">
        <v>1730</v>
      </c>
      <c r="EB13" s="128" t="s">
        <v>305</v>
      </c>
      <c r="EC13" s="123" t="s">
        <v>1559</v>
      </c>
      <c r="ED13" s="128" t="s">
        <v>305</v>
      </c>
      <c r="EE13" s="123" t="s">
        <v>1536</v>
      </c>
      <c r="EF13" s="128" t="s">
        <v>305</v>
      </c>
      <c r="EG13" s="93" t="s">
        <v>1536</v>
      </c>
      <c r="EH13" s="128" t="s">
        <v>305</v>
      </c>
      <c r="EI13" s="123" t="s">
        <v>1536</v>
      </c>
      <c r="EJ13" s="128" t="s">
        <v>320</v>
      </c>
      <c r="EK13" s="123" t="s">
        <v>1731</v>
      </c>
      <c r="EL13" s="128" t="s">
        <v>320</v>
      </c>
      <c r="EM13" s="126" t="s">
        <v>1732</v>
      </c>
      <c r="EN13" s="128" t="s">
        <v>305</v>
      </c>
      <c r="EO13" s="123" t="s">
        <v>1536</v>
      </c>
      <c r="EP13" s="128" t="s">
        <v>320</v>
      </c>
      <c r="EQ13" s="126" t="s">
        <v>1733</v>
      </c>
      <c r="ER13" s="128" t="s">
        <v>305</v>
      </c>
      <c r="ES13" s="123" t="s">
        <v>1563</v>
      </c>
      <c r="ET13" s="128" t="s">
        <v>320</v>
      </c>
      <c r="EU13" s="139" t="s">
        <v>1734</v>
      </c>
      <c r="EV13" s="128" t="s">
        <v>320</v>
      </c>
      <c r="EW13" s="126" t="s">
        <v>1735</v>
      </c>
      <c r="EX13" s="128" t="s">
        <v>303</v>
      </c>
      <c r="EY13" s="127" t="s">
        <v>1736</v>
      </c>
      <c r="EZ13">
        <f t="shared" si="0"/>
        <v>1</v>
      </c>
      <c r="FA13">
        <f t="shared" si="1"/>
        <v>42</v>
      </c>
      <c r="FB13">
        <f t="shared" si="2"/>
        <v>60</v>
      </c>
      <c r="FC13" s="168">
        <f t="shared" si="3"/>
        <v>1.6666666666666666E-2</v>
      </c>
      <c r="FD13" s="168">
        <f t="shared" si="4"/>
        <v>0.7</v>
      </c>
    </row>
    <row r="14" spans="1:160" ht="15" customHeight="1" thickBot="1" x14ac:dyDescent="0.4">
      <c r="A14" s="23" t="s">
        <v>35</v>
      </c>
      <c r="B14" s="221" t="s">
        <v>1294</v>
      </c>
      <c r="C14" s="26" t="s">
        <v>159</v>
      </c>
      <c r="D14" s="26" t="s">
        <v>160</v>
      </c>
      <c r="E14" s="26" t="s">
        <v>406</v>
      </c>
      <c r="F14" s="24" t="s">
        <v>227</v>
      </c>
      <c r="G14" s="53" t="s">
        <v>228</v>
      </c>
      <c r="H14" s="24">
        <v>2</v>
      </c>
      <c r="I14" s="24" t="s">
        <v>303</v>
      </c>
      <c r="J14" s="24" t="s">
        <v>304</v>
      </c>
      <c r="K14" s="24" t="s">
        <v>305</v>
      </c>
      <c r="L14" s="24" t="s">
        <v>306</v>
      </c>
      <c r="M14" s="24" t="s">
        <v>320</v>
      </c>
      <c r="N14" s="24" t="s">
        <v>321</v>
      </c>
      <c r="O14" s="24"/>
      <c r="P14" s="24"/>
      <c r="Q14" s="24"/>
      <c r="R14" s="24"/>
      <c r="S14" s="24"/>
      <c r="T14" s="24"/>
      <c r="U14" s="24"/>
      <c r="V14" s="24"/>
      <c r="W14" s="24" t="s">
        <v>423</v>
      </c>
      <c r="X14" s="24" t="s">
        <v>423</v>
      </c>
      <c r="Y14" s="24"/>
      <c r="Z14" s="76"/>
      <c r="AA14" s="64">
        <v>2</v>
      </c>
      <c r="AB14" s="24">
        <v>0</v>
      </c>
      <c r="AC14" s="24">
        <f>AA14/2</f>
        <v>1</v>
      </c>
      <c r="AD14" s="24"/>
      <c r="AE14" s="24"/>
      <c r="AF14" s="24"/>
      <c r="AG14" s="25"/>
      <c r="AH14" s="24" t="s">
        <v>423</v>
      </c>
      <c r="AI14" s="25"/>
      <c r="AJ14" s="128" t="s">
        <v>303</v>
      </c>
      <c r="AK14" s="95" t="s">
        <v>1139</v>
      </c>
      <c r="AL14" s="128" t="s">
        <v>303</v>
      </c>
      <c r="AM14" s="127" t="s">
        <v>1737</v>
      </c>
      <c r="AN14" s="153" t="s">
        <v>303</v>
      </c>
      <c r="AO14" s="160" t="s">
        <v>1738</v>
      </c>
      <c r="AP14" s="128" t="s">
        <v>303</v>
      </c>
      <c r="AQ14" s="95" t="s">
        <v>1739</v>
      </c>
      <c r="AR14" s="128" t="s">
        <v>305</v>
      </c>
      <c r="AS14" s="123" t="s">
        <v>1536</v>
      </c>
      <c r="AT14" s="128" t="s">
        <v>303</v>
      </c>
      <c r="AU14" s="95" t="s">
        <v>1740</v>
      </c>
      <c r="AV14" s="128" t="s">
        <v>305</v>
      </c>
      <c r="AW14" s="93" t="s">
        <v>1536</v>
      </c>
      <c r="AX14" s="128" t="s">
        <v>303</v>
      </c>
      <c r="AY14" s="132" t="s">
        <v>565</v>
      </c>
      <c r="AZ14" s="128" t="s">
        <v>303</v>
      </c>
      <c r="BA14" s="95" t="s">
        <v>1741</v>
      </c>
      <c r="BB14" s="128" t="s">
        <v>305</v>
      </c>
      <c r="BC14" s="123" t="s">
        <v>1536</v>
      </c>
      <c r="BD14" s="128" t="s">
        <v>305</v>
      </c>
      <c r="BE14" s="123" t="s">
        <v>1533</v>
      </c>
      <c r="BF14" s="128" t="s">
        <v>305</v>
      </c>
      <c r="BG14" s="93" t="s">
        <v>1533</v>
      </c>
      <c r="BH14" s="128" t="s">
        <v>305</v>
      </c>
      <c r="BI14" s="123" t="s">
        <v>1533</v>
      </c>
      <c r="BJ14" s="128" t="s">
        <v>305</v>
      </c>
      <c r="BK14" s="123" t="s">
        <v>1533</v>
      </c>
      <c r="BL14" s="128" t="s">
        <v>320</v>
      </c>
      <c r="BM14" s="95" t="s">
        <v>1742</v>
      </c>
      <c r="BN14" s="128" t="s">
        <v>305</v>
      </c>
      <c r="BO14" s="123" t="s">
        <v>1536</v>
      </c>
      <c r="BP14" s="128" t="s">
        <v>305</v>
      </c>
      <c r="BQ14" s="123" t="s">
        <v>1536</v>
      </c>
      <c r="BR14" s="128" t="s">
        <v>305</v>
      </c>
      <c r="BS14" s="123" t="s">
        <v>1536</v>
      </c>
      <c r="BT14" s="128" t="s">
        <v>305</v>
      </c>
      <c r="BU14" s="123" t="s">
        <v>1536</v>
      </c>
      <c r="BV14" s="128" t="s">
        <v>303</v>
      </c>
      <c r="BW14" s="126" t="s">
        <v>703</v>
      </c>
      <c r="BX14" s="128" t="s">
        <v>305</v>
      </c>
      <c r="BY14" s="123" t="s">
        <v>1536</v>
      </c>
      <c r="BZ14" s="128" t="s">
        <v>305</v>
      </c>
      <c r="CA14" s="123" t="s">
        <v>1536</v>
      </c>
      <c r="CB14" s="128" t="s">
        <v>305</v>
      </c>
      <c r="CC14" s="123" t="s">
        <v>1536</v>
      </c>
      <c r="CD14" s="128" t="s">
        <v>305</v>
      </c>
      <c r="CE14" s="93" t="s">
        <v>1536</v>
      </c>
      <c r="CF14" s="172" t="s">
        <v>305</v>
      </c>
      <c r="CG14" s="212" t="s">
        <v>1536</v>
      </c>
      <c r="CH14" s="128" t="s">
        <v>305</v>
      </c>
      <c r="CI14" s="123" t="s">
        <v>1536</v>
      </c>
      <c r="CJ14" s="128" t="s">
        <v>305</v>
      </c>
      <c r="CK14" s="123" t="s">
        <v>1536</v>
      </c>
      <c r="CL14" s="128" t="s">
        <v>305</v>
      </c>
      <c r="CM14" s="123" t="s">
        <v>1536</v>
      </c>
      <c r="CN14" s="128" t="s">
        <v>305</v>
      </c>
      <c r="CO14" s="123" t="s">
        <v>1536</v>
      </c>
      <c r="CP14" s="128" t="s">
        <v>305</v>
      </c>
      <c r="CQ14" s="93" t="s">
        <v>1536</v>
      </c>
      <c r="CR14" s="128" t="s">
        <v>305</v>
      </c>
      <c r="CS14" s="123" t="s">
        <v>1536</v>
      </c>
      <c r="CT14" s="128" t="s">
        <v>305</v>
      </c>
      <c r="CU14" s="133" t="s">
        <v>1536</v>
      </c>
      <c r="CV14" s="128" t="s">
        <v>305</v>
      </c>
      <c r="CW14" s="123" t="s">
        <v>1536</v>
      </c>
      <c r="CX14" s="128" t="s">
        <v>305</v>
      </c>
      <c r="CY14" s="123" t="s">
        <v>1536</v>
      </c>
      <c r="CZ14" s="128" t="s">
        <v>305</v>
      </c>
      <c r="DA14" s="123" t="s">
        <v>1536</v>
      </c>
      <c r="DB14" s="128" t="s">
        <v>305</v>
      </c>
      <c r="DC14" s="123" t="s">
        <v>1536</v>
      </c>
      <c r="DD14" s="128" t="s">
        <v>305</v>
      </c>
      <c r="DE14" s="123" t="s">
        <v>1551</v>
      </c>
      <c r="DF14" s="128" t="s">
        <v>305</v>
      </c>
      <c r="DG14" s="123" t="s">
        <v>1536</v>
      </c>
      <c r="DH14" s="128" t="s">
        <v>305</v>
      </c>
      <c r="DI14" s="93" t="s">
        <v>1536</v>
      </c>
      <c r="DJ14" s="128" t="s">
        <v>305</v>
      </c>
      <c r="DK14" s="123" t="s">
        <v>1536</v>
      </c>
      <c r="DL14" s="128" t="s">
        <v>305</v>
      </c>
      <c r="DM14" s="123" t="s">
        <v>1536</v>
      </c>
      <c r="DN14" s="128" t="s">
        <v>305</v>
      </c>
      <c r="DO14" s="123" t="s">
        <v>1536</v>
      </c>
      <c r="DP14" s="128" t="s">
        <v>305</v>
      </c>
      <c r="DQ14" s="123" t="s">
        <v>1556</v>
      </c>
      <c r="DR14" s="128" t="s">
        <v>305</v>
      </c>
      <c r="DS14" s="123" t="s">
        <v>1556</v>
      </c>
      <c r="DT14" s="128" t="s">
        <v>305</v>
      </c>
      <c r="DU14" s="123" t="s">
        <v>1536</v>
      </c>
      <c r="DV14" s="128" t="s">
        <v>305</v>
      </c>
      <c r="DW14" s="123" t="s">
        <v>1536</v>
      </c>
      <c r="DX14" s="128" t="s">
        <v>303</v>
      </c>
      <c r="DY14" s="95" t="s">
        <v>940</v>
      </c>
      <c r="DZ14" s="128" t="s">
        <v>305</v>
      </c>
      <c r="EA14" s="123" t="s">
        <v>1536</v>
      </c>
      <c r="EB14" s="128" t="s">
        <v>305</v>
      </c>
      <c r="EC14" s="123" t="s">
        <v>1559</v>
      </c>
      <c r="ED14" s="128" t="s">
        <v>305</v>
      </c>
      <c r="EE14" s="123" t="s">
        <v>1536</v>
      </c>
      <c r="EF14" s="128" t="s">
        <v>305</v>
      </c>
      <c r="EG14" s="123" t="s">
        <v>1536</v>
      </c>
      <c r="EH14" s="128" t="s">
        <v>305</v>
      </c>
      <c r="EI14" s="123" t="s">
        <v>1536</v>
      </c>
      <c r="EJ14" s="128" t="s">
        <v>305</v>
      </c>
      <c r="EK14" s="123" t="s">
        <v>1536</v>
      </c>
      <c r="EL14" s="128" t="s">
        <v>305</v>
      </c>
      <c r="EM14" s="123" t="s">
        <v>1664</v>
      </c>
      <c r="EN14" s="128" t="s">
        <v>303</v>
      </c>
      <c r="EO14" s="126" t="s">
        <v>1031</v>
      </c>
      <c r="EP14" s="128" t="s">
        <v>305</v>
      </c>
      <c r="EQ14" s="123" t="s">
        <v>1536</v>
      </c>
      <c r="ER14" s="128" t="s">
        <v>305</v>
      </c>
      <c r="ES14" s="123" t="s">
        <v>1563</v>
      </c>
      <c r="ET14" s="128" t="s">
        <v>305</v>
      </c>
      <c r="EU14" s="139" t="s">
        <v>1536</v>
      </c>
      <c r="EV14" s="128" t="s">
        <v>305</v>
      </c>
      <c r="EW14" s="123" t="s">
        <v>1536</v>
      </c>
      <c r="EX14" s="128" t="s">
        <v>305</v>
      </c>
      <c r="EY14" s="123" t="s">
        <v>1536</v>
      </c>
      <c r="EZ14">
        <f t="shared" si="0"/>
        <v>10</v>
      </c>
      <c r="FA14">
        <f t="shared" si="1"/>
        <v>49</v>
      </c>
      <c r="FB14">
        <f t="shared" si="2"/>
        <v>60</v>
      </c>
      <c r="FC14" s="168">
        <f t="shared" si="3"/>
        <v>0.16666666666666666</v>
      </c>
      <c r="FD14" s="168">
        <f t="shared" si="4"/>
        <v>0.81666666666666665</v>
      </c>
    </row>
    <row r="15" spans="1:160" ht="15" customHeight="1" thickBot="1" x14ac:dyDescent="0.4">
      <c r="A15" s="23" t="s">
        <v>36</v>
      </c>
      <c r="B15" s="221" t="s">
        <v>1295</v>
      </c>
      <c r="C15" s="26" t="s">
        <v>161</v>
      </c>
      <c r="D15" s="26" t="s">
        <v>342</v>
      </c>
      <c r="E15" s="26" t="s">
        <v>406</v>
      </c>
      <c r="F15" s="24" t="s">
        <v>229</v>
      </c>
      <c r="G15" s="53" t="s">
        <v>230</v>
      </c>
      <c r="H15" s="24">
        <v>2</v>
      </c>
      <c r="I15" s="24" t="s">
        <v>303</v>
      </c>
      <c r="J15" s="24" t="s">
        <v>304</v>
      </c>
      <c r="K15" s="24" t="s">
        <v>305</v>
      </c>
      <c r="L15" s="24" t="s">
        <v>306</v>
      </c>
      <c r="M15" s="24" t="s">
        <v>320</v>
      </c>
      <c r="N15" s="24" t="s">
        <v>321</v>
      </c>
      <c r="O15" s="24"/>
      <c r="P15" s="24"/>
      <c r="Q15" s="24"/>
      <c r="R15" s="24"/>
      <c r="S15" s="24"/>
      <c r="T15" s="24"/>
      <c r="U15" s="24"/>
      <c r="V15" s="24"/>
      <c r="W15" s="24" t="s">
        <v>423</v>
      </c>
      <c r="X15" s="24" t="s">
        <v>423</v>
      </c>
      <c r="Y15" s="24"/>
      <c r="Z15" s="76"/>
      <c r="AA15" s="64">
        <v>2</v>
      </c>
      <c r="AB15" s="24">
        <v>0</v>
      </c>
      <c r="AC15" s="24">
        <f>AA15/2</f>
        <v>1</v>
      </c>
      <c r="AD15" s="24"/>
      <c r="AE15" s="24"/>
      <c r="AF15" s="24"/>
      <c r="AG15" s="25"/>
      <c r="AH15" s="24" t="s">
        <v>423</v>
      </c>
      <c r="AI15" s="25"/>
      <c r="AJ15" s="128" t="s">
        <v>303</v>
      </c>
      <c r="AK15" s="95" t="s">
        <v>1743</v>
      </c>
      <c r="AL15" s="128" t="s">
        <v>303</v>
      </c>
      <c r="AM15" s="96" t="s">
        <v>1737</v>
      </c>
      <c r="AN15" s="153" t="s">
        <v>303</v>
      </c>
      <c r="AO15" s="161" t="s">
        <v>1744</v>
      </c>
      <c r="AP15" s="128" t="s">
        <v>305</v>
      </c>
      <c r="AQ15" s="93" t="s">
        <v>1536</v>
      </c>
      <c r="AR15" s="128" t="s">
        <v>305</v>
      </c>
      <c r="AS15" s="123" t="s">
        <v>1536</v>
      </c>
      <c r="AT15" s="128" t="s">
        <v>303</v>
      </c>
      <c r="AU15" s="95" t="s">
        <v>1740</v>
      </c>
      <c r="AV15" s="128" t="s">
        <v>305</v>
      </c>
      <c r="AW15" s="93" t="s">
        <v>1536</v>
      </c>
      <c r="AX15" s="128" t="s">
        <v>303</v>
      </c>
      <c r="AY15" s="132" t="s">
        <v>565</v>
      </c>
      <c r="AZ15" s="128" t="s">
        <v>305</v>
      </c>
      <c r="BA15" s="93" t="s">
        <v>1536</v>
      </c>
      <c r="BB15" s="128" t="s">
        <v>305</v>
      </c>
      <c r="BC15" s="123" t="s">
        <v>1536</v>
      </c>
      <c r="BD15" s="128" t="s">
        <v>305</v>
      </c>
      <c r="BE15" s="123" t="s">
        <v>1533</v>
      </c>
      <c r="BF15" s="128" t="s">
        <v>305</v>
      </c>
      <c r="BG15" s="93" t="s">
        <v>1533</v>
      </c>
      <c r="BH15" s="128" t="s">
        <v>305</v>
      </c>
      <c r="BI15" s="123" t="s">
        <v>1533</v>
      </c>
      <c r="BJ15" s="128" t="s">
        <v>305</v>
      </c>
      <c r="BK15" s="123" t="s">
        <v>1533</v>
      </c>
      <c r="BL15" s="128" t="s">
        <v>305</v>
      </c>
      <c r="BM15" s="123" t="s">
        <v>1533</v>
      </c>
      <c r="BN15" s="128" t="s">
        <v>305</v>
      </c>
      <c r="BO15" s="123" t="s">
        <v>1536</v>
      </c>
      <c r="BP15" s="128" t="s">
        <v>305</v>
      </c>
      <c r="BQ15" s="123" t="s">
        <v>1536</v>
      </c>
      <c r="BR15" s="128" t="s">
        <v>305</v>
      </c>
      <c r="BS15" s="123" t="s">
        <v>1536</v>
      </c>
      <c r="BT15" s="128" t="s">
        <v>305</v>
      </c>
      <c r="BU15" s="123" t="s">
        <v>1536</v>
      </c>
      <c r="BV15" s="128" t="s">
        <v>305</v>
      </c>
      <c r="BW15" s="123" t="s">
        <v>1536</v>
      </c>
      <c r="BX15" s="128" t="s">
        <v>305</v>
      </c>
      <c r="BY15" s="123" t="s">
        <v>1536</v>
      </c>
      <c r="BZ15" s="128" t="s">
        <v>305</v>
      </c>
      <c r="CA15" s="123" t="s">
        <v>1536</v>
      </c>
      <c r="CB15" s="128" t="s">
        <v>305</v>
      </c>
      <c r="CC15" s="123" t="s">
        <v>1536</v>
      </c>
      <c r="CD15" s="128" t="s">
        <v>305</v>
      </c>
      <c r="CE15" s="93" t="s">
        <v>1536</v>
      </c>
      <c r="CF15" s="172" t="s">
        <v>305</v>
      </c>
      <c r="CG15" s="174" t="s">
        <v>1536</v>
      </c>
      <c r="CH15" s="128" t="s">
        <v>305</v>
      </c>
      <c r="CI15" s="123" t="s">
        <v>1536</v>
      </c>
      <c r="CJ15" s="128" t="s">
        <v>305</v>
      </c>
      <c r="CK15" s="123" t="s">
        <v>1536</v>
      </c>
      <c r="CL15" s="128" t="s">
        <v>305</v>
      </c>
      <c r="CM15" s="123" t="s">
        <v>1536</v>
      </c>
      <c r="CN15" s="128" t="s">
        <v>305</v>
      </c>
      <c r="CO15" s="123" t="s">
        <v>1536</v>
      </c>
      <c r="CP15" s="128" t="s">
        <v>305</v>
      </c>
      <c r="CQ15" s="93" t="s">
        <v>1536</v>
      </c>
      <c r="CR15" s="128" t="s">
        <v>305</v>
      </c>
      <c r="CS15" s="123" t="s">
        <v>1536</v>
      </c>
      <c r="CT15" s="128" t="s">
        <v>305</v>
      </c>
      <c r="CU15" s="133" t="s">
        <v>1536</v>
      </c>
      <c r="CV15" s="128" t="s">
        <v>305</v>
      </c>
      <c r="CW15" s="123" t="s">
        <v>1536</v>
      </c>
      <c r="CX15" s="128" t="s">
        <v>305</v>
      </c>
      <c r="CY15" s="123" t="s">
        <v>1536</v>
      </c>
      <c r="CZ15" s="128" t="s">
        <v>305</v>
      </c>
      <c r="DA15" s="123" t="s">
        <v>1536</v>
      </c>
      <c r="DB15" s="128" t="s">
        <v>305</v>
      </c>
      <c r="DC15" s="123" t="s">
        <v>1536</v>
      </c>
      <c r="DD15" s="128" t="s">
        <v>305</v>
      </c>
      <c r="DE15" s="123" t="s">
        <v>1551</v>
      </c>
      <c r="DF15" s="128" t="s">
        <v>305</v>
      </c>
      <c r="DG15" s="123" t="s">
        <v>1536</v>
      </c>
      <c r="DH15" s="128" t="s">
        <v>305</v>
      </c>
      <c r="DI15" s="93" t="s">
        <v>1536</v>
      </c>
      <c r="DJ15" s="128" t="s">
        <v>305</v>
      </c>
      <c r="DK15" s="123" t="s">
        <v>1536</v>
      </c>
      <c r="DL15" s="128" t="s">
        <v>305</v>
      </c>
      <c r="DM15" s="123" t="s">
        <v>1536</v>
      </c>
      <c r="DN15" s="128" t="s">
        <v>305</v>
      </c>
      <c r="DO15" s="123" t="s">
        <v>1536</v>
      </c>
      <c r="DP15" s="128" t="s">
        <v>305</v>
      </c>
      <c r="DQ15" s="123" t="s">
        <v>1556</v>
      </c>
      <c r="DR15" s="128" t="s">
        <v>305</v>
      </c>
      <c r="DS15" s="123" t="s">
        <v>1556</v>
      </c>
      <c r="DT15" s="128" t="s">
        <v>305</v>
      </c>
      <c r="DU15" s="123" t="s">
        <v>1536</v>
      </c>
      <c r="DV15" s="128" t="s">
        <v>305</v>
      </c>
      <c r="DW15" s="123" t="s">
        <v>1536</v>
      </c>
      <c r="DX15" s="128" t="s">
        <v>305</v>
      </c>
      <c r="DY15" s="123" t="s">
        <v>1536</v>
      </c>
      <c r="DZ15" s="128" t="s">
        <v>305</v>
      </c>
      <c r="EA15" s="123" t="s">
        <v>1536</v>
      </c>
      <c r="EB15" s="128" t="s">
        <v>305</v>
      </c>
      <c r="EC15" s="123" t="s">
        <v>1559</v>
      </c>
      <c r="ED15" s="128" t="s">
        <v>305</v>
      </c>
      <c r="EE15" s="123" t="s">
        <v>1536</v>
      </c>
      <c r="EF15" s="128" t="s">
        <v>305</v>
      </c>
      <c r="EG15" s="123" t="s">
        <v>1536</v>
      </c>
      <c r="EH15" s="128" t="s">
        <v>305</v>
      </c>
      <c r="EI15" s="123" t="s">
        <v>1536</v>
      </c>
      <c r="EJ15" s="128" t="s">
        <v>305</v>
      </c>
      <c r="EK15" s="123" t="s">
        <v>1536</v>
      </c>
      <c r="EL15" s="128" t="s">
        <v>305</v>
      </c>
      <c r="EM15" s="123" t="s">
        <v>1664</v>
      </c>
      <c r="EN15" s="128" t="s">
        <v>305</v>
      </c>
      <c r="EO15" s="123" t="s">
        <v>1536</v>
      </c>
      <c r="EP15" s="128" t="s">
        <v>305</v>
      </c>
      <c r="EQ15" s="123" t="s">
        <v>1536</v>
      </c>
      <c r="ER15" s="128" t="s">
        <v>305</v>
      </c>
      <c r="ES15" s="123" t="s">
        <v>1563</v>
      </c>
      <c r="ET15" s="128" t="s">
        <v>305</v>
      </c>
      <c r="EU15" s="139" t="s">
        <v>1536</v>
      </c>
      <c r="EV15" s="128" t="s">
        <v>305</v>
      </c>
      <c r="EW15" s="123" t="s">
        <v>1536</v>
      </c>
      <c r="EX15" s="128" t="s">
        <v>305</v>
      </c>
      <c r="EY15" s="123" t="s">
        <v>1536</v>
      </c>
      <c r="EZ15">
        <f t="shared" si="0"/>
        <v>5</v>
      </c>
      <c r="FA15">
        <f t="shared" si="1"/>
        <v>55</v>
      </c>
      <c r="FB15">
        <f t="shared" si="2"/>
        <v>60</v>
      </c>
      <c r="FC15" s="168">
        <f t="shared" si="3"/>
        <v>8.3333333333333329E-2</v>
      </c>
      <c r="FD15" s="168">
        <f t="shared" si="4"/>
        <v>0.91666666666666663</v>
      </c>
    </row>
    <row r="16" spans="1:160" ht="15" customHeight="1" thickBot="1" x14ac:dyDescent="0.4">
      <c r="A16" s="23" t="s">
        <v>37</v>
      </c>
      <c r="B16" s="222" t="s">
        <v>1296</v>
      </c>
      <c r="C16" s="28" t="s">
        <v>165</v>
      </c>
      <c r="D16" s="29" t="s">
        <v>343</v>
      </c>
      <c r="E16" s="26" t="s">
        <v>406</v>
      </c>
      <c r="F16" s="24" t="s">
        <v>231</v>
      </c>
      <c r="G16" s="53" t="s">
        <v>232</v>
      </c>
      <c r="H16" s="24">
        <v>2</v>
      </c>
      <c r="I16" s="24" t="s">
        <v>303</v>
      </c>
      <c r="J16" s="24" t="s">
        <v>304</v>
      </c>
      <c r="K16" s="24" t="s">
        <v>305</v>
      </c>
      <c r="L16" s="24" t="s">
        <v>306</v>
      </c>
      <c r="M16" s="47" t="s">
        <v>1637</v>
      </c>
      <c r="N16" s="24" t="s">
        <v>1707</v>
      </c>
      <c r="O16" s="24" t="s">
        <v>307</v>
      </c>
      <c r="P16" s="24" t="s">
        <v>307</v>
      </c>
      <c r="Q16" s="24" t="s">
        <v>308</v>
      </c>
      <c r="R16" s="24" t="s">
        <v>308</v>
      </c>
      <c r="S16" s="24" t="s">
        <v>309</v>
      </c>
      <c r="T16" s="24" t="s">
        <v>309</v>
      </c>
      <c r="U16" s="24" t="s">
        <v>310</v>
      </c>
      <c r="V16" s="24" t="s">
        <v>310</v>
      </c>
      <c r="W16" s="24" t="s">
        <v>423</v>
      </c>
      <c r="X16" s="24" t="s">
        <v>423</v>
      </c>
      <c r="Y16" s="64"/>
      <c r="Z16" s="76"/>
      <c r="AA16" s="64">
        <v>2</v>
      </c>
      <c r="AB16" s="24">
        <v>0</v>
      </c>
      <c r="AC16" s="24">
        <v>1</v>
      </c>
      <c r="AD16" s="24">
        <v>0.4</v>
      </c>
      <c r="AE16" s="24">
        <v>0.8</v>
      </c>
      <c r="AF16" s="24">
        <v>1.2</v>
      </c>
      <c r="AG16" s="24">
        <v>1.6</v>
      </c>
      <c r="AH16" s="24" t="s">
        <v>423</v>
      </c>
      <c r="AI16" s="24"/>
      <c r="AJ16" s="128" t="s">
        <v>305</v>
      </c>
      <c r="AK16" s="93" t="s">
        <v>1536</v>
      </c>
      <c r="AL16" s="128" t="s">
        <v>310</v>
      </c>
      <c r="AM16" s="96" t="s">
        <v>1708</v>
      </c>
      <c r="AN16" s="153" t="s">
        <v>307</v>
      </c>
      <c r="AO16" s="104" t="s">
        <v>1745</v>
      </c>
      <c r="AP16" s="128" t="s">
        <v>308</v>
      </c>
      <c r="AQ16" s="93" t="s">
        <v>1536</v>
      </c>
      <c r="AR16" s="128" t="s">
        <v>305</v>
      </c>
      <c r="AS16" s="123" t="s">
        <v>1536</v>
      </c>
      <c r="AT16" s="128" t="s">
        <v>305</v>
      </c>
      <c r="AU16" s="93" t="s">
        <v>1536</v>
      </c>
      <c r="AV16" s="128" t="s">
        <v>305</v>
      </c>
      <c r="AW16" s="93" t="s">
        <v>1536</v>
      </c>
      <c r="AX16" s="128" t="s">
        <v>305</v>
      </c>
      <c r="AY16" s="105" t="s">
        <v>1536</v>
      </c>
      <c r="AZ16" s="128" t="s">
        <v>305</v>
      </c>
      <c r="BA16" s="93" t="s">
        <v>1536</v>
      </c>
      <c r="BB16" s="128" t="s">
        <v>305</v>
      </c>
      <c r="BC16" s="123" t="s">
        <v>1536</v>
      </c>
      <c r="BD16" s="128" t="s">
        <v>1637</v>
      </c>
      <c r="BE16" s="123" t="s">
        <v>1533</v>
      </c>
      <c r="BF16" s="128" t="s">
        <v>307</v>
      </c>
      <c r="BG16" s="93" t="s">
        <v>1533</v>
      </c>
      <c r="BH16" s="128" t="s">
        <v>305</v>
      </c>
      <c r="BI16" s="123" t="s">
        <v>1533</v>
      </c>
      <c r="BJ16" s="128" t="s">
        <v>305</v>
      </c>
      <c r="BK16" s="123" t="s">
        <v>1533</v>
      </c>
      <c r="BL16" s="128" t="s">
        <v>1637</v>
      </c>
      <c r="BM16" s="123" t="s">
        <v>1533</v>
      </c>
      <c r="BN16" s="128" t="s">
        <v>309</v>
      </c>
      <c r="BO16" s="123" t="s">
        <v>1536</v>
      </c>
      <c r="BP16" s="128" t="s">
        <v>305</v>
      </c>
      <c r="BQ16" s="123" t="s">
        <v>1536</v>
      </c>
      <c r="BR16" s="128" t="s">
        <v>305</v>
      </c>
      <c r="BS16" s="123" t="s">
        <v>1536</v>
      </c>
      <c r="BT16" s="128" t="s">
        <v>305</v>
      </c>
      <c r="BU16" s="123" t="s">
        <v>1536</v>
      </c>
      <c r="BV16" s="128" t="s">
        <v>1637</v>
      </c>
      <c r="BW16" s="123" t="s">
        <v>1536</v>
      </c>
      <c r="BX16" s="128" t="s">
        <v>1637</v>
      </c>
      <c r="BY16" s="123" t="s">
        <v>1536</v>
      </c>
      <c r="BZ16" s="128" t="s">
        <v>1637</v>
      </c>
      <c r="CA16" s="123" t="s">
        <v>1536</v>
      </c>
      <c r="CB16" s="128" t="s">
        <v>305</v>
      </c>
      <c r="CC16" s="123" t="s">
        <v>1536</v>
      </c>
      <c r="CD16" s="128" t="s">
        <v>305</v>
      </c>
      <c r="CE16" s="93" t="s">
        <v>1536</v>
      </c>
      <c r="CF16" s="172" t="s">
        <v>305</v>
      </c>
      <c r="CG16" s="212" t="s">
        <v>1536</v>
      </c>
      <c r="CH16" s="128" t="s">
        <v>305</v>
      </c>
      <c r="CI16" s="123" t="s">
        <v>1536</v>
      </c>
      <c r="CJ16" s="128" t="s">
        <v>305</v>
      </c>
      <c r="CK16" s="123" t="s">
        <v>1536</v>
      </c>
      <c r="CL16" s="128" t="s">
        <v>307</v>
      </c>
      <c r="CM16" s="123" t="s">
        <v>1536</v>
      </c>
      <c r="CN16" s="128" t="s">
        <v>1637</v>
      </c>
      <c r="CO16" s="123" t="s">
        <v>1536</v>
      </c>
      <c r="CP16" s="128" t="s">
        <v>305</v>
      </c>
      <c r="CQ16" s="93" t="s">
        <v>1536</v>
      </c>
      <c r="CR16" s="128" t="s">
        <v>305</v>
      </c>
      <c r="CS16" s="123" t="s">
        <v>1536</v>
      </c>
      <c r="CT16" s="128" t="s">
        <v>305</v>
      </c>
      <c r="CU16" s="133" t="s">
        <v>1536</v>
      </c>
      <c r="CV16" s="128" t="s">
        <v>305</v>
      </c>
      <c r="CW16" s="123" t="s">
        <v>1536</v>
      </c>
      <c r="CX16" s="128" t="s">
        <v>305</v>
      </c>
      <c r="CY16" s="123" t="s">
        <v>1536</v>
      </c>
      <c r="CZ16" s="128" t="s">
        <v>305</v>
      </c>
      <c r="DA16" s="123" t="s">
        <v>1536</v>
      </c>
      <c r="DB16" s="128" t="s">
        <v>305</v>
      </c>
      <c r="DC16" s="123" t="s">
        <v>1536</v>
      </c>
      <c r="DD16" s="128" t="s">
        <v>305</v>
      </c>
      <c r="DE16" s="123" t="s">
        <v>1551</v>
      </c>
      <c r="DF16" s="128" t="s">
        <v>1637</v>
      </c>
      <c r="DG16" s="123" t="s">
        <v>1536</v>
      </c>
      <c r="DH16" s="128" t="s">
        <v>305</v>
      </c>
      <c r="DI16" s="93" t="s">
        <v>1536</v>
      </c>
      <c r="DJ16" s="128" t="s">
        <v>305</v>
      </c>
      <c r="DK16" s="123" t="s">
        <v>1536</v>
      </c>
      <c r="DL16" s="128" t="s">
        <v>305</v>
      </c>
      <c r="DM16" s="123" t="s">
        <v>1536</v>
      </c>
      <c r="DN16" s="128" t="s">
        <v>305</v>
      </c>
      <c r="DO16" s="123" t="s">
        <v>1536</v>
      </c>
      <c r="DP16" s="128" t="s">
        <v>305</v>
      </c>
      <c r="DQ16" s="123" t="s">
        <v>1556</v>
      </c>
      <c r="DR16" s="128" t="s">
        <v>305</v>
      </c>
      <c r="DS16" s="123" t="s">
        <v>1556</v>
      </c>
      <c r="DT16" s="128" t="s">
        <v>305</v>
      </c>
      <c r="DU16" s="123" t="s">
        <v>1536</v>
      </c>
      <c r="DV16" s="128" t="s">
        <v>305</v>
      </c>
      <c r="DW16" s="123" t="s">
        <v>1536</v>
      </c>
      <c r="DX16" s="128" t="s">
        <v>305</v>
      </c>
      <c r="DY16" s="123" t="s">
        <v>1536</v>
      </c>
      <c r="DZ16" s="128" t="s">
        <v>305</v>
      </c>
      <c r="EA16" s="123" t="s">
        <v>1536</v>
      </c>
      <c r="EB16" s="128" t="s">
        <v>305</v>
      </c>
      <c r="EC16" s="123" t="s">
        <v>1559</v>
      </c>
      <c r="ED16" s="128" t="s">
        <v>305</v>
      </c>
      <c r="EE16" s="123" t="s">
        <v>1536</v>
      </c>
      <c r="EF16" s="128" t="s">
        <v>305</v>
      </c>
      <c r="EG16" s="123" t="s">
        <v>1536</v>
      </c>
      <c r="EH16" s="128" t="s">
        <v>305</v>
      </c>
      <c r="EI16" s="123" t="s">
        <v>1536</v>
      </c>
      <c r="EJ16" s="128" t="s">
        <v>305</v>
      </c>
      <c r="EK16" s="123" t="s">
        <v>1536</v>
      </c>
      <c r="EL16" s="128" t="s">
        <v>305</v>
      </c>
      <c r="EM16" s="123" t="s">
        <v>1664</v>
      </c>
      <c r="EN16" s="128" t="s">
        <v>305</v>
      </c>
      <c r="EO16" s="123" t="s">
        <v>1536</v>
      </c>
      <c r="EP16" s="128" t="s">
        <v>305</v>
      </c>
      <c r="EQ16" s="123" t="s">
        <v>1536</v>
      </c>
      <c r="ER16" s="128" t="s">
        <v>305</v>
      </c>
      <c r="ES16" s="123" t="s">
        <v>1563</v>
      </c>
      <c r="ET16" s="128" t="s">
        <v>310</v>
      </c>
      <c r="EU16" s="139" t="s">
        <v>1536</v>
      </c>
      <c r="EV16" s="128" t="s">
        <v>305</v>
      </c>
      <c r="EW16" s="123" t="s">
        <v>1536</v>
      </c>
      <c r="EX16" s="128" t="s">
        <v>308</v>
      </c>
      <c r="EY16" s="123" t="s">
        <v>1536</v>
      </c>
      <c r="EZ16">
        <f t="shared" si="0"/>
        <v>0</v>
      </c>
      <c r="FA16">
        <f t="shared" si="1"/>
        <v>45</v>
      </c>
      <c r="FB16">
        <f t="shared" si="2"/>
        <v>60</v>
      </c>
      <c r="FC16" s="168">
        <f t="shared" si="3"/>
        <v>0</v>
      </c>
      <c r="FD16" s="168">
        <f t="shared" si="4"/>
        <v>0.75</v>
      </c>
    </row>
    <row r="17" spans="1:160" ht="15" customHeight="1" thickBot="1" x14ac:dyDescent="0.4">
      <c r="A17" s="23" t="s">
        <v>38</v>
      </c>
      <c r="B17" s="221" t="s">
        <v>1297</v>
      </c>
      <c r="C17" s="26" t="s">
        <v>162</v>
      </c>
      <c r="D17" s="26" t="s">
        <v>344</v>
      </c>
      <c r="E17" s="26" t="s">
        <v>406</v>
      </c>
      <c r="F17" s="24" t="s">
        <v>233</v>
      </c>
      <c r="G17" s="53" t="s">
        <v>234</v>
      </c>
      <c r="H17" s="24">
        <v>2</v>
      </c>
      <c r="I17" s="24" t="s">
        <v>303</v>
      </c>
      <c r="J17" s="24" t="s">
        <v>304</v>
      </c>
      <c r="K17" s="24" t="s">
        <v>305</v>
      </c>
      <c r="L17" s="24" t="s">
        <v>306</v>
      </c>
      <c r="M17" s="47" t="s">
        <v>320</v>
      </c>
      <c r="N17" s="24" t="s">
        <v>321</v>
      </c>
      <c r="O17" s="24"/>
      <c r="P17" s="24"/>
      <c r="Q17" s="24"/>
      <c r="R17" s="24"/>
      <c r="S17" s="24"/>
      <c r="T17" s="24"/>
      <c r="U17" s="24"/>
      <c r="V17" s="24"/>
      <c r="W17" s="24" t="s">
        <v>423</v>
      </c>
      <c r="X17" s="24" t="s">
        <v>423</v>
      </c>
      <c r="Y17" s="64"/>
      <c r="Z17" s="76"/>
      <c r="AA17" s="64">
        <v>2</v>
      </c>
      <c r="AB17" s="24">
        <v>0</v>
      </c>
      <c r="AC17" s="24">
        <v>1</v>
      </c>
      <c r="AD17" s="24"/>
      <c r="AE17" s="24"/>
      <c r="AF17" s="24"/>
      <c r="AG17" s="24"/>
      <c r="AH17" s="24" t="s">
        <v>423</v>
      </c>
      <c r="AI17" s="24"/>
      <c r="AJ17" s="128" t="s">
        <v>305</v>
      </c>
      <c r="AK17" s="93" t="s">
        <v>1536</v>
      </c>
      <c r="AL17" s="128" t="s">
        <v>303</v>
      </c>
      <c r="AM17" s="93" t="s">
        <v>1708</v>
      </c>
      <c r="AN17" s="153">
        <v>0</v>
      </c>
      <c r="AO17" s="104" t="s">
        <v>1536</v>
      </c>
      <c r="AP17" s="128" t="s">
        <v>305</v>
      </c>
      <c r="AQ17" s="20" t="s">
        <v>1536</v>
      </c>
      <c r="AR17" s="128" t="s">
        <v>305</v>
      </c>
      <c r="AS17" s="123" t="s">
        <v>1536</v>
      </c>
      <c r="AT17" s="128" t="s">
        <v>305</v>
      </c>
      <c r="AU17" s="93" t="s">
        <v>1536</v>
      </c>
      <c r="AV17" s="128" t="s">
        <v>305</v>
      </c>
      <c r="AW17" s="93" t="s">
        <v>1536</v>
      </c>
      <c r="AX17" s="128" t="s">
        <v>305</v>
      </c>
      <c r="AY17" s="105" t="s">
        <v>1536</v>
      </c>
      <c r="AZ17" s="128" t="s">
        <v>305</v>
      </c>
      <c r="BA17" s="93" t="s">
        <v>1536</v>
      </c>
      <c r="BB17" s="128" t="s">
        <v>305</v>
      </c>
      <c r="BC17" s="123" t="s">
        <v>1536</v>
      </c>
      <c r="BD17" s="128" t="s">
        <v>305</v>
      </c>
      <c r="BE17" s="123" t="s">
        <v>1533</v>
      </c>
      <c r="BF17" s="128" t="s">
        <v>305</v>
      </c>
      <c r="BG17" s="93" t="s">
        <v>1533</v>
      </c>
      <c r="BH17" s="128" t="s">
        <v>305</v>
      </c>
      <c r="BI17" s="123" t="s">
        <v>1533</v>
      </c>
      <c r="BJ17" s="128" t="s">
        <v>305</v>
      </c>
      <c r="BK17" s="123" t="s">
        <v>1533</v>
      </c>
      <c r="BL17" s="128" t="s">
        <v>305</v>
      </c>
      <c r="BM17" s="123" t="s">
        <v>1533</v>
      </c>
      <c r="BN17" s="128" t="s">
        <v>305</v>
      </c>
      <c r="BO17" s="123" t="s">
        <v>1536</v>
      </c>
      <c r="BP17" s="128" t="s">
        <v>305</v>
      </c>
      <c r="BQ17" s="123" t="s">
        <v>1536</v>
      </c>
      <c r="BR17" s="128" t="s">
        <v>305</v>
      </c>
      <c r="BS17" s="123" t="s">
        <v>1536</v>
      </c>
      <c r="BT17" s="128" t="s">
        <v>305</v>
      </c>
      <c r="BU17" s="123" t="s">
        <v>1536</v>
      </c>
      <c r="BV17" s="128" t="s">
        <v>305</v>
      </c>
      <c r="BW17" s="123" t="s">
        <v>1536</v>
      </c>
      <c r="BX17" s="128" t="s">
        <v>305</v>
      </c>
      <c r="BY17" s="123" t="s">
        <v>1536</v>
      </c>
      <c r="BZ17" s="128" t="s">
        <v>305</v>
      </c>
      <c r="CA17" s="123" t="s">
        <v>1536</v>
      </c>
      <c r="CB17" s="128" t="s">
        <v>305</v>
      </c>
      <c r="CC17" s="123" t="s">
        <v>1536</v>
      </c>
      <c r="CD17" s="128" t="s">
        <v>305</v>
      </c>
      <c r="CE17" s="93" t="s">
        <v>1536</v>
      </c>
      <c r="CF17" s="172" t="s">
        <v>305</v>
      </c>
      <c r="CG17" s="212" t="s">
        <v>1536</v>
      </c>
      <c r="CH17" s="128" t="s">
        <v>305</v>
      </c>
      <c r="CI17" s="123" t="s">
        <v>1536</v>
      </c>
      <c r="CJ17" s="128" t="s">
        <v>305</v>
      </c>
      <c r="CK17" s="123" t="s">
        <v>1536</v>
      </c>
      <c r="CL17" s="128" t="s">
        <v>305</v>
      </c>
      <c r="CM17" s="123" t="s">
        <v>1536</v>
      </c>
      <c r="CN17" s="128" t="s">
        <v>305</v>
      </c>
      <c r="CO17" s="123" t="s">
        <v>1536</v>
      </c>
      <c r="CP17" s="128" t="s">
        <v>305</v>
      </c>
      <c r="CQ17" s="93" t="s">
        <v>1536</v>
      </c>
      <c r="CR17" s="128" t="s">
        <v>305</v>
      </c>
      <c r="CS17" s="123" t="s">
        <v>1536</v>
      </c>
      <c r="CT17" s="128" t="s">
        <v>305</v>
      </c>
      <c r="CU17" s="133" t="s">
        <v>1536</v>
      </c>
      <c r="CV17" s="128" t="s">
        <v>305</v>
      </c>
      <c r="CW17" s="123" t="s">
        <v>1536</v>
      </c>
      <c r="CX17" s="128" t="s">
        <v>305</v>
      </c>
      <c r="CY17" s="123" t="s">
        <v>1536</v>
      </c>
      <c r="CZ17" s="128" t="s">
        <v>305</v>
      </c>
      <c r="DA17" s="123" t="s">
        <v>1536</v>
      </c>
      <c r="DB17" s="128" t="s">
        <v>305</v>
      </c>
      <c r="DC17" s="123" t="s">
        <v>1536</v>
      </c>
      <c r="DD17" s="128" t="s">
        <v>305</v>
      </c>
      <c r="DE17" s="123" t="s">
        <v>1551</v>
      </c>
      <c r="DF17" s="128" t="s">
        <v>305</v>
      </c>
      <c r="DG17" s="123" t="s">
        <v>1536</v>
      </c>
      <c r="DH17" s="128" t="s">
        <v>305</v>
      </c>
      <c r="DI17" s="93" t="s">
        <v>1536</v>
      </c>
      <c r="DJ17" s="128" t="s">
        <v>305</v>
      </c>
      <c r="DK17" s="123" t="s">
        <v>1536</v>
      </c>
      <c r="DL17" s="128" t="s">
        <v>305</v>
      </c>
      <c r="DM17" s="123" t="s">
        <v>1536</v>
      </c>
      <c r="DN17" s="128" t="s">
        <v>305</v>
      </c>
      <c r="DO17" s="123" t="s">
        <v>1536</v>
      </c>
      <c r="DP17" s="128" t="s">
        <v>305</v>
      </c>
      <c r="DQ17" s="123" t="s">
        <v>1556</v>
      </c>
      <c r="DR17" s="128" t="s">
        <v>305</v>
      </c>
      <c r="DS17" s="123" t="s">
        <v>1556</v>
      </c>
      <c r="DT17" s="128" t="s">
        <v>305</v>
      </c>
      <c r="DU17" s="123" t="s">
        <v>1536</v>
      </c>
      <c r="DV17" s="128" t="s">
        <v>305</v>
      </c>
      <c r="DW17" s="123" t="s">
        <v>1536</v>
      </c>
      <c r="DX17" s="128" t="s">
        <v>305</v>
      </c>
      <c r="DY17" s="123" t="s">
        <v>1536</v>
      </c>
      <c r="DZ17" s="128" t="s">
        <v>305</v>
      </c>
      <c r="EA17" s="123" t="s">
        <v>1536</v>
      </c>
      <c r="EB17" s="128" t="s">
        <v>305</v>
      </c>
      <c r="EC17" s="123" t="s">
        <v>1559</v>
      </c>
      <c r="ED17" s="128" t="s">
        <v>305</v>
      </c>
      <c r="EE17" s="123" t="s">
        <v>1536</v>
      </c>
      <c r="EF17" s="128" t="s">
        <v>305</v>
      </c>
      <c r="EG17" s="123" t="s">
        <v>1536</v>
      </c>
      <c r="EH17" s="128" t="s">
        <v>305</v>
      </c>
      <c r="EI17" s="123" t="s">
        <v>1536</v>
      </c>
      <c r="EJ17" s="128" t="s">
        <v>305</v>
      </c>
      <c r="EK17" s="123" t="s">
        <v>1536</v>
      </c>
      <c r="EL17" s="128" t="s">
        <v>305</v>
      </c>
      <c r="EM17" s="123" t="s">
        <v>1664</v>
      </c>
      <c r="EN17" s="128" t="s">
        <v>305</v>
      </c>
      <c r="EO17" s="123" t="s">
        <v>1536</v>
      </c>
      <c r="EP17" s="128" t="s">
        <v>305</v>
      </c>
      <c r="EQ17" s="123" t="s">
        <v>1536</v>
      </c>
      <c r="ER17" s="128" t="s">
        <v>305</v>
      </c>
      <c r="ES17" s="123" t="s">
        <v>1563</v>
      </c>
      <c r="ET17" s="128" t="s">
        <v>305</v>
      </c>
      <c r="EU17" s="139" t="s">
        <v>1536</v>
      </c>
      <c r="EV17" s="128" t="s">
        <v>305</v>
      </c>
      <c r="EW17" s="123" t="s">
        <v>1536</v>
      </c>
      <c r="EX17" s="128" t="s">
        <v>305</v>
      </c>
      <c r="EY17" s="123" t="s">
        <v>1536</v>
      </c>
      <c r="EZ17">
        <f t="shared" si="0"/>
        <v>1</v>
      </c>
      <c r="FA17">
        <f t="shared" si="1"/>
        <v>58</v>
      </c>
      <c r="FB17">
        <f t="shared" si="2"/>
        <v>60</v>
      </c>
      <c r="FC17" s="168">
        <f t="shared" si="3"/>
        <v>1.6666666666666666E-2</v>
      </c>
      <c r="FD17" s="168">
        <f t="shared" si="4"/>
        <v>0.96666666666666667</v>
      </c>
    </row>
    <row r="18" spans="1:160" ht="15" customHeight="1" thickBot="1" x14ac:dyDescent="0.4">
      <c r="A18" s="23" t="s">
        <v>39</v>
      </c>
      <c r="B18" s="221" t="s">
        <v>1298</v>
      </c>
      <c r="C18" s="26" t="s">
        <v>163</v>
      </c>
      <c r="D18" s="26" t="s">
        <v>164</v>
      </c>
      <c r="E18" s="26" t="s">
        <v>406</v>
      </c>
      <c r="F18" s="24" t="s">
        <v>235</v>
      </c>
      <c r="G18" s="53" t="s">
        <v>236</v>
      </c>
      <c r="H18" s="24">
        <v>2</v>
      </c>
      <c r="I18" s="24" t="s">
        <v>303</v>
      </c>
      <c r="J18" s="24" t="s">
        <v>304</v>
      </c>
      <c r="K18" s="24" t="s">
        <v>305</v>
      </c>
      <c r="L18" s="24" t="s">
        <v>306</v>
      </c>
      <c r="M18" s="24" t="s">
        <v>320</v>
      </c>
      <c r="N18" s="24" t="s">
        <v>321</v>
      </c>
      <c r="O18" s="24"/>
      <c r="P18" s="24"/>
      <c r="Q18" s="24"/>
      <c r="R18" s="24"/>
      <c r="S18" s="24"/>
      <c r="T18" s="24"/>
      <c r="U18" s="24"/>
      <c r="V18" s="24"/>
      <c r="W18" s="24" t="s">
        <v>423</v>
      </c>
      <c r="X18" s="24" t="s">
        <v>423</v>
      </c>
      <c r="Y18" s="24"/>
      <c r="Z18" s="76"/>
      <c r="AA18" s="64">
        <v>2</v>
      </c>
      <c r="AB18" s="24">
        <v>0</v>
      </c>
      <c r="AC18" s="24">
        <f t="shared" ref="AC18:AC24" si="5">AA18/2</f>
        <v>1</v>
      </c>
      <c r="AD18" s="24"/>
      <c r="AE18" s="24"/>
      <c r="AF18" s="24"/>
      <c r="AG18" s="25"/>
      <c r="AH18" s="24" t="s">
        <v>423</v>
      </c>
      <c r="AI18" s="25"/>
      <c r="AJ18" s="128" t="s">
        <v>303</v>
      </c>
      <c r="AK18" s="95" t="s">
        <v>1746</v>
      </c>
      <c r="AL18" s="128" t="s">
        <v>303</v>
      </c>
      <c r="AM18" s="103" t="s">
        <v>1747</v>
      </c>
      <c r="AN18" s="153">
        <v>0</v>
      </c>
      <c r="AO18" s="104" t="s">
        <v>1536</v>
      </c>
      <c r="AP18" s="128" t="s">
        <v>305</v>
      </c>
      <c r="AQ18" s="93" t="s">
        <v>1536</v>
      </c>
      <c r="AR18" s="128" t="s">
        <v>305</v>
      </c>
      <c r="AS18" s="123" t="s">
        <v>1536</v>
      </c>
      <c r="AT18" s="128" t="s">
        <v>303</v>
      </c>
      <c r="AU18" s="95" t="s">
        <v>1748</v>
      </c>
      <c r="AV18" s="128" t="s">
        <v>305</v>
      </c>
      <c r="AW18" s="93" t="s">
        <v>1536</v>
      </c>
      <c r="AX18" s="128" t="s">
        <v>303</v>
      </c>
      <c r="AY18" s="132" t="s">
        <v>1749</v>
      </c>
      <c r="AZ18" s="128" t="s">
        <v>305</v>
      </c>
      <c r="BA18" s="93" t="s">
        <v>1536</v>
      </c>
      <c r="BB18" s="128" t="s">
        <v>305</v>
      </c>
      <c r="BC18" s="123" t="s">
        <v>1536</v>
      </c>
      <c r="BD18" s="128" t="s">
        <v>305</v>
      </c>
      <c r="BE18" s="123" t="s">
        <v>1533</v>
      </c>
      <c r="BF18" s="128" t="s">
        <v>305</v>
      </c>
      <c r="BG18" s="93" t="s">
        <v>1533</v>
      </c>
      <c r="BH18" s="128" t="s">
        <v>305</v>
      </c>
      <c r="BI18" s="123" t="s">
        <v>1533</v>
      </c>
      <c r="BJ18" s="128" t="s">
        <v>305</v>
      </c>
      <c r="BK18" s="123" t="s">
        <v>1533</v>
      </c>
      <c r="BL18" s="128" t="s">
        <v>303</v>
      </c>
      <c r="BM18" s="126" t="s">
        <v>1750</v>
      </c>
      <c r="BN18" s="128" t="s">
        <v>305</v>
      </c>
      <c r="BO18" s="123" t="s">
        <v>1536</v>
      </c>
      <c r="BP18" s="128" t="s">
        <v>305</v>
      </c>
      <c r="BQ18" s="123" t="s">
        <v>1536</v>
      </c>
      <c r="BR18" s="128" t="s">
        <v>305</v>
      </c>
      <c r="BS18" s="123" t="s">
        <v>1536</v>
      </c>
      <c r="BT18" s="128" t="s">
        <v>305</v>
      </c>
      <c r="BU18" s="123" t="s">
        <v>1536</v>
      </c>
      <c r="BV18" s="128" t="s">
        <v>305</v>
      </c>
      <c r="BW18" s="123" t="s">
        <v>1536</v>
      </c>
      <c r="BX18" s="128" t="s">
        <v>305</v>
      </c>
      <c r="BY18" s="123" t="s">
        <v>1536</v>
      </c>
      <c r="BZ18" s="128" t="s">
        <v>305</v>
      </c>
      <c r="CA18" s="123" t="s">
        <v>1536</v>
      </c>
      <c r="CB18" s="128" t="s">
        <v>305</v>
      </c>
      <c r="CC18" s="123" t="s">
        <v>1536</v>
      </c>
      <c r="CD18" s="128" t="s">
        <v>305</v>
      </c>
      <c r="CE18" s="93" t="s">
        <v>1536</v>
      </c>
      <c r="CF18" s="172" t="s">
        <v>305</v>
      </c>
      <c r="CG18" s="212" t="s">
        <v>1536</v>
      </c>
      <c r="CH18" s="128" t="s">
        <v>305</v>
      </c>
      <c r="CI18" s="123" t="s">
        <v>1536</v>
      </c>
      <c r="CJ18" s="128" t="s">
        <v>305</v>
      </c>
      <c r="CK18" s="123" t="s">
        <v>1536</v>
      </c>
      <c r="CL18" s="128" t="s">
        <v>305</v>
      </c>
      <c r="CM18" s="123" t="s">
        <v>1536</v>
      </c>
      <c r="CN18" s="128" t="s">
        <v>305</v>
      </c>
      <c r="CO18" s="123" t="s">
        <v>1536</v>
      </c>
      <c r="CP18" s="128" t="s">
        <v>305</v>
      </c>
      <c r="CQ18" s="126" t="s">
        <v>1536</v>
      </c>
      <c r="CR18" s="128" t="s">
        <v>305</v>
      </c>
      <c r="CS18" s="123" t="s">
        <v>1536</v>
      </c>
      <c r="CT18" s="128" t="s">
        <v>305</v>
      </c>
      <c r="CU18" s="133" t="s">
        <v>1536</v>
      </c>
      <c r="CV18" s="128" t="s">
        <v>305</v>
      </c>
      <c r="CW18" s="123" t="s">
        <v>1536</v>
      </c>
      <c r="CX18" s="128" t="s">
        <v>305</v>
      </c>
      <c r="CY18" s="123" t="s">
        <v>1536</v>
      </c>
      <c r="CZ18" s="128" t="s">
        <v>305</v>
      </c>
      <c r="DA18" s="123" t="s">
        <v>1536</v>
      </c>
      <c r="DB18" s="128" t="s">
        <v>305</v>
      </c>
      <c r="DC18" s="123" t="s">
        <v>1536</v>
      </c>
      <c r="DD18" s="128" t="s">
        <v>305</v>
      </c>
      <c r="DE18" s="123" t="s">
        <v>1551</v>
      </c>
      <c r="DF18" s="128" t="s">
        <v>305</v>
      </c>
      <c r="DG18" s="123" t="s">
        <v>1536</v>
      </c>
      <c r="DH18" s="128" t="s">
        <v>305</v>
      </c>
      <c r="DI18" s="93" t="s">
        <v>1536</v>
      </c>
      <c r="DJ18" s="128" t="s">
        <v>305</v>
      </c>
      <c r="DK18" s="123" t="s">
        <v>1536</v>
      </c>
      <c r="DL18" s="128" t="s">
        <v>305</v>
      </c>
      <c r="DM18" s="123" t="s">
        <v>1536</v>
      </c>
      <c r="DN18" s="128" t="s">
        <v>305</v>
      </c>
      <c r="DO18" s="123" t="s">
        <v>1536</v>
      </c>
      <c r="DP18" s="128" t="s">
        <v>305</v>
      </c>
      <c r="DQ18" s="123" t="s">
        <v>1556</v>
      </c>
      <c r="DR18" s="128" t="s">
        <v>305</v>
      </c>
      <c r="DS18" s="123" t="s">
        <v>1556</v>
      </c>
      <c r="DT18" s="128" t="s">
        <v>305</v>
      </c>
      <c r="DU18" s="123" t="s">
        <v>1536</v>
      </c>
      <c r="DV18" s="128" t="s">
        <v>305</v>
      </c>
      <c r="DW18" s="123" t="s">
        <v>1536</v>
      </c>
      <c r="DX18" s="128" t="s">
        <v>305</v>
      </c>
      <c r="DY18" s="123" t="s">
        <v>1536</v>
      </c>
      <c r="DZ18" s="128" t="s">
        <v>305</v>
      </c>
      <c r="EA18" s="123" t="s">
        <v>1536</v>
      </c>
      <c r="EB18" s="128" t="s">
        <v>305</v>
      </c>
      <c r="EC18" s="123" t="s">
        <v>1559</v>
      </c>
      <c r="ED18" s="128" t="s">
        <v>305</v>
      </c>
      <c r="EE18" s="123" t="s">
        <v>1536</v>
      </c>
      <c r="EF18" s="128" t="s">
        <v>305</v>
      </c>
      <c r="EG18" s="123" t="s">
        <v>1536</v>
      </c>
      <c r="EH18" s="128" t="s">
        <v>305</v>
      </c>
      <c r="EI18" s="123" t="s">
        <v>1536</v>
      </c>
      <c r="EJ18" s="128" t="s">
        <v>305</v>
      </c>
      <c r="EK18" s="123" t="s">
        <v>1536</v>
      </c>
      <c r="EL18" s="128" t="s">
        <v>305</v>
      </c>
      <c r="EM18" s="123" t="s">
        <v>1664</v>
      </c>
      <c r="EN18" s="128" t="s">
        <v>305</v>
      </c>
      <c r="EO18" s="123" t="s">
        <v>1536</v>
      </c>
      <c r="EP18" s="128" t="s">
        <v>305</v>
      </c>
      <c r="EQ18" s="123" t="s">
        <v>1536</v>
      </c>
      <c r="ER18" s="128" t="s">
        <v>305</v>
      </c>
      <c r="ES18" s="123" t="s">
        <v>1563</v>
      </c>
      <c r="ET18" s="128" t="s">
        <v>305</v>
      </c>
      <c r="EU18" s="139" t="s">
        <v>1536</v>
      </c>
      <c r="EV18" s="128" t="s">
        <v>305</v>
      </c>
      <c r="EW18" s="123" t="s">
        <v>1536</v>
      </c>
      <c r="EX18" s="128" t="s">
        <v>305</v>
      </c>
      <c r="EY18" s="123" t="s">
        <v>1536</v>
      </c>
      <c r="EZ18">
        <f t="shared" si="0"/>
        <v>5</v>
      </c>
      <c r="FA18">
        <f t="shared" si="1"/>
        <v>54</v>
      </c>
      <c r="FB18">
        <f t="shared" si="2"/>
        <v>60</v>
      </c>
      <c r="FC18" s="168">
        <f t="shared" si="3"/>
        <v>8.3333333333333329E-2</v>
      </c>
      <c r="FD18" s="168">
        <f t="shared" si="4"/>
        <v>0.9</v>
      </c>
    </row>
    <row r="19" spans="1:160" ht="15" customHeight="1" thickBot="1" x14ac:dyDescent="0.4">
      <c r="A19" s="27" t="s">
        <v>40</v>
      </c>
      <c r="B19" s="221" t="s">
        <v>1299</v>
      </c>
      <c r="C19" s="26" t="s">
        <v>166</v>
      </c>
      <c r="D19" s="26" t="s">
        <v>167</v>
      </c>
      <c r="E19" s="26" t="s">
        <v>406</v>
      </c>
      <c r="F19" s="47" t="s">
        <v>237</v>
      </c>
      <c r="G19" s="54" t="s">
        <v>238</v>
      </c>
      <c r="H19" s="47">
        <v>2</v>
      </c>
      <c r="I19" s="47" t="s">
        <v>303</v>
      </c>
      <c r="J19" s="47" t="s">
        <v>304</v>
      </c>
      <c r="K19" s="47" t="s">
        <v>305</v>
      </c>
      <c r="L19" s="24" t="s">
        <v>306</v>
      </c>
      <c r="M19" s="24" t="s">
        <v>320</v>
      </c>
      <c r="N19" s="47" t="s">
        <v>321</v>
      </c>
      <c r="O19" s="47"/>
      <c r="P19" s="47"/>
      <c r="Q19" s="47"/>
      <c r="R19" s="47"/>
      <c r="S19" s="47"/>
      <c r="T19" s="47"/>
      <c r="U19" s="47"/>
      <c r="V19" s="47"/>
      <c r="W19" s="47" t="s">
        <v>423</v>
      </c>
      <c r="X19" s="47" t="s">
        <v>423</v>
      </c>
      <c r="Y19" s="47"/>
      <c r="Z19" s="77"/>
      <c r="AA19" s="65">
        <v>2</v>
      </c>
      <c r="AB19" s="47">
        <v>0</v>
      </c>
      <c r="AC19" s="24">
        <f t="shared" si="5"/>
        <v>1</v>
      </c>
      <c r="AD19" s="47"/>
      <c r="AE19" s="47"/>
      <c r="AF19" s="47"/>
      <c r="AG19" s="26"/>
      <c r="AH19" s="47" t="s">
        <v>423</v>
      </c>
      <c r="AI19" s="26"/>
      <c r="AJ19" s="128" t="s">
        <v>305</v>
      </c>
      <c r="AK19" s="93" t="s">
        <v>1536</v>
      </c>
      <c r="AL19" s="128" t="s">
        <v>303</v>
      </c>
      <c r="AM19" s="96" t="s">
        <v>1751</v>
      </c>
      <c r="AN19" s="153" t="s">
        <v>303</v>
      </c>
      <c r="AO19" s="104" t="s">
        <v>1751</v>
      </c>
      <c r="AP19" s="128" t="s">
        <v>303</v>
      </c>
      <c r="AQ19" s="93" t="s">
        <v>1751</v>
      </c>
      <c r="AR19" s="128" t="s">
        <v>303</v>
      </c>
      <c r="AS19" s="96" t="s">
        <v>1751</v>
      </c>
      <c r="AT19" s="128" t="s">
        <v>303</v>
      </c>
      <c r="AU19" s="93" t="s">
        <v>1751</v>
      </c>
      <c r="AV19" s="128" t="s">
        <v>303</v>
      </c>
      <c r="AW19" s="126" t="s">
        <v>1751</v>
      </c>
      <c r="AX19" s="128" t="s">
        <v>303</v>
      </c>
      <c r="AY19" s="132" t="s">
        <v>1751</v>
      </c>
      <c r="AZ19" s="128" t="s">
        <v>303</v>
      </c>
      <c r="BA19" s="93" t="s">
        <v>1751</v>
      </c>
      <c r="BB19" s="128" t="s">
        <v>305</v>
      </c>
      <c r="BC19" s="96" t="s">
        <v>1536</v>
      </c>
      <c r="BD19" s="128" t="s">
        <v>303</v>
      </c>
      <c r="BE19" s="93" t="s">
        <v>1751</v>
      </c>
      <c r="BF19" s="128" t="s">
        <v>303</v>
      </c>
      <c r="BG19" s="93" t="s">
        <v>1751</v>
      </c>
      <c r="BH19" s="128" t="s">
        <v>305</v>
      </c>
      <c r="BI19" s="93" t="s">
        <v>1536</v>
      </c>
      <c r="BJ19" s="128" t="s">
        <v>305</v>
      </c>
      <c r="BK19" s="93" t="s">
        <v>1533</v>
      </c>
      <c r="BL19" s="128" t="s">
        <v>303</v>
      </c>
      <c r="BM19" s="93" t="s">
        <v>1751</v>
      </c>
      <c r="BN19" s="128" t="s">
        <v>303</v>
      </c>
      <c r="BO19" s="93" t="s">
        <v>1751</v>
      </c>
      <c r="BP19" s="128" t="s">
        <v>305</v>
      </c>
      <c r="BQ19" s="93" t="s">
        <v>1536</v>
      </c>
      <c r="BR19" s="128" t="s">
        <v>305</v>
      </c>
      <c r="BS19" s="93" t="s">
        <v>1536</v>
      </c>
      <c r="BT19" s="128" t="s">
        <v>303</v>
      </c>
      <c r="BU19" s="93" t="s">
        <v>1751</v>
      </c>
      <c r="BV19" s="128" t="s">
        <v>303</v>
      </c>
      <c r="BW19" s="134" t="s">
        <v>1751</v>
      </c>
      <c r="BX19" s="128" t="s">
        <v>303</v>
      </c>
      <c r="BY19" s="93" t="s">
        <v>1536</v>
      </c>
      <c r="BZ19" s="128" t="s">
        <v>303</v>
      </c>
      <c r="CA19" s="93" t="s">
        <v>1751</v>
      </c>
      <c r="CB19" s="128" t="s">
        <v>305</v>
      </c>
      <c r="CC19" s="93" t="s">
        <v>1536</v>
      </c>
      <c r="CD19" s="128" t="s">
        <v>303</v>
      </c>
      <c r="CE19" s="93" t="s">
        <v>1751</v>
      </c>
      <c r="CF19" s="172" t="s">
        <v>305</v>
      </c>
      <c r="CG19" s="174" t="s">
        <v>1536</v>
      </c>
      <c r="CH19" s="128" t="s">
        <v>305</v>
      </c>
      <c r="CI19" s="93" t="s">
        <v>1536</v>
      </c>
      <c r="CJ19" s="128" t="s">
        <v>305</v>
      </c>
      <c r="CK19" s="93" t="s">
        <v>1536</v>
      </c>
      <c r="CL19" s="128" t="s">
        <v>303</v>
      </c>
      <c r="CM19" s="93" t="s">
        <v>1751</v>
      </c>
      <c r="CN19" s="128" t="s">
        <v>303</v>
      </c>
      <c r="CO19" s="93" t="s">
        <v>1751</v>
      </c>
      <c r="CP19" s="128" t="s">
        <v>305</v>
      </c>
      <c r="CQ19" s="93" t="s">
        <v>1536</v>
      </c>
      <c r="CR19" s="128" t="s">
        <v>305</v>
      </c>
      <c r="CS19" s="93" t="s">
        <v>1536</v>
      </c>
      <c r="CT19" s="128" t="s">
        <v>303</v>
      </c>
      <c r="CU19" s="93" t="s">
        <v>1751</v>
      </c>
      <c r="CV19" s="128" t="s">
        <v>305</v>
      </c>
      <c r="CW19" s="93" t="s">
        <v>1536</v>
      </c>
      <c r="CX19" s="128" t="s">
        <v>305</v>
      </c>
      <c r="CY19" s="93" t="s">
        <v>1536</v>
      </c>
      <c r="CZ19" s="128" t="s">
        <v>303</v>
      </c>
      <c r="DA19" s="93" t="s">
        <v>1751</v>
      </c>
      <c r="DB19" s="128" t="s">
        <v>305</v>
      </c>
      <c r="DC19" s="97" t="s">
        <v>1536</v>
      </c>
      <c r="DD19" s="128" t="s">
        <v>305</v>
      </c>
      <c r="DE19" s="123" t="s">
        <v>1551</v>
      </c>
      <c r="DF19" s="128" t="s">
        <v>303</v>
      </c>
      <c r="DG19" s="126" t="s">
        <v>1751</v>
      </c>
      <c r="DH19" s="128" t="s">
        <v>305</v>
      </c>
      <c r="DI19" s="93" t="s">
        <v>1536</v>
      </c>
      <c r="DJ19" s="128" t="s">
        <v>303</v>
      </c>
      <c r="DK19" s="132" t="s">
        <v>1751</v>
      </c>
      <c r="DL19" s="128" t="s">
        <v>305</v>
      </c>
      <c r="DM19" s="132" t="s">
        <v>1536</v>
      </c>
      <c r="DN19" s="128" t="s">
        <v>303</v>
      </c>
      <c r="DO19" s="93" t="s">
        <v>1751</v>
      </c>
      <c r="DP19" s="128" t="s">
        <v>305</v>
      </c>
      <c r="DQ19" s="123" t="s">
        <v>1556</v>
      </c>
      <c r="DR19" s="128" t="s">
        <v>305</v>
      </c>
      <c r="DS19" s="123" t="s">
        <v>1556</v>
      </c>
      <c r="DT19" s="128" t="s">
        <v>303</v>
      </c>
      <c r="DU19" s="126" t="s">
        <v>1751</v>
      </c>
      <c r="DV19" s="128" t="s">
        <v>303</v>
      </c>
      <c r="DW19" s="93" t="s">
        <v>1751</v>
      </c>
      <c r="DX19" s="128" t="s">
        <v>305</v>
      </c>
      <c r="DY19" s="93" t="s">
        <v>1536</v>
      </c>
      <c r="DZ19" s="128" t="s">
        <v>305</v>
      </c>
      <c r="EA19" s="123" t="s">
        <v>1536</v>
      </c>
      <c r="EB19" s="128" t="s">
        <v>305</v>
      </c>
      <c r="EC19" s="93" t="s">
        <v>1559</v>
      </c>
      <c r="ED19" s="128" t="s">
        <v>303</v>
      </c>
      <c r="EE19" s="126" t="s">
        <v>1751</v>
      </c>
      <c r="EF19" s="128" t="s">
        <v>303</v>
      </c>
      <c r="EG19" s="93" t="s">
        <v>1751</v>
      </c>
      <c r="EH19" s="128" t="s">
        <v>305</v>
      </c>
      <c r="EI19" s="96" t="s">
        <v>1536</v>
      </c>
      <c r="EJ19" s="128" t="s">
        <v>305</v>
      </c>
      <c r="EK19" s="96" t="s">
        <v>1536</v>
      </c>
      <c r="EL19" s="128" t="s">
        <v>303</v>
      </c>
      <c r="EM19" s="93" t="s">
        <v>1751</v>
      </c>
      <c r="EN19" s="128" t="s">
        <v>305</v>
      </c>
      <c r="EO19" s="96" t="s">
        <v>1536</v>
      </c>
      <c r="EP19" s="128" t="s">
        <v>303</v>
      </c>
      <c r="EQ19" s="93" t="s">
        <v>1751</v>
      </c>
      <c r="ER19" s="128" t="s">
        <v>305</v>
      </c>
      <c r="ES19" s="93" t="s">
        <v>1563</v>
      </c>
      <c r="ET19" s="128" t="s">
        <v>303</v>
      </c>
      <c r="EU19" s="132" t="s">
        <v>1751</v>
      </c>
      <c r="EV19" s="128" t="s">
        <v>303</v>
      </c>
      <c r="EW19" s="93" t="s">
        <v>1751</v>
      </c>
      <c r="EX19" s="128" t="s">
        <v>303</v>
      </c>
      <c r="EY19" s="96" t="s">
        <v>1751</v>
      </c>
      <c r="EZ19">
        <f t="shared" si="0"/>
        <v>33</v>
      </c>
      <c r="FA19">
        <f t="shared" si="1"/>
        <v>27</v>
      </c>
      <c r="FB19">
        <f t="shared" si="2"/>
        <v>60</v>
      </c>
      <c r="FC19" s="168">
        <f t="shared" si="3"/>
        <v>0.55000000000000004</v>
      </c>
      <c r="FD19" s="168">
        <f t="shared" si="4"/>
        <v>0.45</v>
      </c>
    </row>
    <row r="20" spans="1:160" ht="15" customHeight="1" thickBot="1" x14ac:dyDescent="0.4">
      <c r="A20" s="27" t="s">
        <v>41</v>
      </c>
      <c r="B20" s="221" t="s">
        <v>1300</v>
      </c>
      <c r="C20" s="26" t="s">
        <v>168</v>
      </c>
      <c r="D20" s="26" t="s">
        <v>169</v>
      </c>
      <c r="E20" s="26" t="s">
        <v>406</v>
      </c>
      <c r="F20" s="47" t="s">
        <v>240</v>
      </c>
      <c r="G20" s="54" t="s">
        <v>239</v>
      </c>
      <c r="H20" s="47">
        <v>2</v>
      </c>
      <c r="I20" s="47" t="s">
        <v>303</v>
      </c>
      <c r="J20" s="47" t="s">
        <v>304</v>
      </c>
      <c r="K20" s="47" t="s">
        <v>305</v>
      </c>
      <c r="L20" s="24" t="s">
        <v>306</v>
      </c>
      <c r="M20" s="24" t="s">
        <v>320</v>
      </c>
      <c r="N20" s="47" t="s">
        <v>321</v>
      </c>
      <c r="O20" s="47"/>
      <c r="P20" s="47"/>
      <c r="Q20" s="47"/>
      <c r="R20" s="47"/>
      <c r="S20" s="47"/>
      <c r="T20" s="47"/>
      <c r="U20" s="47"/>
      <c r="V20" s="47"/>
      <c r="W20" s="47" t="s">
        <v>423</v>
      </c>
      <c r="X20" s="47" t="s">
        <v>423</v>
      </c>
      <c r="Y20" s="47"/>
      <c r="Z20" s="77"/>
      <c r="AA20" s="65">
        <v>2</v>
      </c>
      <c r="AB20" s="47">
        <v>0</v>
      </c>
      <c r="AC20" s="24">
        <f t="shared" si="5"/>
        <v>1</v>
      </c>
      <c r="AD20" s="47"/>
      <c r="AE20" s="47"/>
      <c r="AF20" s="47"/>
      <c r="AG20" s="26"/>
      <c r="AH20" s="47" t="s">
        <v>423</v>
      </c>
      <c r="AI20" s="26"/>
      <c r="AJ20" s="128" t="s">
        <v>303</v>
      </c>
      <c r="AK20" s="93" t="s">
        <v>1751</v>
      </c>
      <c r="AL20" s="128" t="s">
        <v>303</v>
      </c>
      <c r="AM20" s="96" t="s">
        <v>1751</v>
      </c>
      <c r="AN20" s="153" t="s">
        <v>303</v>
      </c>
      <c r="AO20" s="104" t="s">
        <v>1751</v>
      </c>
      <c r="AP20" s="128" t="s">
        <v>303</v>
      </c>
      <c r="AQ20" s="93" t="s">
        <v>1751</v>
      </c>
      <c r="AR20" s="128" t="s">
        <v>303</v>
      </c>
      <c r="AS20" s="96" t="s">
        <v>1751</v>
      </c>
      <c r="AT20" s="128" t="s">
        <v>303</v>
      </c>
      <c r="AU20" s="93" t="s">
        <v>1751</v>
      </c>
      <c r="AV20" s="128" t="s">
        <v>303</v>
      </c>
      <c r="AW20" s="93" t="s">
        <v>1751</v>
      </c>
      <c r="AX20" s="128" t="s">
        <v>303</v>
      </c>
      <c r="AY20" s="132" t="s">
        <v>1751</v>
      </c>
      <c r="AZ20" s="128" t="s">
        <v>303</v>
      </c>
      <c r="BA20" s="93" t="s">
        <v>1751</v>
      </c>
      <c r="BB20" s="128" t="s">
        <v>305</v>
      </c>
      <c r="BC20" s="96" t="s">
        <v>1536</v>
      </c>
      <c r="BD20" s="128" t="s">
        <v>303</v>
      </c>
      <c r="BE20" s="93" t="s">
        <v>1751</v>
      </c>
      <c r="BF20" s="128" t="s">
        <v>303</v>
      </c>
      <c r="BG20" s="93" t="s">
        <v>1751</v>
      </c>
      <c r="BH20" s="128" t="s">
        <v>305</v>
      </c>
      <c r="BI20" s="93" t="s">
        <v>1533</v>
      </c>
      <c r="BJ20" s="128" t="s">
        <v>305</v>
      </c>
      <c r="BK20" s="93" t="s">
        <v>1533</v>
      </c>
      <c r="BL20" s="128" t="s">
        <v>303</v>
      </c>
      <c r="BM20" s="93" t="s">
        <v>1751</v>
      </c>
      <c r="BN20" s="128" t="s">
        <v>303</v>
      </c>
      <c r="BO20" s="93" t="s">
        <v>1751</v>
      </c>
      <c r="BP20" s="128" t="s">
        <v>305</v>
      </c>
      <c r="BQ20" s="93" t="s">
        <v>1536</v>
      </c>
      <c r="BR20" s="128" t="s">
        <v>305</v>
      </c>
      <c r="BS20" s="93" t="s">
        <v>1536</v>
      </c>
      <c r="BT20" s="128" t="s">
        <v>303</v>
      </c>
      <c r="BU20" s="93" t="s">
        <v>1751</v>
      </c>
      <c r="BV20" s="128" t="s">
        <v>303</v>
      </c>
      <c r="BW20" s="134" t="s">
        <v>1751</v>
      </c>
      <c r="BX20" s="128" t="s">
        <v>303</v>
      </c>
      <c r="BY20" s="93" t="s">
        <v>1536</v>
      </c>
      <c r="BZ20" s="128" t="s">
        <v>303</v>
      </c>
      <c r="CA20" s="93" t="s">
        <v>1751</v>
      </c>
      <c r="CB20" s="128" t="s">
        <v>305</v>
      </c>
      <c r="CC20" s="93" t="s">
        <v>1536</v>
      </c>
      <c r="CD20" s="128" t="s">
        <v>303</v>
      </c>
      <c r="CE20" s="93" t="s">
        <v>1751</v>
      </c>
      <c r="CF20" s="172" t="s">
        <v>305</v>
      </c>
      <c r="CG20" s="173" t="s">
        <v>1536</v>
      </c>
      <c r="CH20" s="128" t="s">
        <v>305</v>
      </c>
      <c r="CI20" s="93" t="s">
        <v>1536</v>
      </c>
      <c r="CJ20" s="128" t="s">
        <v>305</v>
      </c>
      <c r="CK20" s="93" t="s">
        <v>1536</v>
      </c>
      <c r="CL20" s="128" t="s">
        <v>303</v>
      </c>
      <c r="CM20" s="93" t="s">
        <v>1751</v>
      </c>
      <c r="CN20" s="128" t="s">
        <v>303</v>
      </c>
      <c r="CO20" s="93" t="s">
        <v>1751</v>
      </c>
      <c r="CP20" s="128" t="s">
        <v>305</v>
      </c>
      <c r="CQ20" s="93" t="s">
        <v>1536</v>
      </c>
      <c r="CR20" s="128" t="s">
        <v>305</v>
      </c>
      <c r="CS20" s="93" t="s">
        <v>1536</v>
      </c>
      <c r="CT20" s="128" t="s">
        <v>303</v>
      </c>
      <c r="CU20" s="93" t="s">
        <v>1751</v>
      </c>
      <c r="CV20" s="128" t="s">
        <v>305</v>
      </c>
      <c r="CW20" s="96" t="s">
        <v>1536</v>
      </c>
      <c r="CX20" s="128" t="s">
        <v>305</v>
      </c>
      <c r="CY20" s="93" t="s">
        <v>1536</v>
      </c>
      <c r="CZ20" s="128" t="s">
        <v>303</v>
      </c>
      <c r="DA20" s="93" t="s">
        <v>1751</v>
      </c>
      <c r="DB20" s="128" t="s">
        <v>305</v>
      </c>
      <c r="DC20" s="97" t="s">
        <v>1536</v>
      </c>
      <c r="DD20" s="128" t="s">
        <v>305</v>
      </c>
      <c r="DE20" s="123" t="s">
        <v>1551</v>
      </c>
      <c r="DF20" s="128" t="s">
        <v>303</v>
      </c>
      <c r="DG20" s="93" t="s">
        <v>1751</v>
      </c>
      <c r="DH20" s="128" t="s">
        <v>305</v>
      </c>
      <c r="DI20" s="93" t="s">
        <v>1536</v>
      </c>
      <c r="DJ20" s="128" t="s">
        <v>303</v>
      </c>
      <c r="DK20" s="132" t="s">
        <v>1751</v>
      </c>
      <c r="DL20" s="128" t="s">
        <v>305</v>
      </c>
      <c r="DM20" s="132" t="s">
        <v>1536</v>
      </c>
      <c r="DN20" s="128" t="s">
        <v>303</v>
      </c>
      <c r="DO20" s="93" t="s">
        <v>1751</v>
      </c>
      <c r="DP20" s="128" t="s">
        <v>305</v>
      </c>
      <c r="DQ20" s="123" t="s">
        <v>1556</v>
      </c>
      <c r="DR20" s="128" t="s">
        <v>305</v>
      </c>
      <c r="DS20" s="93" t="s">
        <v>1556</v>
      </c>
      <c r="DT20" s="128" t="s">
        <v>303</v>
      </c>
      <c r="DU20" s="126" t="s">
        <v>1751</v>
      </c>
      <c r="DV20" s="128" t="s">
        <v>303</v>
      </c>
      <c r="DW20" s="93" t="s">
        <v>1751</v>
      </c>
      <c r="DX20" s="128" t="s">
        <v>305</v>
      </c>
      <c r="DY20" s="93" t="s">
        <v>1536</v>
      </c>
      <c r="DZ20" s="128" t="s">
        <v>305</v>
      </c>
      <c r="EA20" s="123" t="s">
        <v>1536</v>
      </c>
      <c r="EB20" s="128" t="s">
        <v>305</v>
      </c>
      <c r="EC20" s="93" t="s">
        <v>1559</v>
      </c>
      <c r="ED20" s="128" t="s">
        <v>303</v>
      </c>
      <c r="EE20" s="126" t="s">
        <v>1751</v>
      </c>
      <c r="EF20" s="128" t="s">
        <v>303</v>
      </c>
      <c r="EG20" s="93" t="s">
        <v>1751</v>
      </c>
      <c r="EH20" s="128" t="s">
        <v>305</v>
      </c>
      <c r="EI20" s="96" t="s">
        <v>1536</v>
      </c>
      <c r="EJ20" s="128" t="s">
        <v>305</v>
      </c>
      <c r="EK20" s="96" t="s">
        <v>1536</v>
      </c>
      <c r="EL20" s="128" t="s">
        <v>303</v>
      </c>
      <c r="EM20" s="93" t="s">
        <v>1751</v>
      </c>
      <c r="EN20" s="128" t="s">
        <v>305</v>
      </c>
      <c r="EO20" s="96" t="s">
        <v>1536</v>
      </c>
      <c r="EP20" s="128" t="s">
        <v>303</v>
      </c>
      <c r="EQ20" s="93" t="s">
        <v>1751</v>
      </c>
      <c r="ER20" s="128" t="s">
        <v>305</v>
      </c>
      <c r="ES20" s="93" t="s">
        <v>1563</v>
      </c>
      <c r="ET20" s="128" t="s">
        <v>303</v>
      </c>
      <c r="EU20" s="132" t="s">
        <v>1751</v>
      </c>
      <c r="EV20" s="128" t="s">
        <v>303</v>
      </c>
      <c r="EW20" s="93" t="s">
        <v>1751</v>
      </c>
      <c r="EX20" s="128" t="s">
        <v>303</v>
      </c>
      <c r="EY20" s="96" t="s">
        <v>1751</v>
      </c>
      <c r="EZ20">
        <f t="shared" si="0"/>
        <v>34</v>
      </c>
      <c r="FA20">
        <f t="shared" si="1"/>
        <v>26</v>
      </c>
      <c r="FB20">
        <f t="shared" si="2"/>
        <v>60</v>
      </c>
      <c r="FC20" s="168">
        <f t="shared" si="3"/>
        <v>0.56666666666666665</v>
      </c>
      <c r="FD20" s="168">
        <f t="shared" si="4"/>
        <v>0.43333333333333335</v>
      </c>
    </row>
    <row r="21" spans="1:160" ht="15" customHeight="1" thickBot="1" x14ac:dyDescent="0.4">
      <c r="A21" s="27" t="s">
        <v>42</v>
      </c>
      <c r="B21" s="221" t="s">
        <v>1301</v>
      </c>
      <c r="C21" s="26" t="s">
        <v>170</v>
      </c>
      <c r="D21" s="26" t="s">
        <v>345</v>
      </c>
      <c r="E21" s="26" t="s">
        <v>406</v>
      </c>
      <c r="F21" s="47" t="s">
        <v>241</v>
      </c>
      <c r="G21" s="54" t="s">
        <v>242</v>
      </c>
      <c r="H21" s="47">
        <v>2</v>
      </c>
      <c r="I21" s="47" t="s">
        <v>303</v>
      </c>
      <c r="J21" s="47" t="s">
        <v>304</v>
      </c>
      <c r="K21" s="47" t="s">
        <v>305</v>
      </c>
      <c r="L21" s="24" t="s">
        <v>306</v>
      </c>
      <c r="M21" s="24" t="s">
        <v>320</v>
      </c>
      <c r="N21" s="47" t="s">
        <v>321</v>
      </c>
      <c r="O21" s="47"/>
      <c r="P21" s="47"/>
      <c r="Q21" s="47"/>
      <c r="R21" s="47"/>
      <c r="S21" s="47"/>
      <c r="T21" s="47"/>
      <c r="U21" s="47"/>
      <c r="V21" s="47"/>
      <c r="W21" s="47" t="s">
        <v>423</v>
      </c>
      <c r="X21" s="47" t="s">
        <v>423</v>
      </c>
      <c r="Y21" s="47"/>
      <c r="Z21" s="77"/>
      <c r="AA21" s="65">
        <v>2</v>
      </c>
      <c r="AB21" s="47">
        <v>0</v>
      </c>
      <c r="AC21" s="24">
        <f t="shared" si="5"/>
        <v>1</v>
      </c>
      <c r="AD21" s="47"/>
      <c r="AE21" s="47"/>
      <c r="AF21" s="47"/>
      <c r="AG21" s="26"/>
      <c r="AH21" s="47" t="s">
        <v>423</v>
      </c>
      <c r="AI21" s="26"/>
      <c r="AJ21" s="128" t="s">
        <v>303</v>
      </c>
      <c r="AK21" s="93" t="s">
        <v>1751</v>
      </c>
      <c r="AL21" s="128" t="s">
        <v>305</v>
      </c>
      <c r="AM21" s="96" t="s">
        <v>1536</v>
      </c>
      <c r="AN21" s="153" t="s">
        <v>303</v>
      </c>
      <c r="AO21" s="104" t="s">
        <v>1751</v>
      </c>
      <c r="AP21" s="128" t="s">
        <v>303</v>
      </c>
      <c r="AQ21" s="93" t="s">
        <v>1751</v>
      </c>
      <c r="AR21" s="128" t="s">
        <v>305</v>
      </c>
      <c r="AS21" s="95" t="s">
        <v>1536</v>
      </c>
      <c r="AT21" s="128" t="s">
        <v>303</v>
      </c>
      <c r="AU21" s="93" t="s">
        <v>1751</v>
      </c>
      <c r="AV21" s="128" t="s">
        <v>303</v>
      </c>
      <c r="AW21" s="93" t="s">
        <v>1751</v>
      </c>
      <c r="AX21" s="128" t="s">
        <v>303</v>
      </c>
      <c r="AY21" s="132" t="s">
        <v>1751</v>
      </c>
      <c r="AZ21" s="128" t="s">
        <v>303</v>
      </c>
      <c r="BA21" s="93" t="s">
        <v>1751</v>
      </c>
      <c r="BB21" s="128" t="s">
        <v>305</v>
      </c>
      <c r="BC21" s="96" t="s">
        <v>1536</v>
      </c>
      <c r="BD21" s="128" t="s">
        <v>303</v>
      </c>
      <c r="BE21" s="93" t="s">
        <v>1751</v>
      </c>
      <c r="BF21" s="128" t="s">
        <v>303</v>
      </c>
      <c r="BG21" s="93" t="s">
        <v>1751</v>
      </c>
      <c r="BH21" s="128" t="s">
        <v>305</v>
      </c>
      <c r="BI21" s="123" t="s">
        <v>1533</v>
      </c>
      <c r="BJ21" s="128" t="s">
        <v>305</v>
      </c>
      <c r="BK21" s="123" t="s">
        <v>1533</v>
      </c>
      <c r="BL21" s="128" t="s">
        <v>303</v>
      </c>
      <c r="BM21" s="93" t="s">
        <v>1751</v>
      </c>
      <c r="BN21" s="128" t="s">
        <v>303</v>
      </c>
      <c r="BO21" s="93" t="s">
        <v>1751</v>
      </c>
      <c r="BP21" s="128" t="s">
        <v>305</v>
      </c>
      <c r="BQ21" s="123" t="s">
        <v>1536</v>
      </c>
      <c r="BR21" s="128" t="s">
        <v>305</v>
      </c>
      <c r="BS21" s="93" t="s">
        <v>1536</v>
      </c>
      <c r="BT21" s="128" t="s">
        <v>303</v>
      </c>
      <c r="BU21" s="93" t="s">
        <v>1751</v>
      </c>
      <c r="BV21" s="128" t="s">
        <v>303</v>
      </c>
      <c r="BW21" s="126" t="s">
        <v>1751</v>
      </c>
      <c r="BX21" s="128" t="s">
        <v>305</v>
      </c>
      <c r="BY21" s="126" t="s">
        <v>1752</v>
      </c>
      <c r="BZ21" s="128" t="s">
        <v>303</v>
      </c>
      <c r="CA21" s="93" t="s">
        <v>1751</v>
      </c>
      <c r="CB21" s="128" t="s">
        <v>305</v>
      </c>
      <c r="CC21" s="123" t="s">
        <v>1536</v>
      </c>
      <c r="CD21" s="128" t="s">
        <v>303</v>
      </c>
      <c r="CE21" s="93" t="s">
        <v>1751</v>
      </c>
      <c r="CF21" s="172" t="s">
        <v>305</v>
      </c>
      <c r="CG21" s="174" t="s">
        <v>1536</v>
      </c>
      <c r="CH21" s="128" t="s">
        <v>305</v>
      </c>
      <c r="CI21" s="123" t="s">
        <v>1536</v>
      </c>
      <c r="CJ21" s="128" t="s">
        <v>305</v>
      </c>
      <c r="CK21" s="123" t="s">
        <v>1536</v>
      </c>
      <c r="CL21" s="128" t="s">
        <v>303</v>
      </c>
      <c r="CM21" s="93" t="s">
        <v>1751</v>
      </c>
      <c r="CN21" s="128" t="s">
        <v>303</v>
      </c>
      <c r="CO21" s="93" t="s">
        <v>1751</v>
      </c>
      <c r="CP21" s="128" t="s">
        <v>305</v>
      </c>
      <c r="CQ21" s="93" t="s">
        <v>1536</v>
      </c>
      <c r="CR21" s="128" t="s">
        <v>305</v>
      </c>
      <c r="CS21" s="93" t="s">
        <v>1536</v>
      </c>
      <c r="CT21" s="128" t="s">
        <v>303</v>
      </c>
      <c r="CU21" s="93" t="s">
        <v>1751</v>
      </c>
      <c r="CV21" s="128" t="s">
        <v>305</v>
      </c>
      <c r="CW21" s="123" t="s">
        <v>1536</v>
      </c>
      <c r="CX21" s="128" t="s">
        <v>305</v>
      </c>
      <c r="CY21" s="123" t="s">
        <v>1536</v>
      </c>
      <c r="CZ21" s="128" t="s">
        <v>303</v>
      </c>
      <c r="DA21" s="93" t="s">
        <v>1751</v>
      </c>
      <c r="DB21" s="128" t="s">
        <v>305</v>
      </c>
      <c r="DC21" s="97" t="s">
        <v>1536</v>
      </c>
      <c r="DD21" s="128" t="s">
        <v>305</v>
      </c>
      <c r="DE21" s="123" t="s">
        <v>1551</v>
      </c>
      <c r="DF21" s="128" t="s">
        <v>305</v>
      </c>
      <c r="DG21" s="93" t="s">
        <v>1536</v>
      </c>
      <c r="DH21" s="128" t="s">
        <v>305</v>
      </c>
      <c r="DI21" s="93" t="s">
        <v>1536</v>
      </c>
      <c r="DJ21" s="128" t="s">
        <v>303</v>
      </c>
      <c r="DK21" s="132" t="s">
        <v>1751</v>
      </c>
      <c r="DL21" s="128" t="s">
        <v>305</v>
      </c>
      <c r="DM21" s="123" t="s">
        <v>1536</v>
      </c>
      <c r="DN21" s="128" t="s">
        <v>303</v>
      </c>
      <c r="DO21" s="93" t="s">
        <v>1751</v>
      </c>
      <c r="DP21" s="128" t="s">
        <v>305</v>
      </c>
      <c r="DQ21" s="123" t="s">
        <v>1556</v>
      </c>
      <c r="DR21" s="128" t="s">
        <v>305</v>
      </c>
      <c r="DS21" s="123" t="s">
        <v>1556</v>
      </c>
      <c r="DT21" s="128" t="s">
        <v>303</v>
      </c>
      <c r="DU21" s="126" t="s">
        <v>1751</v>
      </c>
      <c r="DV21" s="128" t="s">
        <v>303</v>
      </c>
      <c r="DW21" s="126" t="s">
        <v>1751</v>
      </c>
      <c r="DX21" s="128" t="s">
        <v>305</v>
      </c>
      <c r="DY21" s="123" t="s">
        <v>1536</v>
      </c>
      <c r="DZ21" s="128" t="s">
        <v>305</v>
      </c>
      <c r="EA21" s="123" t="s">
        <v>1536</v>
      </c>
      <c r="EB21" s="128" t="s">
        <v>305</v>
      </c>
      <c r="EC21" s="123" t="s">
        <v>1559</v>
      </c>
      <c r="ED21" s="128" t="s">
        <v>305</v>
      </c>
      <c r="EE21" s="123" t="s">
        <v>1536</v>
      </c>
      <c r="EF21" s="128" t="s">
        <v>303</v>
      </c>
      <c r="EG21" s="126" t="s">
        <v>1751</v>
      </c>
      <c r="EH21" s="128" t="s">
        <v>305</v>
      </c>
      <c r="EI21" s="123" t="s">
        <v>1536</v>
      </c>
      <c r="EJ21" s="128" t="s">
        <v>305</v>
      </c>
      <c r="EK21" s="123" t="s">
        <v>1536</v>
      </c>
      <c r="EL21" s="128" t="s">
        <v>303</v>
      </c>
      <c r="EM21" s="93" t="s">
        <v>1751</v>
      </c>
      <c r="EN21" s="128" t="s">
        <v>305</v>
      </c>
      <c r="EO21" s="123" t="s">
        <v>1536</v>
      </c>
      <c r="EP21" s="128" t="s">
        <v>305</v>
      </c>
      <c r="EQ21" s="93" t="s">
        <v>1536</v>
      </c>
      <c r="ER21" s="128" t="s">
        <v>305</v>
      </c>
      <c r="ES21" s="93" t="s">
        <v>1563</v>
      </c>
      <c r="ET21" s="128" t="s">
        <v>303</v>
      </c>
      <c r="EU21" s="132" t="s">
        <v>1751</v>
      </c>
      <c r="EV21" s="128" t="s">
        <v>303</v>
      </c>
      <c r="EW21" s="93" t="s">
        <v>1751</v>
      </c>
      <c r="EX21" s="128" t="s">
        <v>303</v>
      </c>
      <c r="EY21" s="126" t="s">
        <v>1751</v>
      </c>
      <c r="EZ21">
        <f t="shared" si="0"/>
        <v>28</v>
      </c>
      <c r="FA21">
        <f t="shared" si="1"/>
        <v>32</v>
      </c>
      <c r="FB21">
        <f t="shared" si="2"/>
        <v>60</v>
      </c>
      <c r="FC21" s="168">
        <f t="shared" si="3"/>
        <v>0.46666666666666667</v>
      </c>
      <c r="FD21" s="168">
        <f t="shared" si="4"/>
        <v>0.53333333333333333</v>
      </c>
    </row>
    <row r="22" spans="1:160" ht="15" customHeight="1" thickBot="1" x14ac:dyDescent="0.4">
      <c r="A22" s="27" t="s">
        <v>43</v>
      </c>
      <c r="B22" s="221" t="s">
        <v>1302</v>
      </c>
      <c r="C22" s="26" t="s">
        <v>365</v>
      </c>
      <c r="D22" s="26" t="s">
        <v>346</v>
      </c>
      <c r="E22" s="26" t="s">
        <v>406</v>
      </c>
      <c r="F22" s="47" t="s">
        <v>244</v>
      </c>
      <c r="G22" s="54" t="s">
        <v>243</v>
      </c>
      <c r="H22" s="47">
        <v>2</v>
      </c>
      <c r="I22" s="47" t="s">
        <v>303</v>
      </c>
      <c r="J22" s="47" t="s">
        <v>304</v>
      </c>
      <c r="K22" s="47" t="s">
        <v>305</v>
      </c>
      <c r="L22" s="24" t="s">
        <v>306</v>
      </c>
      <c r="M22" s="24" t="s">
        <v>320</v>
      </c>
      <c r="N22" s="47" t="s">
        <v>321</v>
      </c>
      <c r="O22" s="47"/>
      <c r="P22" s="47"/>
      <c r="Q22" s="47"/>
      <c r="R22" s="47"/>
      <c r="S22" s="47"/>
      <c r="T22" s="47"/>
      <c r="U22" s="47"/>
      <c r="V22" s="47"/>
      <c r="W22" s="47" t="s">
        <v>423</v>
      </c>
      <c r="X22" s="47" t="s">
        <v>423</v>
      </c>
      <c r="Y22" s="47"/>
      <c r="Z22" s="77"/>
      <c r="AA22" s="65">
        <v>2</v>
      </c>
      <c r="AB22" s="47">
        <v>0</v>
      </c>
      <c r="AC22" s="24">
        <f t="shared" si="5"/>
        <v>1</v>
      </c>
      <c r="AD22" s="47"/>
      <c r="AE22" s="47"/>
      <c r="AF22" s="47"/>
      <c r="AG22" s="26"/>
      <c r="AH22" s="47" t="s">
        <v>423</v>
      </c>
      <c r="AI22" s="26"/>
      <c r="AJ22" s="128" t="s">
        <v>320</v>
      </c>
      <c r="AK22" s="93" t="s">
        <v>1753</v>
      </c>
      <c r="AL22" s="128" t="s">
        <v>303</v>
      </c>
      <c r="AM22" s="96" t="s">
        <v>1754</v>
      </c>
      <c r="AN22" s="153" t="s">
        <v>320</v>
      </c>
      <c r="AO22" s="104" t="s">
        <v>1755</v>
      </c>
      <c r="AP22" s="128" t="s">
        <v>305</v>
      </c>
      <c r="AQ22" s="93" t="s">
        <v>1536</v>
      </c>
      <c r="AR22" s="128" t="s">
        <v>320</v>
      </c>
      <c r="AS22" s="96" t="s">
        <v>1756</v>
      </c>
      <c r="AT22" s="128" t="s">
        <v>305</v>
      </c>
      <c r="AU22" s="93" t="s">
        <v>1536</v>
      </c>
      <c r="AV22" s="128" t="s">
        <v>305</v>
      </c>
      <c r="AW22" s="93" t="s">
        <v>1536</v>
      </c>
      <c r="AX22" s="128" t="s">
        <v>303</v>
      </c>
      <c r="AY22" s="132" t="s">
        <v>1757</v>
      </c>
      <c r="AZ22" s="128" t="s">
        <v>320</v>
      </c>
      <c r="BA22" s="93" t="s">
        <v>1758</v>
      </c>
      <c r="BB22" s="128" t="s">
        <v>305</v>
      </c>
      <c r="BC22" s="123" t="s">
        <v>1536</v>
      </c>
      <c r="BD22" s="128" t="s">
        <v>305</v>
      </c>
      <c r="BE22" s="93" t="s">
        <v>1533</v>
      </c>
      <c r="BF22" s="128" t="s">
        <v>305</v>
      </c>
      <c r="BG22" s="93" t="s">
        <v>1536</v>
      </c>
      <c r="BH22" s="128" t="s">
        <v>305</v>
      </c>
      <c r="BI22" s="123" t="s">
        <v>1533</v>
      </c>
      <c r="BJ22" s="128" t="s">
        <v>320</v>
      </c>
      <c r="BK22" s="93" t="s">
        <v>1759</v>
      </c>
      <c r="BL22" s="128" t="s">
        <v>320</v>
      </c>
      <c r="BM22" s="93" t="s">
        <v>1760</v>
      </c>
      <c r="BN22" s="128" t="s">
        <v>303</v>
      </c>
      <c r="BO22" s="95" t="s">
        <v>645</v>
      </c>
      <c r="BP22" s="128" t="s">
        <v>303</v>
      </c>
      <c r="BQ22" s="93" t="s">
        <v>1761</v>
      </c>
      <c r="BR22" s="128" t="s">
        <v>305</v>
      </c>
      <c r="BS22" s="93" t="s">
        <v>1536</v>
      </c>
      <c r="BT22" s="128" t="s">
        <v>305</v>
      </c>
      <c r="BU22" s="93" t="s">
        <v>1536</v>
      </c>
      <c r="BV22" s="128" t="s">
        <v>305</v>
      </c>
      <c r="BW22" s="123" t="s">
        <v>1536</v>
      </c>
      <c r="BX22" s="128" t="s">
        <v>305</v>
      </c>
      <c r="BY22" s="123" t="s">
        <v>1536</v>
      </c>
      <c r="BZ22" s="128" t="s">
        <v>320</v>
      </c>
      <c r="CA22" s="93" t="s">
        <v>1762</v>
      </c>
      <c r="CB22" s="128" t="s">
        <v>305</v>
      </c>
      <c r="CC22" s="123" t="s">
        <v>1536</v>
      </c>
      <c r="CD22" s="128" t="s">
        <v>305</v>
      </c>
      <c r="CE22" s="93" t="s">
        <v>1536</v>
      </c>
      <c r="CF22" s="172" t="s">
        <v>305</v>
      </c>
      <c r="CG22" s="174" t="s">
        <v>1536</v>
      </c>
      <c r="CH22" s="128" t="s">
        <v>305</v>
      </c>
      <c r="CI22" s="123" t="s">
        <v>1536</v>
      </c>
      <c r="CJ22" s="128" t="s">
        <v>305</v>
      </c>
      <c r="CK22" s="123" t="s">
        <v>1536</v>
      </c>
      <c r="CL22" s="128" t="s">
        <v>305</v>
      </c>
      <c r="CM22" s="123" t="s">
        <v>1536</v>
      </c>
      <c r="CN22" s="128" t="s">
        <v>303</v>
      </c>
      <c r="CO22" s="93" t="s">
        <v>1763</v>
      </c>
      <c r="CP22" s="128" t="s">
        <v>305</v>
      </c>
      <c r="CQ22" s="93" t="s">
        <v>1536</v>
      </c>
      <c r="CR22" s="128" t="s">
        <v>305</v>
      </c>
      <c r="CS22" s="123" t="s">
        <v>1536</v>
      </c>
      <c r="CT22" s="128" t="s">
        <v>305</v>
      </c>
      <c r="CU22" s="93" t="s">
        <v>1536</v>
      </c>
      <c r="CV22" s="128" t="s">
        <v>305</v>
      </c>
      <c r="CW22" s="123" t="s">
        <v>1536</v>
      </c>
      <c r="CX22" s="128" t="s">
        <v>303</v>
      </c>
      <c r="CY22" s="95" t="s">
        <v>848</v>
      </c>
      <c r="CZ22" s="128" t="s">
        <v>305</v>
      </c>
      <c r="DA22" s="126" t="s">
        <v>1536</v>
      </c>
      <c r="DB22" s="128" t="s">
        <v>303</v>
      </c>
      <c r="DC22" s="96" t="s">
        <v>1764</v>
      </c>
      <c r="DD22" s="128" t="s">
        <v>305</v>
      </c>
      <c r="DE22" s="123" t="s">
        <v>1551</v>
      </c>
      <c r="DF22" s="128" t="s">
        <v>305</v>
      </c>
      <c r="DG22" s="123" t="s">
        <v>1536</v>
      </c>
      <c r="DH22" s="128" t="s">
        <v>305</v>
      </c>
      <c r="DI22" s="93" t="s">
        <v>1536</v>
      </c>
      <c r="DJ22" s="128" t="s">
        <v>305</v>
      </c>
      <c r="DK22" s="123" t="s">
        <v>1536</v>
      </c>
      <c r="DL22" s="128" t="s">
        <v>303</v>
      </c>
      <c r="DM22" s="135" t="s">
        <v>1765</v>
      </c>
      <c r="DN22" s="128" t="s">
        <v>305</v>
      </c>
      <c r="DO22" s="123" t="s">
        <v>1536</v>
      </c>
      <c r="DP22" s="128" t="s">
        <v>305</v>
      </c>
      <c r="DQ22" s="123" t="s">
        <v>1556</v>
      </c>
      <c r="DR22" s="128" t="s">
        <v>305</v>
      </c>
      <c r="DS22" s="123" t="s">
        <v>1556</v>
      </c>
      <c r="DT22" s="128" t="s">
        <v>305</v>
      </c>
      <c r="DU22" s="123" t="s">
        <v>1536</v>
      </c>
      <c r="DV22" s="128" t="s">
        <v>305</v>
      </c>
      <c r="DW22" s="123" t="s">
        <v>1536</v>
      </c>
      <c r="DX22" s="128" t="s">
        <v>320</v>
      </c>
      <c r="DY22" s="93" t="s">
        <v>1766</v>
      </c>
      <c r="DZ22" s="128" t="s">
        <v>305</v>
      </c>
      <c r="EA22" s="123" t="s">
        <v>1536</v>
      </c>
      <c r="EB22" s="128" t="s">
        <v>305</v>
      </c>
      <c r="EC22" s="123" t="s">
        <v>1559</v>
      </c>
      <c r="ED22" s="128" t="s">
        <v>305</v>
      </c>
      <c r="EE22" s="123" t="s">
        <v>1536</v>
      </c>
      <c r="EF22" s="128" t="s">
        <v>305</v>
      </c>
      <c r="EG22" s="95" t="s">
        <v>1536</v>
      </c>
      <c r="EH22" s="128" t="s">
        <v>305</v>
      </c>
      <c r="EI22" s="123" t="s">
        <v>1536</v>
      </c>
      <c r="EJ22" s="128" t="s">
        <v>303</v>
      </c>
      <c r="EK22" s="127" t="s">
        <v>1767</v>
      </c>
      <c r="EL22" s="128" t="s">
        <v>303</v>
      </c>
      <c r="EM22" s="95" t="s">
        <v>1020</v>
      </c>
      <c r="EN22" s="128" t="s">
        <v>305</v>
      </c>
      <c r="EO22" s="123" t="s">
        <v>1536</v>
      </c>
      <c r="EP22" s="128" t="s">
        <v>305</v>
      </c>
      <c r="EQ22" s="123" t="s">
        <v>1536</v>
      </c>
      <c r="ER22" s="128" t="s">
        <v>305</v>
      </c>
      <c r="ES22" s="123" t="s">
        <v>1563</v>
      </c>
      <c r="ET22" s="128" t="s">
        <v>305</v>
      </c>
      <c r="EU22" s="139" t="s">
        <v>1536</v>
      </c>
      <c r="EV22" s="128" t="s">
        <v>320</v>
      </c>
      <c r="EW22" s="95" t="s">
        <v>1768</v>
      </c>
      <c r="EX22" s="128" t="s">
        <v>303</v>
      </c>
      <c r="EY22" s="96" t="s">
        <v>1769</v>
      </c>
      <c r="EZ22">
        <f t="shared" si="0"/>
        <v>11</v>
      </c>
      <c r="FA22">
        <f t="shared" si="1"/>
        <v>40</v>
      </c>
      <c r="FB22">
        <f t="shared" si="2"/>
        <v>60</v>
      </c>
      <c r="FC22" s="168">
        <f t="shared" si="3"/>
        <v>0.18333333333333332</v>
      </c>
      <c r="FD22" s="168">
        <f t="shared" si="4"/>
        <v>0.66666666666666663</v>
      </c>
    </row>
    <row r="23" spans="1:160" ht="18" customHeight="1" thickBot="1" x14ac:dyDescent="0.4">
      <c r="A23" s="27" t="s">
        <v>44</v>
      </c>
      <c r="B23" s="221" t="s">
        <v>1303</v>
      </c>
      <c r="C23" s="26" t="s">
        <v>171</v>
      </c>
      <c r="D23" s="26" t="s">
        <v>347</v>
      </c>
      <c r="E23" s="26" t="s">
        <v>406</v>
      </c>
      <c r="F23" s="47" t="s">
        <v>245</v>
      </c>
      <c r="G23" s="54" t="s">
        <v>246</v>
      </c>
      <c r="H23" s="47">
        <v>4</v>
      </c>
      <c r="I23" s="47" t="s">
        <v>303</v>
      </c>
      <c r="J23" s="47" t="s">
        <v>304</v>
      </c>
      <c r="K23" s="47" t="s">
        <v>305</v>
      </c>
      <c r="L23" s="24" t="s">
        <v>306</v>
      </c>
      <c r="M23" s="24" t="s">
        <v>320</v>
      </c>
      <c r="N23" s="47" t="s">
        <v>321</v>
      </c>
      <c r="O23" s="47"/>
      <c r="P23" s="47"/>
      <c r="Q23" s="47"/>
      <c r="R23" s="47"/>
      <c r="S23" s="47"/>
      <c r="T23" s="47"/>
      <c r="U23" s="47"/>
      <c r="V23" s="47"/>
      <c r="W23" s="47" t="s">
        <v>423</v>
      </c>
      <c r="X23" s="47" t="s">
        <v>423</v>
      </c>
      <c r="Y23" s="47"/>
      <c r="Z23" s="77"/>
      <c r="AA23" s="65">
        <v>4</v>
      </c>
      <c r="AB23" s="47">
        <v>0</v>
      </c>
      <c r="AC23" s="24">
        <f t="shared" si="5"/>
        <v>2</v>
      </c>
      <c r="AD23" s="47"/>
      <c r="AE23" s="47"/>
      <c r="AF23" s="47"/>
      <c r="AG23" s="26"/>
      <c r="AH23" s="47" t="s">
        <v>423</v>
      </c>
      <c r="AI23" s="26"/>
      <c r="AJ23" s="128" t="s">
        <v>320</v>
      </c>
      <c r="AK23" s="93" t="s">
        <v>1770</v>
      </c>
      <c r="AL23" s="128" t="s">
        <v>303</v>
      </c>
      <c r="AM23" s="127" t="s">
        <v>1771</v>
      </c>
      <c r="AN23" s="153" t="s">
        <v>303</v>
      </c>
      <c r="AO23" s="159" t="s">
        <v>1772</v>
      </c>
      <c r="AP23" s="128" t="s">
        <v>303</v>
      </c>
      <c r="AQ23" s="95" t="s">
        <v>1773</v>
      </c>
      <c r="AR23" s="128" t="s">
        <v>303</v>
      </c>
      <c r="AS23" s="95" t="s">
        <v>1774</v>
      </c>
      <c r="AT23" s="128" t="s">
        <v>303</v>
      </c>
      <c r="AU23" s="95" t="s">
        <v>1775</v>
      </c>
      <c r="AV23" s="128" t="s">
        <v>303</v>
      </c>
      <c r="AW23" s="95" t="s">
        <v>1776</v>
      </c>
      <c r="AX23" s="128" t="s">
        <v>305</v>
      </c>
      <c r="AY23" s="105" t="s">
        <v>1536</v>
      </c>
      <c r="AZ23" s="128" t="s">
        <v>303</v>
      </c>
      <c r="BA23" s="95" t="s">
        <v>1777</v>
      </c>
      <c r="BB23" s="128" t="s">
        <v>303</v>
      </c>
      <c r="BC23" s="127" t="s">
        <v>581</v>
      </c>
      <c r="BD23" s="128" t="s">
        <v>320</v>
      </c>
      <c r="BE23" s="95" t="s">
        <v>1778</v>
      </c>
      <c r="BF23" s="128" t="s">
        <v>305</v>
      </c>
      <c r="BG23" s="93" t="s">
        <v>1533</v>
      </c>
      <c r="BH23" s="128" t="s">
        <v>305</v>
      </c>
      <c r="BI23" s="123" t="s">
        <v>1533</v>
      </c>
      <c r="BJ23" s="128" t="s">
        <v>320</v>
      </c>
      <c r="BK23" s="93" t="s">
        <v>1779</v>
      </c>
      <c r="BL23" s="128" t="s">
        <v>320</v>
      </c>
      <c r="BM23" s="93" t="s">
        <v>1780</v>
      </c>
      <c r="BN23" s="128" t="s">
        <v>303</v>
      </c>
      <c r="BO23" s="93" t="s">
        <v>643</v>
      </c>
      <c r="BP23" s="128" t="s">
        <v>320</v>
      </c>
      <c r="BQ23" s="126" t="s">
        <v>656</v>
      </c>
      <c r="BR23" s="128" t="s">
        <v>303</v>
      </c>
      <c r="BS23" s="95" t="s">
        <v>1781</v>
      </c>
      <c r="BT23" s="128" t="s">
        <v>303</v>
      </c>
      <c r="BU23" s="93" t="s">
        <v>1782</v>
      </c>
      <c r="BV23" s="128" t="s">
        <v>305</v>
      </c>
      <c r="BW23" s="130" t="s">
        <v>1536</v>
      </c>
      <c r="BX23" s="128" t="s">
        <v>320</v>
      </c>
      <c r="BY23" s="95" t="s">
        <v>707</v>
      </c>
      <c r="BZ23" s="128" t="s">
        <v>303</v>
      </c>
      <c r="CA23" s="95" t="s">
        <v>1783</v>
      </c>
      <c r="CB23" s="128" t="s">
        <v>305</v>
      </c>
      <c r="CC23" s="123" t="s">
        <v>1536</v>
      </c>
      <c r="CD23" s="128" t="s">
        <v>305</v>
      </c>
      <c r="CE23" s="93" t="s">
        <v>1536</v>
      </c>
      <c r="CF23" s="172" t="s">
        <v>305</v>
      </c>
      <c r="CG23" s="174" t="s">
        <v>1536</v>
      </c>
      <c r="CH23" s="128" t="s">
        <v>305</v>
      </c>
      <c r="CI23" s="123" t="s">
        <v>1536</v>
      </c>
      <c r="CJ23" s="128" t="s">
        <v>305</v>
      </c>
      <c r="CK23" s="123" t="s">
        <v>1536</v>
      </c>
      <c r="CL23" s="128" t="s">
        <v>305</v>
      </c>
      <c r="CM23" s="95" t="s">
        <v>1536</v>
      </c>
      <c r="CN23" s="128" t="s">
        <v>303</v>
      </c>
      <c r="CO23" s="95" t="s">
        <v>1152</v>
      </c>
      <c r="CP23" s="128" t="s">
        <v>303</v>
      </c>
      <c r="CQ23" s="95" t="s">
        <v>809</v>
      </c>
      <c r="CR23" s="128" t="s">
        <v>305</v>
      </c>
      <c r="CS23" s="123" t="s">
        <v>1536</v>
      </c>
      <c r="CT23" s="128" t="s">
        <v>305</v>
      </c>
      <c r="CU23" s="133" t="s">
        <v>1536</v>
      </c>
      <c r="CV23" s="128" t="s">
        <v>305</v>
      </c>
      <c r="CW23" s="123" t="s">
        <v>1536</v>
      </c>
      <c r="CX23" s="128" t="s">
        <v>305</v>
      </c>
      <c r="CY23" s="123" t="s">
        <v>1536</v>
      </c>
      <c r="CZ23" s="128" t="s">
        <v>320</v>
      </c>
      <c r="DA23" s="126" t="s">
        <v>1784</v>
      </c>
      <c r="DB23" s="128" t="s">
        <v>305</v>
      </c>
      <c r="DC23" s="96" t="s">
        <v>1536</v>
      </c>
      <c r="DD23" s="128" t="s">
        <v>305</v>
      </c>
      <c r="DE23" s="123" t="s">
        <v>1551</v>
      </c>
      <c r="DF23" s="128" t="s">
        <v>320</v>
      </c>
      <c r="DG23" s="95" t="s">
        <v>880</v>
      </c>
      <c r="DH23" s="128" t="s">
        <v>305</v>
      </c>
      <c r="DI23" s="93" t="s">
        <v>1536</v>
      </c>
      <c r="DJ23" s="128" t="s">
        <v>303</v>
      </c>
      <c r="DK23" s="135" t="s">
        <v>1785</v>
      </c>
      <c r="DL23" s="128" t="s">
        <v>303</v>
      </c>
      <c r="DM23" s="135" t="s">
        <v>1786</v>
      </c>
      <c r="DN23" s="128" t="s">
        <v>303</v>
      </c>
      <c r="DO23" s="95" t="s">
        <v>1787</v>
      </c>
      <c r="DP23" s="128" t="s">
        <v>305</v>
      </c>
      <c r="DQ23" s="123" t="s">
        <v>1556</v>
      </c>
      <c r="DR23" s="128" t="s">
        <v>305</v>
      </c>
      <c r="DS23" s="123" t="s">
        <v>1556</v>
      </c>
      <c r="DT23" s="128" t="s">
        <v>305</v>
      </c>
      <c r="DU23" s="123" t="s">
        <v>1536</v>
      </c>
      <c r="DV23" s="128" t="s">
        <v>305</v>
      </c>
      <c r="DW23" s="123" t="s">
        <v>1536</v>
      </c>
      <c r="DX23" s="128" t="s">
        <v>305</v>
      </c>
      <c r="DY23" s="95" t="s">
        <v>1536</v>
      </c>
      <c r="DZ23" s="128" t="s">
        <v>305</v>
      </c>
      <c r="EA23" s="123" t="s">
        <v>1536</v>
      </c>
      <c r="EB23" s="128" t="s">
        <v>305</v>
      </c>
      <c r="EC23" s="123" t="s">
        <v>1559</v>
      </c>
      <c r="ED23" s="128" t="s">
        <v>305</v>
      </c>
      <c r="EE23" s="123" t="s">
        <v>1536</v>
      </c>
      <c r="EF23" s="128" t="s">
        <v>303</v>
      </c>
      <c r="EG23" s="95" t="s">
        <v>1788</v>
      </c>
      <c r="EH23" s="128" t="s">
        <v>305</v>
      </c>
      <c r="EI23" s="127" t="s">
        <v>1536</v>
      </c>
      <c r="EJ23" s="128" t="s">
        <v>305</v>
      </c>
      <c r="EK23" s="123" t="s">
        <v>1536</v>
      </c>
      <c r="EL23" s="128" t="s">
        <v>305</v>
      </c>
      <c r="EM23" s="95" t="s">
        <v>1664</v>
      </c>
      <c r="EN23" s="128" t="s">
        <v>303</v>
      </c>
      <c r="EO23" s="95" t="s">
        <v>1789</v>
      </c>
      <c r="EP23" s="128" t="s">
        <v>305</v>
      </c>
      <c r="EQ23" s="123" t="s">
        <v>1536</v>
      </c>
      <c r="ER23" s="128" t="s">
        <v>305</v>
      </c>
      <c r="ES23" s="95" t="s">
        <v>1563</v>
      </c>
      <c r="ET23" s="128" t="s">
        <v>305</v>
      </c>
      <c r="EU23" s="132" t="s">
        <v>1536</v>
      </c>
      <c r="EV23" s="128" t="s">
        <v>303</v>
      </c>
      <c r="EW23" s="95" t="s">
        <v>1790</v>
      </c>
      <c r="EX23" s="128" t="s">
        <v>305</v>
      </c>
      <c r="EY23" s="127" t="s">
        <v>1536</v>
      </c>
      <c r="EZ23">
        <f t="shared" si="0"/>
        <v>20</v>
      </c>
      <c r="FA23">
        <f t="shared" si="1"/>
        <v>32</v>
      </c>
      <c r="FB23">
        <f t="shared" si="2"/>
        <v>60</v>
      </c>
      <c r="FC23" s="168">
        <f t="shared" si="3"/>
        <v>0.33333333333333331</v>
      </c>
      <c r="FD23" s="168">
        <f t="shared" si="4"/>
        <v>0.53333333333333333</v>
      </c>
    </row>
    <row r="24" spans="1:160" ht="15" customHeight="1" thickBot="1" x14ac:dyDescent="0.4">
      <c r="A24" s="27" t="s">
        <v>45</v>
      </c>
      <c r="B24" s="221" t="s">
        <v>1304</v>
      </c>
      <c r="C24" s="26" t="s">
        <v>415</v>
      </c>
      <c r="D24" s="26" t="s">
        <v>416</v>
      </c>
      <c r="E24" s="26" t="s">
        <v>406</v>
      </c>
      <c r="F24" s="47" t="s">
        <v>248</v>
      </c>
      <c r="G24" s="54" t="s">
        <v>247</v>
      </c>
      <c r="H24" s="47">
        <v>2</v>
      </c>
      <c r="I24" s="47" t="s">
        <v>303</v>
      </c>
      <c r="J24" s="47" t="s">
        <v>304</v>
      </c>
      <c r="K24" s="47" t="s">
        <v>305</v>
      </c>
      <c r="L24" s="24" t="s">
        <v>306</v>
      </c>
      <c r="M24" s="24" t="s">
        <v>320</v>
      </c>
      <c r="N24" s="47" t="s">
        <v>321</v>
      </c>
      <c r="O24" s="47"/>
      <c r="P24" s="47"/>
      <c r="Q24" s="47"/>
      <c r="R24" s="47"/>
      <c r="S24" s="47"/>
      <c r="T24" s="47"/>
      <c r="U24" s="47"/>
      <c r="V24" s="47"/>
      <c r="W24" s="47" t="s">
        <v>423</v>
      </c>
      <c r="X24" s="47" t="s">
        <v>423</v>
      </c>
      <c r="Y24" s="47"/>
      <c r="Z24" s="77"/>
      <c r="AA24" s="65">
        <v>2</v>
      </c>
      <c r="AB24" s="47">
        <v>0</v>
      </c>
      <c r="AC24" s="24">
        <f t="shared" si="5"/>
        <v>1</v>
      </c>
      <c r="AD24" s="47"/>
      <c r="AE24" s="47"/>
      <c r="AF24" s="47"/>
      <c r="AG24" s="26"/>
      <c r="AH24" s="47" t="s">
        <v>423</v>
      </c>
      <c r="AI24" s="26"/>
      <c r="AJ24" s="128" t="s">
        <v>303</v>
      </c>
      <c r="AK24" s="93" t="s">
        <v>1124</v>
      </c>
      <c r="AL24" s="128" t="s">
        <v>303</v>
      </c>
      <c r="AM24" s="100" t="s">
        <v>1092</v>
      </c>
      <c r="AN24" s="153" t="s">
        <v>320</v>
      </c>
      <c r="AO24" s="160" t="s">
        <v>1791</v>
      </c>
      <c r="AP24" s="128" t="s">
        <v>303</v>
      </c>
      <c r="AQ24" s="95" t="s">
        <v>482</v>
      </c>
      <c r="AR24" s="128" t="s">
        <v>303</v>
      </c>
      <c r="AS24" s="93" t="s">
        <v>1792</v>
      </c>
      <c r="AT24" s="128" t="s">
        <v>303</v>
      </c>
      <c r="AU24" s="95" t="s">
        <v>1793</v>
      </c>
      <c r="AV24" s="128" t="s">
        <v>305</v>
      </c>
      <c r="AW24" s="93" t="s">
        <v>1536</v>
      </c>
      <c r="AX24" s="128" t="s">
        <v>303</v>
      </c>
      <c r="AY24" s="132" t="s">
        <v>567</v>
      </c>
      <c r="AZ24" s="128" t="s">
        <v>303</v>
      </c>
      <c r="BA24" s="95" t="s">
        <v>576</v>
      </c>
      <c r="BB24" s="128" t="s">
        <v>305</v>
      </c>
      <c r="BC24" s="96" t="s">
        <v>1536</v>
      </c>
      <c r="BD24" s="128" t="s">
        <v>303</v>
      </c>
      <c r="BE24" s="95" t="s">
        <v>585</v>
      </c>
      <c r="BF24" s="128" t="s">
        <v>303</v>
      </c>
      <c r="BG24" s="95" t="s">
        <v>605</v>
      </c>
      <c r="BH24" s="128" t="s">
        <v>303</v>
      </c>
      <c r="BI24" s="126" t="s">
        <v>612</v>
      </c>
      <c r="BJ24" s="128" t="s">
        <v>303</v>
      </c>
      <c r="BK24" s="126" t="s">
        <v>621</v>
      </c>
      <c r="BL24" s="128" t="s">
        <v>303</v>
      </c>
      <c r="BM24" s="93" t="s">
        <v>1794</v>
      </c>
      <c r="BN24" s="128" t="s">
        <v>303</v>
      </c>
      <c r="BO24" s="93" t="s">
        <v>1795</v>
      </c>
      <c r="BP24" s="128" t="s">
        <v>305</v>
      </c>
      <c r="BQ24" s="93" t="s">
        <v>1536</v>
      </c>
      <c r="BR24" s="128" t="s">
        <v>303</v>
      </c>
      <c r="BS24" s="93" t="s">
        <v>1796</v>
      </c>
      <c r="BT24" s="128" t="s">
        <v>303</v>
      </c>
      <c r="BU24" s="93" t="s">
        <v>672</v>
      </c>
      <c r="BV24" s="128" t="s">
        <v>320</v>
      </c>
      <c r="BW24" s="130" t="s">
        <v>1797</v>
      </c>
      <c r="BX24" s="128" t="s">
        <v>303</v>
      </c>
      <c r="BY24" s="95" t="s">
        <v>1798</v>
      </c>
      <c r="BZ24" s="128" t="s">
        <v>303</v>
      </c>
      <c r="CA24" s="93" t="s">
        <v>1799</v>
      </c>
      <c r="CB24" s="128" t="s">
        <v>320</v>
      </c>
      <c r="CC24" s="93" t="s">
        <v>744</v>
      </c>
      <c r="CD24" s="128" t="s">
        <v>303</v>
      </c>
      <c r="CE24" s="93" t="s">
        <v>746</v>
      </c>
      <c r="CF24" s="172" t="s">
        <v>320</v>
      </c>
      <c r="CG24" s="210" t="s">
        <v>769</v>
      </c>
      <c r="CH24" s="128" t="s">
        <v>305</v>
      </c>
      <c r="CI24" s="123" t="s">
        <v>1536</v>
      </c>
      <c r="CJ24" s="128" t="s">
        <v>305</v>
      </c>
      <c r="CK24" s="93" t="s">
        <v>1536</v>
      </c>
      <c r="CL24" s="128" t="s">
        <v>303</v>
      </c>
      <c r="CM24" s="93" t="s">
        <v>799</v>
      </c>
      <c r="CN24" s="128" t="s">
        <v>303</v>
      </c>
      <c r="CO24" s="93" t="s">
        <v>1800</v>
      </c>
      <c r="CP24" s="128" t="s">
        <v>303</v>
      </c>
      <c r="CQ24" s="95" t="s">
        <v>813</v>
      </c>
      <c r="CR24" s="128" t="s">
        <v>303</v>
      </c>
      <c r="CS24" s="93" t="s">
        <v>814</v>
      </c>
      <c r="CT24" s="128" t="s">
        <v>320</v>
      </c>
      <c r="CU24" s="93" t="s">
        <v>817</v>
      </c>
      <c r="CV24" s="128" t="s">
        <v>320</v>
      </c>
      <c r="CW24" s="126" t="s">
        <v>1801</v>
      </c>
      <c r="CX24" s="128" t="s">
        <v>303</v>
      </c>
      <c r="CY24" s="93" t="s">
        <v>839</v>
      </c>
      <c r="CZ24" s="128" t="s">
        <v>303</v>
      </c>
      <c r="DA24" s="93" t="s">
        <v>849</v>
      </c>
      <c r="DB24" s="128" t="s">
        <v>320</v>
      </c>
      <c r="DC24" s="98" t="s">
        <v>1802</v>
      </c>
      <c r="DD24" s="128" t="s">
        <v>305</v>
      </c>
      <c r="DE24" s="123" t="s">
        <v>1551</v>
      </c>
      <c r="DF24" s="128" t="s">
        <v>303</v>
      </c>
      <c r="DG24" s="93" t="s">
        <v>1803</v>
      </c>
      <c r="DH24" s="128" t="s">
        <v>303</v>
      </c>
      <c r="DI24" s="93" t="s">
        <v>897</v>
      </c>
      <c r="DJ24" s="128" t="s">
        <v>320</v>
      </c>
      <c r="DK24" s="93" t="s">
        <v>1804</v>
      </c>
      <c r="DL24" s="128" t="s">
        <v>320</v>
      </c>
      <c r="DM24" s="126" t="s">
        <v>1805</v>
      </c>
      <c r="DN24" s="128" t="s">
        <v>320</v>
      </c>
      <c r="DO24" s="95" t="s">
        <v>1806</v>
      </c>
      <c r="DP24" s="128" t="s">
        <v>320</v>
      </c>
      <c r="DQ24" s="126" t="s">
        <v>1807</v>
      </c>
      <c r="DR24" s="128" t="s">
        <v>320</v>
      </c>
      <c r="DS24" s="123" t="s">
        <v>925</v>
      </c>
      <c r="DT24" s="128" t="s">
        <v>320</v>
      </c>
      <c r="DU24" s="126" t="s">
        <v>1808</v>
      </c>
      <c r="DV24" s="128" t="s">
        <v>305</v>
      </c>
      <c r="DW24" s="95" t="s">
        <v>1536</v>
      </c>
      <c r="DX24" s="128" t="s">
        <v>303</v>
      </c>
      <c r="DY24" s="95" t="s">
        <v>945</v>
      </c>
      <c r="DZ24" s="128" t="s">
        <v>320</v>
      </c>
      <c r="EA24" s="126" t="s">
        <v>1809</v>
      </c>
      <c r="EB24" s="128" t="s">
        <v>320</v>
      </c>
      <c r="EC24" s="126" t="s">
        <v>1810</v>
      </c>
      <c r="ED24" s="128" t="s">
        <v>305</v>
      </c>
      <c r="EE24" s="123" t="s">
        <v>1536</v>
      </c>
      <c r="EF24" s="128" t="s">
        <v>320</v>
      </c>
      <c r="EG24" s="123" t="s">
        <v>1811</v>
      </c>
      <c r="EH24" s="128" t="s">
        <v>320</v>
      </c>
      <c r="EI24" s="126" t="s">
        <v>986</v>
      </c>
      <c r="EJ24" s="128" t="s">
        <v>320</v>
      </c>
      <c r="EK24" s="126" t="s">
        <v>1812</v>
      </c>
      <c r="EL24" s="128" t="s">
        <v>303</v>
      </c>
      <c r="EM24" s="95" t="s">
        <v>1018</v>
      </c>
      <c r="EN24" s="128" t="s">
        <v>320</v>
      </c>
      <c r="EO24" s="126" t="s">
        <v>1041</v>
      </c>
      <c r="EP24" s="128" t="s">
        <v>320</v>
      </c>
      <c r="EQ24" s="95" t="s">
        <v>1813</v>
      </c>
      <c r="ER24" s="128" t="s">
        <v>320</v>
      </c>
      <c r="ES24" s="93" t="s">
        <v>1814</v>
      </c>
      <c r="ET24" s="128" t="s">
        <v>320</v>
      </c>
      <c r="EU24" s="132" t="s">
        <v>1815</v>
      </c>
      <c r="EV24" s="128" t="s">
        <v>320</v>
      </c>
      <c r="EW24" s="95" t="s">
        <v>1816</v>
      </c>
      <c r="EX24" s="128" t="s">
        <v>320</v>
      </c>
      <c r="EY24" s="126" t="s">
        <v>1817</v>
      </c>
      <c r="EZ24">
        <f t="shared" si="0"/>
        <v>28</v>
      </c>
      <c r="FA24">
        <f t="shared" si="1"/>
        <v>8</v>
      </c>
      <c r="FB24">
        <f t="shared" si="2"/>
        <v>60</v>
      </c>
      <c r="FC24" s="168">
        <f t="shared" si="3"/>
        <v>0.46666666666666667</v>
      </c>
      <c r="FD24" s="168">
        <f t="shared" si="4"/>
        <v>0.13333333333333333</v>
      </c>
    </row>
    <row r="25" spans="1:160" ht="15" customHeight="1" thickBot="1" x14ac:dyDescent="0.4">
      <c r="A25" s="19" t="s">
        <v>46</v>
      </c>
      <c r="B25" s="223" t="s">
        <v>1305</v>
      </c>
      <c r="C25" s="11" t="s">
        <v>366</v>
      </c>
      <c r="D25" s="11" t="s">
        <v>348</v>
      </c>
      <c r="E25" s="11" t="s">
        <v>407</v>
      </c>
      <c r="F25" s="12" t="s">
        <v>249</v>
      </c>
      <c r="G25" s="55" t="s">
        <v>250</v>
      </c>
      <c r="H25" s="12">
        <v>2</v>
      </c>
      <c r="I25" s="12" t="s">
        <v>303</v>
      </c>
      <c r="J25" s="12" t="s">
        <v>304</v>
      </c>
      <c r="K25" s="12" t="s">
        <v>305</v>
      </c>
      <c r="L25" s="86" t="s">
        <v>306</v>
      </c>
      <c r="M25" s="12" t="s">
        <v>1637</v>
      </c>
      <c r="N25" s="86" t="s">
        <v>1707</v>
      </c>
      <c r="O25" s="86"/>
      <c r="P25" s="86"/>
      <c r="Q25" s="86"/>
      <c r="R25" s="86"/>
      <c r="S25" s="86"/>
      <c r="T25" s="86"/>
      <c r="U25" s="86"/>
      <c r="V25" s="86"/>
      <c r="W25" s="86" t="s">
        <v>423</v>
      </c>
      <c r="X25" s="86" t="s">
        <v>423</v>
      </c>
      <c r="Y25" s="110"/>
      <c r="Z25" s="87"/>
      <c r="AA25" s="66">
        <v>2</v>
      </c>
      <c r="AB25" s="12">
        <v>0</v>
      </c>
      <c r="AC25" s="12">
        <v>1</v>
      </c>
      <c r="AD25" s="12"/>
      <c r="AE25" s="12"/>
      <c r="AF25" s="12"/>
      <c r="AG25" s="12"/>
      <c r="AH25" s="86" t="s">
        <v>423</v>
      </c>
      <c r="AI25" s="12"/>
      <c r="AJ25" s="128" t="s">
        <v>305</v>
      </c>
      <c r="AK25" s="95" t="s">
        <v>1536</v>
      </c>
      <c r="AL25" s="128" t="s">
        <v>303</v>
      </c>
      <c r="AM25" s="95" t="s">
        <v>1818</v>
      </c>
      <c r="AN25" s="153" t="s">
        <v>303</v>
      </c>
      <c r="AO25" s="158" t="s">
        <v>1819</v>
      </c>
      <c r="AP25" s="128" t="s">
        <v>303</v>
      </c>
      <c r="AQ25" s="126" t="s">
        <v>1820</v>
      </c>
      <c r="AR25" s="128" t="s">
        <v>305</v>
      </c>
      <c r="AS25" s="95" t="s">
        <v>1536</v>
      </c>
      <c r="AT25" s="128" t="s">
        <v>305</v>
      </c>
      <c r="AU25" s="93" t="s">
        <v>1536</v>
      </c>
      <c r="AV25" s="128" t="s">
        <v>305</v>
      </c>
      <c r="AW25" s="93" t="s">
        <v>1536</v>
      </c>
      <c r="AX25" s="128" t="s">
        <v>303</v>
      </c>
      <c r="AY25" s="93" t="s">
        <v>1821</v>
      </c>
      <c r="AZ25" s="128" t="s">
        <v>303</v>
      </c>
      <c r="BA25" s="93" t="s">
        <v>1822</v>
      </c>
      <c r="BB25" s="128" t="s">
        <v>305</v>
      </c>
      <c r="BC25" s="96" t="s">
        <v>1536</v>
      </c>
      <c r="BD25" s="128" t="s">
        <v>1637</v>
      </c>
      <c r="BE25" s="123" t="s">
        <v>1533</v>
      </c>
      <c r="BF25" s="128" t="s">
        <v>305</v>
      </c>
      <c r="BG25" s="126" t="s">
        <v>1533</v>
      </c>
      <c r="BH25" s="128" t="s">
        <v>305</v>
      </c>
      <c r="BI25" s="123" t="s">
        <v>1533</v>
      </c>
      <c r="BJ25" s="128" t="s">
        <v>305</v>
      </c>
      <c r="BK25" s="123" t="s">
        <v>1533</v>
      </c>
      <c r="BL25" s="128" t="s">
        <v>303</v>
      </c>
      <c r="BM25" s="95" t="s">
        <v>1823</v>
      </c>
      <c r="BN25" s="128" t="s">
        <v>305</v>
      </c>
      <c r="BO25" s="123" t="s">
        <v>1536</v>
      </c>
      <c r="BP25" s="128" t="s">
        <v>305</v>
      </c>
      <c r="BQ25" s="123" t="s">
        <v>1536</v>
      </c>
      <c r="BR25" s="128" t="s">
        <v>305</v>
      </c>
      <c r="BS25" s="123" t="s">
        <v>1536</v>
      </c>
      <c r="BT25" s="128" t="s">
        <v>1637</v>
      </c>
      <c r="BU25" s="95" t="s">
        <v>1536</v>
      </c>
      <c r="BV25" s="128" t="s">
        <v>1637</v>
      </c>
      <c r="BW25" s="123" t="s">
        <v>1536</v>
      </c>
      <c r="BX25" s="128" t="s">
        <v>305</v>
      </c>
      <c r="BY25" s="123" t="s">
        <v>1536</v>
      </c>
      <c r="BZ25" s="128" t="s">
        <v>303</v>
      </c>
      <c r="CA25" s="95" t="s">
        <v>1824</v>
      </c>
      <c r="CB25" s="128" t="s">
        <v>305</v>
      </c>
      <c r="CC25" s="123" t="s">
        <v>1536</v>
      </c>
      <c r="CD25" s="128" t="s">
        <v>1637</v>
      </c>
      <c r="CE25" s="93" t="s">
        <v>1536</v>
      </c>
      <c r="CF25" s="172" t="s">
        <v>305</v>
      </c>
      <c r="CG25" s="174" t="s">
        <v>1536</v>
      </c>
      <c r="CH25" s="128" t="s">
        <v>305</v>
      </c>
      <c r="CI25" s="123" t="s">
        <v>1536</v>
      </c>
      <c r="CJ25" s="128" t="s">
        <v>303</v>
      </c>
      <c r="CK25" s="95" t="s">
        <v>1825</v>
      </c>
      <c r="CL25" s="128" t="s">
        <v>1637</v>
      </c>
      <c r="CM25" s="123" t="s">
        <v>1536</v>
      </c>
      <c r="CN25" s="128" t="s">
        <v>305</v>
      </c>
      <c r="CO25" s="123" t="s">
        <v>1536</v>
      </c>
      <c r="CP25" s="128" t="s">
        <v>305</v>
      </c>
      <c r="CQ25" s="93" t="s">
        <v>1536</v>
      </c>
      <c r="CR25" s="128" t="s">
        <v>305</v>
      </c>
      <c r="CS25" s="123" t="s">
        <v>1536</v>
      </c>
      <c r="CT25" s="128" t="s">
        <v>305</v>
      </c>
      <c r="CU25" s="133" t="s">
        <v>1536</v>
      </c>
      <c r="CV25" s="128" t="s">
        <v>305</v>
      </c>
      <c r="CW25" s="123" t="s">
        <v>1536</v>
      </c>
      <c r="CX25" s="128" t="s">
        <v>305</v>
      </c>
      <c r="CY25" s="123" t="s">
        <v>1536</v>
      </c>
      <c r="CZ25" s="128" t="s">
        <v>305</v>
      </c>
      <c r="DA25" s="123" t="s">
        <v>1536</v>
      </c>
      <c r="DB25" s="128" t="s">
        <v>305</v>
      </c>
      <c r="DC25" s="123" t="s">
        <v>1536</v>
      </c>
      <c r="DD25" s="128" t="s">
        <v>305</v>
      </c>
      <c r="DE25" s="123" t="s">
        <v>1551</v>
      </c>
      <c r="DF25" s="128" t="s">
        <v>1637</v>
      </c>
      <c r="DG25" s="123" t="s">
        <v>1536</v>
      </c>
      <c r="DH25" s="128" t="s">
        <v>305</v>
      </c>
      <c r="DI25" s="93" t="s">
        <v>1536</v>
      </c>
      <c r="DJ25" s="128" t="s">
        <v>305</v>
      </c>
      <c r="DK25" s="123" t="s">
        <v>1536</v>
      </c>
      <c r="DL25" s="128" t="s">
        <v>305</v>
      </c>
      <c r="DM25" s="123" t="s">
        <v>1536</v>
      </c>
      <c r="DN25" s="128" t="s">
        <v>305</v>
      </c>
      <c r="DO25" s="123" t="s">
        <v>1536</v>
      </c>
      <c r="DP25" s="128" t="s">
        <v>305</v>
      </c>
      <c r="DQ25" s="123" t="s">
        <v>1556</v>
      </c>
      <c r="DR25" s="128" t="s">
        <v>305</v>
      </c>
      <c r="DS25" s="123" t="s">
        <v>1556</v>
      </c>
      <c r="DT25" s="128" t="s">
        <v>1637</v>
      </c>
      <c r="DU25" s="123" t="s">
        <v>1536</v>
      </c>
      <c r="DV25" s="128" t="s">
        <v>305</v>
      </c>
      <c r="DW25" s="123" t="s">
        <v>1536</v>
      </c>
      <c r="DX25" s="128" t="s">
        <v>305</v>
      </c>
      <c r="DY25" s="123" t="s">
        <v>1536</v>
      </c>
      <c r="DZ25" s="128" t="s">
        <v>305</v>
      </c>
      <c r="EA25" s="123" t="s">
        <v>1536</v>
      </c>
      <c r="EB25" s="128" t="s">
        <v>305</v>
      </c>
      <c r="EC25" s="123" t="s">
        <v>1559</v>
      </c>
      <c r="ED25" s="128" t="s">
        <v>1637</v>
      </c>
      <c r="EE25" s="123" t="s">
        <v>1536</v>
      </c>
      <c r="EF25" s="128" t="s">
        <v>305</v>
      </c>
      <c r="EG25" s="123" t="s">
        <v>1536</v>
      </c>
      <c r="EH25" s="128" t="s">
        <v>303</v>
      </c>
      <c r="EI25" s="126" t="s">
        <v>1826</v>
      </c>
      <c r="EJ25" s="128" t="s">
        <v>305</v>
      </c>
      <c r="EK25" s="123" t="s">
        <v>1536</v>
      </c>
      <c r="EL25" s="128" t="s">
        <v>303</v>
      </c>
      <c r="EM25" s="126" t="s">
        <v>1827</v>
      </c>
      <c r="EN25" s="128" t="s">
        <v>305</v>
      </c>
      <c r="EO25" s="123" t="s">
        <v>1536</v>
      </c>
      <c r="EP25" s="128" t="s">
        <v>1637</v>
      </c>
      <c r="EQ25" s="123" t="s">
        <v>1536</v>
      </c>
      <c r="ER25" s="128" t="s">
        <v>305</v>
      </c>
      <c r="ES25" s="123" t="s">
        <v>1563</v>
      </c>
      <c r="ET25" s="128" t="s">
        <v>1637</v>
      </c>
      <c r="EU25" s="139" t="s">
        <v>1536</v>
      </c>
      <c r="EV25" s="128" t="s">
        <v>305</v>
      </c>
      <c r="EW25" s="123" t="s">
        <v>1536</v>
      </c>
      <c r="EX25" s="128" t="s">
        <v>305</v>
      </c>
      <c r="EY25" s="123" t="s">
        <v>1536</v>
      </c>
      <c r="EZ25">
        <f t="shared" si="0"/>
        <v>10</v>
      </c>
      <c r="FA25">
        <f t="shared" si="1"/>
        <v>40</v>
      </c>
      <c r="FB25">
        <f t="shared" si="2"/>
        <v>60</v>
      </c>
      <c r="FC25" s="168">
        <f t="shared" si="3"/>
        <v>0.16666666666666666</v>
      </c>
      <c r="FD25" s="168">
        <f t="shared" si="4"/>
        <v>0.66666666666666663</v>
      </c>
    </row>
    <row r="26" spans="1:160" ht="15" customHeight="1" thickBot="1" x14ac:dyDescent="0.4">
      <c r="A26" s="19" t="s">
        <v>47</v>
      </c>
      <c r="B26" s="223" t="s">
        <v>1306</v>
      </c>
      <c r="C26" s="11" t="s">
        <v>367</v>
      </c>
      <c r="D26" s="11" t="s">
        <v>349</v>
      </c>
      <c r="E26" s="11" t="s">
        <v>407</v>
      </c>
      <c r="F26" s="12" t="s">
        <v>254</v>
      </c>
      <c r="G26" s="55" t="s">
        <v>251</v>
      </c>
      <c r="H26" s="12">
        <v>2</v>
      </c>
      <c r="I26" s="12" t="s">
        <v>303</v>
      </c>
      <c r="J26" s="12" t="s">
        <v>304</v>
      </c>
      <c r="K26" s="12" t="s">
        <v>305</v>
      </c>
      <c r="L26" s="86" t="s">
        <v>306</v>
      </c>
      <c r="M26" s="12" t="s">
        <v>1637</v>
      </c>
      <c r="N26" s="86" t="s">
        <v>1707</v>
      </c>
      <c r="O26" s="86" t="s">
        <v>307</v>
      </c>
      <c r="P26" s="86" t="s">
        <v>307</v>
      </c>
      <c r="Q26" s="86" t="s">
        <v>308</v>
      </c>
      <c r="R26" s="86" t="s">
        <v>308</v>
      </c>
      <c r="S26" s="86" t="s">
        <v>309</v>
      </c>
      <c r="T26" s="86" t="s">
        <v>309</v>
      </c>
      <c r="U26" s="86" t="s">
        <v>310</v>
      </c>
      <c r="V26" s="86" t="s">
        <v>310</v>
      </c>
      <c r="W26" s="86" t="s">
        <v>423</v>
      </c>
      <c r="X26" s="86" t="s">
        <v>423</v>
      </c>
      <c r="Y26" s="110"/>
      <c r="Z26" s="87"/>
      <c r="AA26" s="66">
        <v>2</v>
      </c>
      <c r="AB26" s="12">
        <v>0</v>
      </c>
      <c r="AC26" s="12">
        <v>1</v>
      </c>
      <c r="AD26" s="12">
        <v>0.4</v>
      </c>
      <c r="AE26" s="12">
        <v>0.8</v>
      </c>
      <c r="AF26" s="12">
        <v>1.2</v>
      </c>
      <c r="AG26" s="12">
        <v>1.6</v>
      </c>
      <c r="AH26" s="86" t="s">
        <v>423</v>
      </c>
      <c r="AI26" s="12"/>
      <c r="AJ26" s="128" t="s">
        <v>307</v>
      </c>
      <c r="AK26" s="93" t="s">
        <v>1828</v>
      </c>
      <c r="AL26" s="128" t="s">
        <v>303</v>
      </c>
      <c r="AM26" s="95" t="s">
        <v>1829</v>
      </c>
      <c r="AN26" s="153" t="s">
        <v>303</v>
      </c>
      <c r="AO26" s="159" t="s">
        <v>1830</v>
      </c>
      <c r="AP26" s="128" t="s">
        <v>307</v>
      </c>
      <c r="AQ26" s="126" t="s">
        <v>1831</v>
      </c>
      <c r="AR26" s="128" t="s">
        <v>307</v>
      </c>
      <c r="AS26" s="127" t="s">
        <v>1832</v>
      </c>
      <c r="AT26" s="128" t="s">
        <v>308</v>
      </c>
      <c r="AU26" s="93" t="s">
        <v>1833</v>
      </c>
      <c r="AV26" s="128" t="s">
        <v>305</v>
      </c>
      <c r="AW26" s="93" t="s">
        <v>1536</v>
      </c>
      <c r="AX26" s="128" t="s">
        <v>307</v>
      </c>
      <c r="AY26" s="93" t="s">
        <v>1834</v>
      </c>
      <c r="AZ26" s="128" t="s">
        <v>305</v>
      </c>
      <c r="BA26" s="93" t="s">
        <v>1536</v>
      </c>
      <c r="BB26" s="128" t="s">
        <v>307</v>
      </c>
      <c r="BC26" s="96" t="s">
        <v>1835</v>
      </c>
      <c r="BD26" s="128" t="s">
        <v>1637</v>
      </c>
      <c r="BE26" s="123" t="s">
        <v>1533</v>
      </c>
      <c r="BF26" s="128" t="s">
        <v>305</v>
      </c>
      <c r="BG26" s="93" t="s">
        <v>1533</v>
      </c>
      <c r="BH26" s="128" t="s">
        <v>305</v>
      </c>
      <c r="BI26" s="123" t="s">
        <v>1533</v>
      </c>
      <c r="BJ26" s="128" t="s">
        <v>305</v>
      </c>
      <c r="BK26" s="123" t="s">
        <v>1533</v>
      </c>
      <c r="BL26" s="128" t="s">
        <v>308</v>
      </c>
      <c r="BM26" s="95" t="s">
        <v>1836</v>
      </c>
      <c r="BN26" s="128" t="s">
        <v>308</v>
      </c>
      <c r="BO26" s="126" t="s">
        <v>1837</v>
      </c>
      <c r="BP26" s="128" t="s">
        <v>305</v>
      </c>
      <c r="BQ26" s="123" t="s">
        <v>1536</v>
      </c>
      <c r="BR26" s="128" t="s">
        <v>305</v>
      </c>
      <c r="BS26" s="123" t="s">
        <v>1536</v>
      </c>
      <c r="BT26" s="128" t="s">
        <v>303</v>
      </c>
      <c r="BU26" s="95" t="s">
        <v>1838</v>
      </c>
      <c r="BV26" s="128" t="s">
        <v>1637</v>
      </c>
      <c r="BW26" s="126" t="s">
        <v>700</v>
      </c>
      <c r="BX26" s="128" t="s">
        <v>305</v>
      </c>
      <c r="BY26" s="123" t="s">
        <v>1536</v>
      </c>
      <c r="BZ26" s="128" t="s">
        <v>1637</v>
      </c>
      <c r="CA26" s="126" t="s">
        <v>1839</v>
      </c>
      <c r="CB26" s="128" t="s">
        <v>305</v>
      </c>
      <c r="CC26" s="123" t="s">
        <v>1536</v>
      </c>
      <c r="CD26" s="128" t="s">
        <v>1637</v>
      </c>
      <c r="CE26" s="93" t="s">
        <v>1536</v>
      </c>
      <c r="CF26" s="172" t="s">
        <v>305</v>
      </c>
      <c r="CG26" s="174" t="s">
        <v>1536</v>
      </c>
      <c r="CH26" s="128" t="s">
        <v>305</v>
      </c>
      <c r="CI26" s="123" t="s">
        <v>1536</v>
      </c>
      <c r="CJ26" s="128" t="s">
        <v>303</v>
      </c>
      <c r="CK26" s="93" t="s">
        <v>1840</v>
      </c>
      <c r="CL26" s="128" t="s">
        <v>307</v>
      </c>
      <c r="CM26" s="123" t="s">
        <v>1536</v>
      </c>
      <c r="CN26" s="128" t="s">
        <v>303</v>
      </c>
      <c r="CO26" s="126" t="s">
        <v>1841</v>
      </c>
      <c r="CP26" s="128" t="s">
        <v>308</v>
      </c>
      <c r="CQ26" s="93" t="s">
        <v>807</v>
      </c>
      <c r="CR26" s="128" t="s">
        <v>307</v>
      </c>
      <c r="CS26" s="126" t="s">
        <v>1842</v>
      </c>
      <c r="CT26" s="128" t="s">
        <v>305</v>
      </c>
      <c r="CU26" s="133" t="s">
        <v>1536</v>
      </c>
      <c r="CV26" s="128" t="s">
        <v>305</v>
      </c>
      <c r="CW26" s="123" t="s">
        <v>1536</v>
      </c>
      <c r="CX26" s="128" t="s">
        <v>305</v>
      </c>
      <c r="CY26" s="93" t="s">
        <v>1536</v>
      </c>
      <c r="CZ26" s="128" t="s">
        <v>307</v>
      </c>
      <c r="DA26" s="126" t="s">
        <v>1536</v>
      </c>
      <c r="DB26" s="128" t="s">
        <v>305</v>
      </c>
      <c r="DC26" s="123" t="s">
        <v>1536</v>
      </c>
      <c r="DD26" s="128" t="s">
        <v>305</v>
      </c>
      <c r="DE26" s="123" t="s">
        <v>1551</v>
      </c>
      <c r="DF26" s="128" t="s">
        <v>310</v>
      </c>
      <c r="DG26" s="126" t="s">
        <v>883</v>
      </c>
      <c r="DH26" s="128" t="s">
        <v>305</v>
      </c>
      <c r="DI26" s="93" t="s">
        <v>1536</v>
      </c>
      <c r="DJ26" s="128" t="s">
        <v>305</v>
      </c>
      <c r="DK26" s="123" t="s">
        <v>1536</v>
      </c>
      <c r="DL26" s="128" t="s">
        <v>305</v>
      </c>
      <c r="DM26" s="123" t="s">
        <v>1536</v>
      </c>
      <c r="DN26" s="128" t="s">
        <v>305</v>
      </c>
      <c r="DO26" s="123" t="s">
        <v>1536</v>
      </c>
      <c r="DP26" s="128" t="s">
        <v>305</v>
      </c>
      <c r="DQ26" s="123" t="s">
        <v>1556</v>
      </c>
      <c r="DR26" s="128" t="s">
        <v>305</v>
      </c>
      <c r="DS26" s="123" t="s">
        <v>1556</v>
      </c>
      <c r="DT26" s="128" t="s">
        <v>305</v>
      </c>
      <c r="DU26" s="123" t="s">
        <v>1536</v>
      </c>
      <c r="DV26" s="128" t="s">
        <v>309</v>
      </c>
      <c r="DW26" s="95" t="s">
        <v>1843</v>
      </c>
      <c r="DX26" s="128" t="s">
        <v>305</v>
      </c>
      <c r="DY26" s="123" t="s">
        <v>1536</v>
      </c>
      <c r="DZ26" s="128" t="s">
        <v>305</v>
      </c>
      <c r="EA26" s="123" t="s">
        <v>1536</v>
      </c>
      <c r="EB26" s="128" t="s">
        <v>305</v>
      </c>
      <c r="EC26" s="123" t="s">
        <v>1559</v>
      </c>
      <c r="ED26" s="128" t="s">
        <v>307</v>
      </c>
      <c r="EE26" s="123" t="s">
        <v>1536</v>
      </c>
      <c r="EF26" s="128" t="s">
        <v>307</v>
      </c>
      <c r="EG26" s="123" t="s">
        <v>1844</v>
      </c>
      <c r="EH26" s="128" t="s">
        <v>305</v>
      </c>
      <c r="EI26" s="123" t="s">
        <v>1536</v>
      </c>
      <c r="EJ26" s="128" t="s">
        <v>305</v>
      </c>
      <c r="EK26" s="123" t="s">
        <v>1536</v>
      </c>
      <c r="EL26" s="128" t="s">
        <v>1637</v>
      </c>
      <c r="EM26" s="126" t="s">
        <v>1845</v>
      </c>
      <c r="EN26" s="128" t="s">
        <v>305</v>
      </c>
      <c r="EO26" s="123" t="s">
        <v>1536</v>
      </c>
      <c r="EP26" s="128" t="s">
        <v>309</v>
      </c>
      <c r="EQ26" s="123" t="s">
        <v>1536</v>
      </c>
      <c r="ER26" s="128" t="s">
        <v>305</v>
      </c>
      <c r="ES26" s="123" t="s">
        <v>1563</v>
      </c>
      <c r="ET26" s="128" t="s">
        <v>1637</v>
      </c>
      <c r="EU26" s="139" t="s">
        <v>1536</v>
      </c>
      <c r="EV26" s="128" t="s">
        <v>305</v>
      </c>
      <c r="EW26" s="123" t="s">
        <v>1536</v>
      </c>
      <c r="EX26" s="128" t="s">
        <v>1637</v>
      </c>
      <c r="EY26" s="127" t="s">
        <v>1846</v>
      </c>
      <c r="EZ26">
        <f t="shared" si="0"/>
        <v>5</v>
      </c>
      <c r="FA26">
        <f t="shared" si="1"/>
        <v>31</v>
      </c>
      <c r="FB26">
        <f t="shared" si="2"/>
        <v>60</v>
      </c>
      <c r="FC26" s="168">
        <f t="shared" si="3"/>
        <v>8.3333333333333329E-2</v>
      </c>
      <c r="FD26" s="168">
        <f t="shared" si="4"/>
        <v>0.51666666666666672</v>
      </c>
    </row>
    <row r="27" spans="1:160" ht="15" customHeight="1" thickBot="1" x14ac:dyDescent="0.4">
      <c r="A27" s="19" t="s">
        <v>48</v>
      </c>
      <c r="B27" s="223" t="s">
        <v>1307</v>
      </c>
      <c r="C27" s="11" t="s">
        <v>1220</v>
      </c>
      <c r="D27" s="11" t="s">
        <v>1221</v>
      </c>
      <c r="E27" s="11" t="s">
        <v>407</v>
      </c>
      <c r="F27" s="12" t="s">
        <v>253</v>
      </c>
      <c r="G27" s="55" t="s">
        <v>252</v>
      </c>
      <c r="H27" s="12">
        <v>2</v>
      </c>
      <c r="I27" s="12" t="s">
        <v>303</v>
      </c>
      <c r="J27" s="12" t="s">
        <v>304</v>
      </c>
      <c r="K27" s="12" t="s">
        <v>305</v>
      </c>
      <c r="L27" s="86" t="s">
        <v>306</v>
      </c>
      <c r="M27" s="86" t="s">
        <v>320</v>
      </c>
      <c r="N27" s="12" t="s">
        <v>321</v>
      </c>
      <c r="O27" s="12"/>
      <c r="P27" s="12"/>
      <c r="Q27" s="12"/>
      <c r="R27" s="12"/>
      <c r="S27" s="12"/>
      <c r="T27" s="12"/>
      <c r="U27" s="12"/>
      <c r="V27" s="12"/>
      <c r="W27" s="12" t="s">
        <v>423</v>
      </c>
      <c r="X27" s="12" t="s">
        <v>423</v>
      </c>
      <c r="Y27" s="12"/>
      <c r="Z27" s="78"/>
      <c r="AA27" s="66">
        <v>2</v>
      </c>
      <c r="AB27" s="12">
        <v>0</v>
      </c>
      <c r="AC27" s="86">
        <f>AA27/2</f>
        <v>1</v>
      </c>
      <c r="AD27" s="12"/>
      <c r="AE27" s="12"/>
      <c r="AF27" s="12"/>
      <c r="AG27" s="12"/>
      <c r="AH27" s="12" t="s">
        <v>423</v>
      </c>
      <c r="AI27" s="12"/>
      <c r="AJ27" s="128" t="s">
        <v>305</v>
      </c>
      <c r="AK27" s="93" t="s">
        <v>1536</v>
      </c>
      <c r="AL27" s="128" t="s">
        <v>303</v>
      </c>
      <c r="AM27" s="95" t="s">
        <v>1829</v>
      </c>
      <c r="AN27" s="153" t="s">
        <v>305</v>
      </c>
      <c r="AO27" s="104" t="s">
        <v>1536</v>
      </c>
      <c r="AP27" s="128" t="s">
        <v>320</v>
      </c>
      <c r="AQ27" s="126" t="s">
        <v>1831</v>
      </c>
      <c r="AR27" s="128" t="s">
        <v>305</v>
      </c>
      <c r="AS27" s="96" t="s">
        <v>1536</v>
      </c>
      <c r="AT27" s="128" t="s">
        <v>305</v>
      </c>
      <c r="AU27" s="93" t="s">
        <v>1536</v>
      </c>
      <c r="AV27" s="128" t="s">
        <v>305</v>
      </c>
      <c r="AW27" s="93" t="s">
        <v>1536</v>
      </c>
      <c r="AX27" s="128" t="s">
        <v>305</v>
      </c>
      <c r="AY27" s="93" t="s">
        <v>1536</v>
      </c>
      <c r="AZ27" s="128" t="s">
        <v>305</v>
      </c>
      <c r="BA27" s="93" t="s">
        <v>1536</v>
      </c>
      <c r="BB27" s="128" t="s">
        <v>305</v>
      </c>
      <c r="BC27" s="96" t="s">
        <v>1536</v>
      </c>
      <c r="BD27" s="128" t="s">
        <v>305</v>
      </c>
      <c r="BE27" s="123" t="s">
        <v>1533</v>
      </c>
      <c r="BF27" s="128" t="s">
        <v>305</v>
      </c>
      <c r="BG27" s="93" t="s">
        <v>1533</v>
      </c>
      <c r="BH27" s="128" t="s">
        <v>305</v>
      </c>
      <c r="BI27" s="123" t="s">
        <v>1533</v>
      </c>
      <c r="BJ27" s="128" t="s">
        <v>305</v>
      </c>
      <c r="BK27" s="123" t="s">
        <v>1533</v>
      </c>
      <c r="BL27" s="128" t="s">
        <v>305</v>
      </c>
      <c r="BM27" s="93" t="s">
        <v>1533</v>
      </c>
      <c r="BN27" s="128" t="s">
        <v>305</v>
      </c>
      <c r="BO27" s="126" t="s">
        <v>1536</v>
      </c>
      <c r="BP27" s="128" t="s">
        <v>305</v>
      </c>
      <c r="BQ27" s="123" t="s">
        <v>1536</v>
      </c>
      <c r="BR27" s="128" t="s">
        <v>305</v>
      </c>
      <c r="BS27" s="123" t="s">
        <v>1536</v>
      </c>
      <c r="BT27" s="128" t="s">
        <v>305</v>
      </c>
      <c r="BU27" s="95" t="s">
        <v>1536</v>
      </c>
      <c r="BV27" s="128" t="s">
        <v>305</v>
      </c>
      <c r="BW27" s="123" t="s">
        <v>1536</v>
      </c>
      <c r="BX27" s="128" t="s">
        <v>305</v>
      </c>
      <c r="BY27" s="123" t="s">
        <v>1536</v>
      </c>
      <c r="BZ27" s="128" t="s">
        <v>305</v>
      </c>
      <c r="CA27" s="123" t="s">
        <v>1536</v>
      </c>
      <c r="CB27" s="128" t="s">
        <v>305</v>
      </c>
      <c r="CC27" s="123" t="s">
        <v>1536</v>
      </c>
      <c r="CD27" s="128" t="s">
        <v>305</v>
      </c>
      <c r="CE27" s="93" t="s">
        <v>1536</v>
      </c>
      <c r="CF27" s="172" t="s">
        <v>305</v>
      </c>
      <c r="CG27" s="212" t="s">
        <v>1536</v>
      </c>
      <c r="CH27" s="128" t="s">
        <v>305</v>
      </c>
      <c r="CI27" s="123" t="s">
        <v>1536</v>
      </c>
      <c r="CJ27" s="128" t="s">
        <v>305</v>
      </c>
      <c r="CK27" s="123" t="s">
        <v>1536</v>
      </c>
      <c r="CL27" s="128" t="s">
        <v>305</v>
      </c>
      <c r="CM27" s="123" t="s">
        <v>1536</v>
      </c>
      <c r="CN27" s="128" t="s">
        <v>320</v>
      </c>
      <c r="CO27" s="126" t="s">
        <v>1841</v>
      </c>
      <c r="CP27" s="128" t="s">
        <v>305</v>
      </c>
      <c r="CQ27" s="93" t="s">
        <v>1536</v>
      </c>
      <c r="CR27" s="128" t="s">
        <v>305</v>
      </c>
      <c r="CS27" s="123" t="s">
        <v>1536</v>
      </c>
      <c r="CT27" s="128" t="s">
        <v>305</v>
      </c>
      <c r="CU27" s="133" t="s">
        <v>1536</v>
      </c>
      <c r="CV27" s="128" t="s">
        <v>305</v>
      </c>
      <c r="CW27" s="123" t="s">
        <v>1536</v>
      </c>
      <c r="CX27" s="128" t="s">
        <v>305</v>
      </c>
      <c r="CY27" s="123" t="s">
        <v>1536</v>
      </c>
      <c r="CZ27" s="128" t="s">
        <v>305</v>
      </c>
      <c r="DA27" s="126" t="s">
        <v>1536</v>
      </c>
      <c r="DB27" s="128" t="s">
        <v>305</v>
      </c>
      <c r="DC27" s="123" t="s">
        <v>1536</v>
      </c>
      <c r="DD27" s="128" t="s">
        <v>305</v>
      </c>
      <c r="DE27" s="123" t="s">
        <v>1551</v>
      </c>
      <c r="DF27" s="128" t="s">
        <v>305</v>
      </c>
      <c r="DG27" s="123" t="s">
        <v>1536</v>
      </c>
      <c r="DH27" s="128" t="s">
        <v>305</v>
      </c>
      <c r="DI27" s="93" t="s">
        <v>1536</v>
      </c>
      <c r="DJ27" s="128" t="s">
        <v>305</v>
      </c>
      <c r="DK27" s="123" t="s">
        <v>1536</v>
      </c>
      <c r="DL27" s="128" t="s">
        <v>305</v>
      </c>
      <c r="DM27" s="123" t="s">
        <v>1536</v>
      </c>
      <c r="DN27" s="128" t="s">
        <v>305</v>
      </c>
      <c r="DO27" s="123" t="s">
        <v>1536</v>
      </c>
      <c r="DP27" s="128" t="s">
        <v>305</v>
      </c>
      <c r="DQ27" s="123" t="s">
        <v>1556</v>
      </c>
      <c r="DR27" s="128" t="s">
        <v>305</v>
      </c>
      <c r="DS27" s="123" t="s">
        <v>1556</v>
      </c>
      <c r="DT27" s="128" t="s">
        <v>305</v>
      </c>
      <c r="DU27" s="123" t="s">
        <v>1536</v>
      </c>
      <c r="DV27" s="128" t="s">
        <v>320</v>
      </c>
      <c r="DW27" s="93" t="s">
        <v>1843</v>
      </c>
      <c r="DX27" s="128" t="s">
        <v>305</v>
      </c>
      <c r="DY27" s="123" t="s">
        <v>1536</v>
      </c>
      <c r="DZ27" s="128" t="s">
        <v>305</v>
      </c>
      <c r="EA27" s="123" t="s">
        <v>1536</v>
      </c>
      <c r="EB27" s="128" t="s">
        <v>305</v>
      </c>
      <c r="EC27" s="123" t="s">
        <v>1559</v>
      </c>
      <c r="ED27" s="128" t="s">
        <v>305</v>
      </c>
      <c r="EE27" s="123" t="s">
        <v>1536</v>
      </c>
      <c r="EF27" s="128" t="s">
        <v>305</v>
      </c>
      <c r="EG27" s="123" t="s">
        <v>1536</v>
      </c>
      <c r="EH27" s="128" t="s">
        <v>305</v>
      </c>
      <c r="EI27" s="123" t="s">
        <v>1536</v>
      </c>
      <c r="EJ27" s="128" t="s">
        <v>305</v>
      </c>
      <c r="EK27" s="123" t="s">
        <v>1536</v>
      </c>
      <c r="EL27" s="128" t="s">
        <v>305</v>
      </c>
      <c r="EM27" s="123" t="s">
        <v>1664</v>
      </c>
      <c r="EN27" s="128" t="s">
        <v>305</v>
      </c>
      <c r="EO27" s="123" t="s">
        <v>1536</v>
      </c>
      <c r="EP27" s="128" t="s">
        <v>305</v>
      </c>
      <c r="EQ27" s="123" t="s">
        <v>1536</v>
      </c>
      <c r="ER27" s="128" t="s">
        <v>305</v>
      </c>
      <c r="ES27" s="123" t="s">
        <v>1563</v>
      </c>
      <c r="ET27" s="128" t="s">
        <v>305</v>
      </c>
      <c r="EU27" s="139" t="s">
        <v>1536</v>
      </c>
      <c r="EV27" s="128" t="s">
        <v>305</v>
      </c>
      <c r="EW27" s="123" t="s">
        <v>1536</v>
      </c>
      <c r="EX27" s="128" t="s">
        <v>305</v>
      </c>
      <c r="EY27" s="123" t="s">
        <v>1536</v>
      </c>
      <c r="EZ27">
        <f t="shared" si="0"/>
        <v>1</v>
      </c>
      <c r="FA27">
        <f t="shared" si="1"/>
        <v>56</v>
      </c>
      <c r="FB27">
        <f t="shared" si="2"/>
        <v>60</v>
      </c>
      <c r="FC27" s="168">
        <f t="shared" si="3"/>
        <v>1.6666666666666666E-2</v>
      </c>
      <c r="FD27" s="168">
        <f t="shared" si="4"/>
        <v>0.93333333333333335</v>
      </c>
    </row>
    <row r="28" spans="1:160" ht="15" customHeight="1" thickBot="1" x14ac:dyDescent="0.4">
      <c r="A28" s="19" t="s">
        <v>49</v>
      </c>
      <c r="B28" s="223" t="s">
        <v>1308</v>
      </c>
      <c r="C28" s="11" t="s">
        <v>368</v>
      </c>
      <c r="D28" s="11" t="s">
        <v>399</v>
      </c>
      <c r="E28" s="11" t="s">
        <v>407</v>
      </c>
      <c r="F28" s="12" t="s">
        <v>369</v>
      </c>
      <c r="G28" s="55" t="s">
        <v>371</v>
      </c>
      <c r="H28" s="12">
        <v>3</v>
      </c>
      <c r="I28" s="12" t="s">
        <v>303</v>
      </c>
      <c r="J28" s="12" t="s">
        <v>304</v>
      </c>
      <c r="K28" s="12" t="s">
        <v>305</v>
      </c>
      <c r="L28" s="86" t="s">
        <v>306</v>
      </c>
      <c r="M28" s="12" t="s">
        <v>1637</v>
      </c>
      <c r="N28" s="86" t="s">
        <v>1707</v>
      </c>
      <c r="O28" s="86" t="s">
        <v>307</v>
      </c>
      <c r="P28" s="86" t="s">
        <v>307</v>
      </c>
      <c r="Q28" s="86" t="s">
        <v>308</v>
      </c>
      <c r="R28" s="86" t="s">
        <v>308</v>
      </c>
      <c r="S28" s="86" t="s">
        <v>309</v>
      </c>
      <c r="T28" s="86" t="s">
        <v>309</v>
      </c>
      <c r="U28" s="86" t="s">
        <v>310</v>
      </c>
      <c r="V28" s="86" t="s">
        <v>310</v>
      </c>
      <c r="W28" s="12" t="s">
        <v>423</v>
      </c>
      <c r="X28" s="12" t="s">
        <v>423</v>
      </c>
      <c r="Y28" s="12"/>
      <c r="Z28" s="78"/>
      <c r="AA28" s="66">
        <v>3</v>
      </c>
      <c r="AB28" s="12">
        <v>0</v>
      </c>
      <c r="AC28" s="86">
        <v>1.5</v>
      </c>
      <c r="AD28" s="12">
        <v>0.6</v>
      </c>
      <c r="AE28" s="12">
        <v>1.2</v>
      </c>
      <c r="AF28" s="12">
        <v>1.8</v>
      </c>
      <c r="AG28" s="12">
        <v>2.4</v>
      </c>
      <c r="AH28" s="12" t="s">
        <v>423</v>
      </c>
      <c r="AI28" s="12"/>
      <c r="AJ28" s="128" t="s">
        <v>305</v>
      </c>
      <c r="AK28" s="93" t="s">
        <v>1536</v>
      </c>
      <c r="AL28" s="128" t="s">
        <v>303</v>
      </c>
      <c r="AM28" s="95" t="s">
        <v>1847</v>
      </c>
      <c r="AN28" s="153" t="s">
        <v>303</v>
      </c>
      <c r="AO28" s="104" t="s">
        <v>1848</v>
      </c>
      <c r="AP28" s="128" t="s">
        <v>305</v>
      </c>
      <c r="AQ28" s="123" t="s">
        <v>1536</v>
      </c>
      <c r="AR28" s="128" t="s">
        <v>305</v>
      </c>
      <c r="AS28" s="96" t="s">
        <v>1536</v>
      </c>
      <c r="AT28" s="128" t="s">
        <v>305</v>
      </c>
      <c r="AU28" s="93" t="s">
        <v>1536</v>
      </c>
      <c r="AV28" s="128" t="s">
        <v>305</v>
      </c>
      <c r="AW28" s="93" t="s">
        <v>1536</v>
      </c>
      <c r="AX28" s="128" t="s">
        <v>307</v>
      </c>
      <c r="AY28" s="93" t="s">
        <v>1849</v>
      </c>
      <c r="AZ28" s="128" t="s">
        <v>307</v>
      </c>
      <c r="BA28" s="93" t="s">
        <v>1850</v>
      </c>
      <c r="BB28" s="128" t="s">
        <v>305</v>
      </c>
      <c r="BC28" s="123" t="s">
        <v>1536</v>
      </c>
      <c r="BD28" s="128" t="s">
        <v>1637</v>
      </c>
      <c r="BE28" s="123" t="s">
        <v>1533</v>
      </c>
      <c r="BF28" s="128" t="s">
        <v>305</v>
      </c>
      <c r="BG28" s="93" t="s">
        <v>1533</v>
      </c>
      <c r="BH28" s="128" t="s">
        <v>305</v>
      </c>
      <c r="BI28" s="123" t="s">
        <v>1533</v>
      </c>
      <c r="BJ28" s="128" t="s">
        <v>305</v>
      </c>
      <c r="BK28" s="123" t="s">
        <v>1533</v>
      </c>
      <c r="BL28" s="128" t="s">
        <v>310</v>
      </c>
      <c r="BM28" s="95" t="s">
        <v>1851</v>
      </c>
      <c r="BN28" s="128" t="s">
        <v>308</v>
      </c>
      <c r="BO28" s="93" t="s">
        <v>1852</v>
      </c>
      <c r="BP28" s="128" t="s">
        <v>305</v>
      </c>
      <c r="BQ28" s="123" t="s">
        <v>1536</v>
      </c>
      <c r="BR28" s="128" t="s">
        <v>305</v>
      </c>
      <c r="BS28" s="123" t="s">
        <v>1536</v>
      </c>
      <c r="BT28" s="128" t="s">
        <v>303</v>
      </c>
      <c r="BU28" s="95" t="s">
        <v>1853</v>
      </c>
      <c r="BV28" s="128" t="s">
        <v>1637</v>
      </c>
      <c r="BW28" s="126" t="s">
        <v>1854</v>
      </c>
      <c r="BX28" s="128" t="s">
        <v>305</v>
      </c>
      <c r="BY28" s="123" t="s">
        <v>1536</v>
      </c>
      <c r="BZ28" s="128" t="s">
        <v>1637</v>
      </c>
      <c r="CA28" s="126" t="s">
        <v>1855</v>
      </c>
      <c r="CB28" s="128" t="s">
        <v>305</v>
      </c>
      <c r="CC28" s="123" t="s">
        <v>1536</v>
      </c>
      <c r="CD28" s="128" t="s">
        <v>1637</v>
      </c>
      <c r="CE28" s="93" t="s">
        <v>1856</v>
      </c>
      <c r="CF28" s="172" t="s">
        <v>305</v>
      </c>
      <c r="CG28" s="212" t="s">
        <v>1536</v>
      </c>
      <c r="CH28" s="128" t="s">
        <v>305</v>
      </c>
      <c r="CI28" s="123" t="s">
        <v>1536</v>
      </c>
      <c r="CJ28" s="128" t="s">
        <v>305</v>
      </c>
      <c r="CK28" s="123" t="s">
        <v>1536</v>
      </c>
      <c r="CL28" s="128" t="s">
        <v>307</v>
      </c>
      <c r="CM28" s="123" t="s">
        <v>1536</v>
      </c>
      <c r="CN28" s="128" t="s">
        <v>303</v>
      </c>
      <c r="CO28" s="126" t="s">
        <v>1841</v>
      </c>
      <c r="CP28" s="128" t="s">
        <v>308</v>
      </c>
      <c r="CQ28" s="93" t="s">
        <v>807</v>
      </c>
      <c r="CR28" s="128" t="s">
        <v>307</v>
      </c>
      <c r="CS28" s="126" t="s">
        <v>1857</v>
      </c>
      <c r="CT28" s="128" t="s">
        <v>305</v>
      </c>
      <c r="CU28" s="133" t="s">
        <v>1536</v>
      </c>
      <c r="CV28" s="128" t="s">
        <v>305</v>
      </c>
      <c r="CW28" s="123" t="s">
        <v>1536</v>
      </c>
      <c r="CX28" s="128" t="s">
        <v>305</v>
      </c>
      <c r="CY28" s="93" t="s">
        <v>1536</v>
      </c>
      <c r="CZ28" s="128" t="s">
        <v>305</v>
      </c>
      <c r="DA28" s="126" t="s">
        <v>1536</v>
      </c>
      <c r="DB28" s="128" t="s">
        <v>305</v>
      </c>
      <c r="DC28" s="123" t="s">
        <v>1536</v>
      </c>
      <c r="DD28" s="128" t="s">
        <v>305</v>
      </c>
      <c r="DE28" s="123" t="s">
        <v>1551</v>
      </c>
      <c r="DF28" s="128" t="s">
        <v>309</v>
      </c>
      <c r="DG28" s="126" t="s">
        <v>886</v>
      </c>
      <c r="DH28" s="128" t="s">
        <v>305</v>
      </c>
      <c r="DI28" s="93" t="s">
        <v>1536</v>
      </c>
      <c r="DJ28" s="128" t="s">
        <v>305</v>
      </c>
      <c r="DK28" s="123" t="s">
        <v>1536</v>
      </c>
      <c r="DL28" s="128" t="s">
        <v>305</v>
      </c>
      <c r="DM28" s="123" t="s">
        <v>1536</v>
      </c>
      <c r="DN28" s="128" t="s">
        <v>305</v>
      </c>
      <c r="DO28" s="123" t="s">
        <v>1536</v>
      </c>
      <c r="DP28" s="128" t="s">
        <v>305</v>
      </c>
      <c r="DQ28" s="123" t="s">
        <v>1556</v>
      </c>
      <c r="DR28" s="128" t="s">
        <v>305</v>
      </c>
      <c r="DS28" s="123" t="s">
        <v>1556</v>
      </c>
      <c r="DT28" s="128" t="s">
        <v>305</v>
      </c>
      <c r="DU28" s="123" t="s">
        <v>1536</v>
      </c>
      <c r="DV28" s="128" t="s">
        <v>305</v>
      </c>
      <c r="DW28" s="123" t="s">
        <v>1536</v>
      </c>
      <c r="DX28" s="128" t="s">
        <v>305</v>
      </c>
      <c r="DY28" s="123" t="s">
        <v>1536</v>
      </c>
      <c r="DZ28" s="128" t="s">
        <v>305</v>
      </c>
      <c r="EA28" s="123" t="s">
        <v>1536</v>
      </c>
      <c r="EB28" s="128" t="s">
        <v>305</v>
      </c>
      <c r="EC28" s="123" t="s">
        <v>1559</v>
      </c>
      <c r="ED28" s="128" t="s">
        <v>308</v>
      </c>
      <c r="EE28" s="123" t="s">
        <v>1536</v>
      </c>
      <c r="EF28" s="128" t="s">
        <v>305</v>
      </c>
      <c r="EG28" s="123" t="s">
        <v>1536</v>
      </c>
      <c r="EH28" s="128" t="s">
        <v>303</v>
      </c>
      <c r="EI28" s="126" t="s">
        <v>988</v>
      </c>
      <c r="EJ28" s="128" t="s">
        <v>305</v>
      </c>
      <c r="EK28" s="123" t="s">
        <v>1536</v>
      </c>
      <c r="EL28" s="128" t="s">
        <v>307</v>
      </c>
      <c r="EM28" s="123" t="s">
        <v>1664</v>
      </c>
      <c r="EN28" s="128" t="s">
        <v>305</v>
      </c>
      <c r="EO28" s="123" t="s">
        <v>1536</v>
      </c>
      <c r="EP28" s="128" t="s">
        <v>310</v>
      </c>
      <c r="EQ28" s="123" t="s">
        <v>1536</v>
      </c>
      <c r="ER28" s="128" t="s">
        <v>305</v>
      </c>
      <c r="ES28" s="123" t="s">
        <v>1563</v>
      </c>
      <c r="ET28" s="128" t="s">
        <v>1637</v>
      </c>
      <c r="EU28" s="139" t="s">
        <v>1536</v>
      </c>
      <c r="EV28" s="128" t="s">
        <v>305</v>
      </c>
      <c r="EW28" s="123" t="s">
        <v>1536</v>
      </c>
      <c r="EX28" s="128" t="s">
        <v>1637</v>
      </c>
      <c r="EY28" s="123" t="s">
        <v>1536</v>
      </c>
      <c r="EZ28">
        <f t="shared" si="0"/>
        <v>5</v>
      </c>
      <c r="FA28">
        <f t="shared" si="1"/>
        <v>38</v>
      </c>
      <c r="FB28">
        <f t="shared" si="2"/>
        <v>60</v>
      </c>
      <c r="FC28" s="168">
        <f t="shared" si="3"/>
        <v>8.3333333333333329E-2</v>
      </c>
      <c r="FD28" s="168">
        <f t="shared" si="4"/>
        <v>0.6333333333333333</v>
      </c>
    </row>
    <row r="29" spans="1:160" ht="15" customHeight="1" thickBot="1" x14ac:dyDescent="0.4">
      <c r="A29" s="19" t="s">
        <v>50</v>
      </c>
      <c r="B29" s="223" t="s">
        <v>1309</v>
      </c>
      <c r="C29" s="11" t="s">
        <v>1222</v>
      </c>
      <c r="D29" s="11" t="s">
        <v>1223</v>
      </c>
      <c r="E29" s="11" t="s">
        <v>407</v>
      </c>
      <c r="F29" s="12" t="s">
        <v>370</v>
      </c>
      <c r="G29" s="55" t="s">
        <v>372</v>
      </c>
      <c r="H29" s="12">
        <v>3</v>
      </c>
      <c r="I29" s="12" t="s">
        <v>303</v>
      </c>
      <c r="J29" s="12" t="s">
        <v>304</v>
      </c>
      <c r="K29" s="12" t="s">
        <v>305</v>
      </c>
      <c r="L29" s="86" t="s">
        <v>306</v>
      </c>
      <c r="M29" s="86" t="s">
        <v>320</v>
      </c>
      <c r="N29" s="12" t="s">
        <v>321</v>
      </c>
      <c r="O29" s="12"/>
      <c r="P29" s="12"/>
      <c r="Q29" s="12"/>
      <c r="R29" s="12"/>
      <c r="S29" s="12"/>
      <c r="T29" s="12"/>
      <c r="U29" s="12"/>
      <c r="V29" s="12"/>
      <c r="W29" s="12" t="s">
        <v>423</v>
      </c>
      <c r="X29" s="12" t="s">
        <v>423</v>
      </c>
      <c r="Y29" s="12"/>
      <c r="Z29" s="78"/>
      <c r="AA29" s="66">
        <v>3</v>
      </c>
      <c r="AB29" s="12">
        <v>0</v>
      </c>
      <c r="AC29" s="86">
        <v>1.5</v>
      </c>
      <c r="AD29" s="12"/>
      <c r="AE29" s="12"/>
      <c r="AF29" s="12"/>
      <c r="AG29" s="12"/>
      <c r="AH29" s="12" t="s">
        <v>423</v>
      </c>
      <c r="AI29" s="12"/>
      <c r="AJ29" s="128" t="s">
        <v>305</v>
      </c>
      <c r="AK29" s="93" t="s">
        <v>1536</v>
      </c>
      <c r="AL29" s="128" t="s">
        <v>303</v>
      </c>
      <c r="AM29" s="93" t="s">
        <v>1847</v>
      </c>
      <c r="AN29" s="153" t="s">
        <v>303</v>
      </c>
      <c r="AO29" s="104" t="s">
        <v>1819</v>
      </c>
      <c r="AP29" s="128" t="s">
        <v>305</v>
      </c>
      <c r="AQ29" s="123" t="s">
        <v>1536</v>
      </c>
      <c r="AR29" s="128" t="s">
        <v>305</v>
      </c>
      <c r="AS29" s="96" t="s">
        <v>1536</v>
      </c>
      <c r="AT29" s="128" t="s">
        <v>305</v>
      </c>
      <c r="AU29" s="93" t="s">
        <v>1536</v>
      </c>
      <c r="AV29" s="128" t="s">
        <v>305</v>
      </c>
      <c r="AW29" s="93" t="s">
        <v>1536</v>
      </c>
      <c r="AX29" s="128" t="s">
        <v>305</v>
      </c>
      <c r="AY29" s="93" t="s">
        <v>1536</v>
      </c>
      <c r="AZ29" s="128" t="s">
        <v>305</v>
      </c>
      <c r="BA29" s="93" t="s">
        <v>1536</v>
      </c>
      <c r="BB29" s="128" t="s">
        <v>305</v>
      </c>
      <c r="BC29" s="123" t="s">
        <v>1536</v>
      </c>
      <c r="BD29" s="128" t="s">
        <v>305</v>
      </c>
      <c r="BE29" s="123" t="s">
        <v>1533</v>
      </c>
      <c r="BF29" s="128" t="s">
        <v>305</v>
      </c>
      <c r="BG29" s="93" t="s">
        <v>1533</v>
      </c>
      <c r="BH29" s="128" t="s">
        <v>305</v>
      </c>
      <c r="BI29" s="123" t="s">
        <v>1533</v>
      </c>
      <c r="BJ29" s="128" t="s">
        <v>305</v>
      </c>
      <c r="BK29" s="123" t="s">
        <v>1533</v>
      </c>
      <c r="BL29" s="128" t="s">
        <v>320</v>
      </c>
      <c r="BM29" s="95" t="s">
        <v>1858</v>
      </c>
      <c r="BN29" s="128" t="s">
        <v>303</v>
      </c>
      <c r="BO29" s="93" t="s">
        <v>1859</v>
      </c>
      <c r="BP29" s="128" t="s">
        <v>305</v>
      </c>
      <c r="BQ29" s="123" t="s">
        <v>1536</v>
      </c>
      <c r="BR29" s="128" t="s">
        <v>305</v>
      </c>
      <c r="BS29" s="123" t="s">
        <v>1536</v>
      </c>
      <c r="BT29" s="128" t="s">
        <v>305</v>
      </c>
      <c r="BU29" s="93" t="s">
        <v>1536</v>
      </c>
      <c r="BV29" s="128" t="s">
        <v>305</v>
      </c>
      <c r="BW29" s="123" t="s">
        <v>1536</v>
      </c>
      <c r="BX29" s="128" t="s">
        <v>305</v>
      </c>
      <c r="BY29" s="123" t="s">
        <v>1536</v>
      </c>
      <c r="BZ29" s="128" t="s">
        <v>305</v>
      </c>
      <c r="CA29" s="123" t="s">
        <v>1536</v>
      </c>
      <c r="CB29" s="128" t="s">
        <v>305</v>
      </c>
      <c r="CC29" s="123" t="s">
        <v>1536</v>
      </c>
      <c r="CD29" s="128" t="s">
        <v>303</v>
      </c>
      <c r="CE29" s="93" t="s">
        <v>1860</v>
      </c>
      <c r="CF29" s="172" t="s">
        <v>305</v>
      </c>
      <c r="CG29" s="212" t="s">
        <v>1536</v>
      </c>
      <c r="CH29" s="128" t="s">
        <v>305</v>
      </c>
      <c r="CI29" s="123" t="s">
        <v>1536</v>
      </c>
      <c r="CJ29" s="128" t="s">
        <v>305</v>
      </c>
      <c r="CK29" s="123" t="s">
        <v>1536</v>
      </c>
      <c r="CL29" s="128" t="s">
        <v>305</v>
      </c>
      <c r="CM29" s="123" t="s">
        <v>1536</v>
      </c>
      <c r="CN29" s="128" t="s">
        <v>305</v>
      </c>
      <c r="CO29" s="123" t="s">
        <v>1536</v>
      </c>
      <c r="CP29" s="128" t="s">
        <v>305</v>
      </c>
      <c r="CQ29" s="95" t="s">
        <v>1536</v>
      </c>
      <c r="CR29" s="128" t="s">
        <v>305</v>
      </c>
      <c r="CS29" s="123" t="s">
        <v>1536</v>
      </c>
      <c r="CT29" s="128" t="s">
        <v>305</v>
      </c>
      <c r="CU29" s="133" t="s">
        <v>1536</v>
      </c>
      <c r="CV29" s="128" t="s">
        <v>305</v>
      </c>
      <c r="CW29" s="123" t="s">
        <v>1536</v>
      </c>
      <c r="CX29" s="128" t="s">
        <v>305</v>
      </c>
      <c r="CY29" s="123" t="s">
        <v>1536</v>
      </c>
      <c r="CZ29" s="128" t="s">
        <v>305</v>
      </c>
      <c r="DA29" s="126" t="s">
        <v>1536</v>
      </c>
      <c r="DB29" s="128" t="s">
        <v>305</v>
      </c>
      <c r="DC29" s="123" t="s">
        <v>1536</v>
      </c>
      <c r="DD29" s="128" t="s">
        <v>305</v>
      </c>
      <c r="DE29" s="123" t="s">
        <v>1551</v>
      </c>
      <c r="DF29" s="128" t="s">
        <v>303</v>
      </c>
      <c r="DG29" s="126" t="s">
        <v>1861</v>
      </c>
      <c r="DH29" s="128" t="s">
        <v>305</v>
      </c>
      <c r="DI29" s="93" t="s">
        <v>1536</v>
      </c>
      <c r="DJ29" s="128" t="s">
        <v>305</v>
      </c>
      <c r="DK29" s="123" t="s">
        <v>1536</v>
      </c>
      <c r="DL29" s="128" t="s">
        <v>305</v>
      </c>
      <c r="DM29" s="123" t="s">
        <v>1536</v>
      </c>
      <c r="DN29" s="128" t="s">
        <v>305</v>
      </c>
      <c r="DO29" s="123" t="s">
        <v>1536</v>
      </c>
      <c r="DP29" s="128" t="s">
        <v>305</v>
      </c>
      <c r="DQ29" s="123" t="s">
        <v>1556</v>
      </c>
      <c r="DR29" s="128" t="s">
        <v>305</v>
      </c>
      <c r="DS29" s="123" t="s">
        <v>1556</v>
      </c>
      <c r="DT29" s="128" t="s">
        <v>305</v>
      </c>
      <c r="DU29" s="123" t="s">
        <v>1536</v>
      </c>
      <c r="DV29" s="128" t="s">
        <v>305</v>
      </c>
      <c r="DW29" s="123" t="s">
        <v>1536</v>
      </c>
      <c r="DX29" s="128" t="s">
        <v>305</v>
      </c>
      <c r="DY29" s="123" t="s">
        <v>1536</v>
      </c>
      <c r="DZ29" s="128" t="s">
        <v>305</v>
      </c>
      <c r="EA29" s="123" t="s">
        <v>1536</v>
      </c>
      <c r="EB29" s="128" t="s">
        <v>305</v>
      </c>
      <c r="EC29" s="123" t="s">
        <v>1559</v>
      </c>
      <c r="ED29" s="128" t="s">
        <v>305</v>
      </c>
      <c r="EE29" s="123" t="s">
        <v>1536</v>
      </c>
      <c r="EF29" s="128" t="s">
        <v>320</v>
      </c>
      <c r="EG29" s="126" t="s">
        <v>1862</v>
      </c>
      <c r="EH29" s="128" t="s">
        <v>305</v>
      </c>
      <c r="EI29" s="123" t="s">
        <v>1536</v>
      </c>
      <c r="EJ29" s="128" t="s">
        <v>305</v>
      </c>
      <c r="EK29" s="123" t="s">
        <v>1536</v>
      </c>
      <c r="EL29" s="128" t="s">
        <v>305</v>
      </c>
      <c r="EM29" s="123" t="s">
        <v>1664</v>
      </c>
      <c r="EN29" s="128" t="s">
        <v>305</v>
      </c>
      <c r="EO29" s="123" t="s">
        <v>1536</v>
      </c>
      <c r="EP29" s="128" t="s">
        <v>305</v>
      </c>
      <c r="EQ29" s="123" t="s">
        <v>1536</v>
      </c>
      <c r="ER29" s="128" t="s">
        <v>305</v>
      </c>
      <c r="ES29" s="123" t="s">
        <v>1563</v>
      </c>
      <c r="ET29" s="128" t="s">
        <v>305</v>
      </c>
      <c r="EU29" s="139" t="s">
        <v>1536</v>
      </c>
      <c r="EV29" s="128" t="s">
        <v>305</v>
      </c>
      <c r="EW29" s="123" t="s">
        <v>1536</v>
      </c>
      <c r="EX29" s="128" t="s">
        <v>305</v>
      </c>
      <c r="EY29" s="123" t="s">
        <v>1536</v>
      </c>
      <c r="EZ29">
        <f t="shared" si="0"/>
        <v>5</v>
      </c>
      <c r="FA29">
        <f t="shared" si="1"/>
        <v>53</v>
      </c>
      <c r="FB29">
        <f t="shared" si="2"/>
        <v>60</v>
      </c>
      <c r="FC29" s="168">
        <f t="shared" si="3"/>
        <v>8.3333333333333329E-2</v>
      </c>
      <c r="FD29" s="168">
        <f t="shared" si="4"/>
        <v>0.8833333333333333</v>
      </c>
    </row>
    <row r="30" spans="1:160" ht="15" customHeight="1" thickBot="1" x14ac:dyDescent="0.4">
      <c r="A30" s="30" t="s">
        <v>51</v>
      </c>
      <c r="B30" s="224" t="s">
        <v>1310</v>
      </c>
      <c r="C30" s="31" t="s">
        <v>373</v>
      </c>
      <c r="D30" s="31" t="s">
        <v>350</v>
      </c>
      <c r="E30" s="31" t="s">
        <v>408</v>
      </c>
      <c r="F30" s="49" t="s">
        <v>255</v>
      </c>
      <c r="G30" s="56" t="s">
        <v>256</v>
      </c>
      <c r="H30" s="49">
        <v>2</v>
      </c>
      <c r="I30" s="49" t="s">
        <v>303</v>
      </c>
      <c r="J30" s="49" t="s">
        <v>304</v>
      </c>
      <c r="K30" s="49" t="s">
        <v>305</v>
      </c>
      <c r="L30" s="88" t="s">
        <v>306</v>
      </c>
      <c r="M30" s="49" t="s">
        <v>320</v>
      </c>
      <c r="N30" s="88" t="s">
        <v>321</v>
      </c>
      <c r="O30" s="88"/>
      <c r="P30" s="88"/>
      <c r="Q30" s="88"/>
      <c r="R30" s="88"/>
      <c r="S30" s="88"/>
      <c r="T30" s="88"/>
      <c r="U30" s="88"/>
      <c r="V30" s="88"/>
      <c r="W30" s="88" t="s">
        <v>423</v>
      </c>
      <c r="X30" s="88" t="s">
        <v>423</v>
      </c>
      <c r="Y30" s="88"/>
      <c r="Z30" s="89"/>
      <c r="AA30" s="67">
        <v>2</v>
      </c>
      <c r="AB30" s="49">
        <v>0</v>
      </c>
      <c r="AC30" s="49">
        <v>1</v>
      </c>
      <c r="AD30" s="49"/>
      <c r="AE30" s="49"/>
      <c r="AF30" s="49"/>
      <c r="AG30" s="49"/>
      <c r="AH30" s="88" t="s">
        <v>423</v>
      </c>
      <c r="AI30" s="49"/>
      <c r="AJ30" s="128" t="s">
        <v>305</v>
      </c>
      <c r="AK30" s="93" t="s">
        <v>1536</v>
      </c>
      <c r="AL30" s="128" t="s">
        <v>303</v>
      </c>
      <c r="AM30" s="95" t="s">
        <v>1863</v>
      </c>
      <c r="AN30" s="153" t="s">
        <v>303</v>
      </c>
      <c r="AO30" s="104" t="s">
        <v>1864</v>
      </c>
      <c r="AP30" s="128" t="s">
        <v>303</v>
      </c>
      <c r="AQ30" s="93" t="s">
        <v>1865</v>
      </c>
      <c r="AR30" s="128" t="s">
        <v>305</v>
      </c>
      <c r="AS30" s="93" t="s">
        <v>1536</v>
      </c>
      <c r="AT30" s="128" t="s">
        <v>305</v>
      </c>
      <c r="AU30" s="93" t="s">
        <v>1536</v>
      </c>
      <c r="AV30" s="128" t="s">
        <v>305</v>
      </c>
      <c r="AW30" s="93" t="s">
        <v>1536</v>
      </c>
      <c r="AX30" s="128" t="s">
        <v>303</v>
      </c>
      <c r="AY30" s="93" t="s">
        <v>1866</v>
      </c>
      <c r="AZ30" s="128" t="s">
        <v>305</v>
      </c>
      <c r="BA30" s="93" t="s">
        <v>1536</v>
      </c>
      <c r="BB30" s="128" t="s">
        <v>305</v>
      </c>
      <c r="BC30" s="123" t="s">
        <v>1536</v>
      </c>
      <c r="BD30" s="128" t="s">
        <v>305</v>
      </c>
      <c r="BE30" s="123" t="s">
        <v>1533</v>
      </c>
      <c r="BF30" s="128" t="s">
        <v>305</v>
      </c>
      <c r="BG30" s="93" t="s">
        <v>1533</v>
      </c>
      <c r="BH30" s="128" t="s">
        <v>305</v>
      </c>
      <c r="BI30" s="123" t="s">
        <v>1533</v>
      </c>
      <c r="BJ30" s="128" t="s">
        <v>305</v>
      </c>
      <c r="BK30" s="123" t="s">
        <v>1533</v>
      </c>
      <c r="BL30" s="128" t="s">
        <v>303</v>
      </c>
      <c r="BM30" s="155" t="s">
        <v>1867</v>
      </c>
      <c r="BN30" s="128" t="s">
        <v>320</v>
      </c>
      <c r="BO30" s="126" t="s">
        <v>1868</v>
      </c>
      <c r="BP30" s="128" t="s">
        <v>305</v>
      </c>
      <c r="BQ30" s="123" t="s">
        <v>1536</v>
      </c>
      <c r="BR30" s="128" t="s">
        <v>303</v>
      </c>
      <c r="BS30" s="95" t="s">
        <v>1869</v>
      </c>
      <c r="BT30" s="128" t="s">
        <v>303</v>
      </c>
      <c r="BU30" s="93" t="s">
        <v>1870</v>
      </c>
      <c r="BV30" s="128" t="s">
        <v>320</v>
      </c>
      <c r="BW30" s="126" t="s">
        <v>1871</v>
      </c>
      <c r="BX30" s="128" t="s">
        <v>305</v>
      </c>
      <c r="BY30" s="123" t="s">
        <v>1536</v>
      </c>
      <c r="BZ30" s="128" t="s">
        <v>320</v>
      </c>
      <c r="CA30" s="93" t="s">
        <v>1872</v>
      </c>
      <c r="CB30" s="128" t="s">
        <v>305</v>
      </c>
      <c r="CC30" s="123" t="s">
        <v>1536</v>
      </c>
      <c r="CD30" s="128" t="s">
        <v>305</v>
      </c>
      <c r="CE30" s="93" t="s">
        <v>1536</v>
      </c>
      <c r="CF30" s="172" t="s">
        <v>305</v>
      </c>
      <c r="CG30" s="212" t="s">
        <v>1536</v>
      </c>
      <c r="CH30" s="128" t="s">
        <v>305</v>
      </c>
      <c r="CI30" s="123" t="s">
        <v>1536</v>
      </c>
      <c r="CJ30" s="128" t="s">
        <v>305</v>
      </c>
      <c r="CK30" s="123" t="s">
        <v>1536</v>
      </c>
      <c r="CL30" s="128" t="s">
        <v>305</v>
      </c>
      <c r="CM30" s="123" t="s">
        <v>1536</v>
      </c>
      <c r="CN30" s="128" t="s">
        <v>320</v>
      </c>
      <c r="CO30" s="93" t="s">
        <v>1873</v>
      </c>
      <c r="CP30" s="128" t="s">
        <v>305</v>
      </c>
      <c r="CQ30" s="93" t="s">
        <v>1536</v>
      </c>
      <c r="CR30" s="128" t="s">
        <v>305</v>
      </c>
      <c r="CS30" s="123" t="s">
        <v>1536</v>
      </c>
      <c r="CT30" s="128" t="s">
        <v>305</v>
      </c>
      <c r="CU30" s="133" t="s">
        <v>1536</v>
      </c>
      <c r="CV30" s="128" t="s">
        <v>305</v>
      </c>
      <c r="CW30" s="123" t="s">
        <v>1536</v>
      </c>
      <c r="CX30" s="128" t="s">
        <v>320</v>
      </c>
      <c r="CY30" s="95" t="s">
        <v>1874</v>
      </c>
      <c r="CZ30" s="128" t="s">
        <v>320</v>
      </c>
      <c r="DA30" s="95" t="s">
        <v>1875</v>
      </c>
      <c r="DB30" s="128" t="s">
        <v>305</v>
      </c>
      <c r="DC30" s="123" t="s">
        <v>1536</v>
      </c>
      <c r="DD30" s="128" t="s">
        <v>305</v>
      </c>
      <c r="DE30" s="123" t="s">
        <v>1551</v>
      </c>
      <c r="DF30" s="128" t="s">
        <v>305</v>
      </c>
      <c r="DG30" s="93" t="s">
        <v>1536</v>
      </c>
      <c r="DH30" s="128" t="s">
        <v>305</v>
      </c>
      <c r="DI30" s="93" t="s">
        <v>1536</v>
      </c>
      <c r="DJ30" s="128" t="s">
        <v>320</v>
      </c>
      <c r="DK30" s="126" t="s">
        <v>1876</v>
      </c>
      <c r="DL30" s="128" t="s">
        <v>305</v>
      </c>
      <c r="DM30" s="123" t="s">
        <v>1536</v>
      </c>
      <c r="DN30" s="128" t="s">
        <v>305</v>
      </c>
      <c r="DO30" s="123" t="s">
        <v>1536</v>
      </c>
      <c r="DP30" s="128" t="s">
        <v>305</v>
      </c>
      <c r="DQ30" s="123" t="s">
        <v>1556</v>
      </c>
      <c r="DR30" s="128" t="s">
        <v>305</v>
      </c>
      <c r="DS30" s="123" t="s">
        <v>1556</v>
      </c>
      <c r="DT30" s="128" t="s">
        <v>305</v>
      </c>
      <c r="DU30" s="123" t="s">
        <v>1536</v>
      </c>
      <c r="DV30" s="128" t="s">
        <v>305</v>
      </c>
      <c r="DW30" s="123" t="s">
        <v>1536</v>
      </c>
      <c r="DX30" s="128" t="s">
        <v>305</v>
      </c>
      <c r="DY30" s="95" t="s">
        <v>1536</v>
      </c>
      <c r="DZ30" s="128" t="s">
        <v>305</v>
      </c>
      <c r="EA30" s="123" t="s">
        <v>1536</v>
      </c>
      <c r="EB30" s="128" t="s">
        <v>305</v>
      </c>
      <c r="EC30" s="123" t="s">
        <v>1559</v>
      </c>
      <c r="ED30" s="128" t="s">
        <v>305</v>
      </c>
      <c r="EE30" s="123" t="s">
        <v>1536</v>
      </c>
      <c r="EF30" s="128" t="s">
        <v>305</v>
      </c>
      <c r="EG30" s="123" t="s">
        <v>1536</v>
      </c>
      <c r="EH30" s="128" t="s">
        <v>320</v>
      </c>
      <c r="EI30" s="95" t="s">
        <v>1877</v>
      </c>
      <c r="EJ30" s="128" t="s">
        <v>305</v>
      </c>
      <c r="EK30" s="123" t="s">
        <v>1536</v>
      </c>
      <c r="EL30" s="128" t="s">
        <v>305</v>
      </c>
      <c r="EM30" s="123" t="s">
        <v>1664</v>
      </c>
      <c r="EN30" s="128" t="s">
        <v>305</v>
      </c>
      <c r="EO30" s="123" t="s">
        <v>1536</v>
      </c>
      <c r="EP30" s="128" t="s">
        <v>305</v>
      </c>
      <c r="EQ30" s="123" t="s">
        <v>1536</v>
      </c>
      <c r="ER30" s="128" t="s">
        <v>305</v>
      </c>
      <c r="ES30" s="123" t="s">
        <v>1563</v>
      </c>
      <c r="ET30" s="128" t="s">
        <v>423</v>
      </c>
      <c r="EU30" s="139" t="s">
        <v>1536</v>
      </c>
      <c r="EV30" s="128" t="s">
        <v>305</v>
      </c>
      <c r="EW30" s="123" t="s">
        <v>1536</v>
      </c>
      <c r="EX30" s="128" t="s">
        <v>305</v>
      </c>
      <c r="EY30" s="123" t="s">
        <v>1536</v>
      </c>
      <c r="EZ30">
        <f t="shared" si="0"/>
        <v>7</v>
      </c>
      <c r="FA30">
        <f t="shared" si="1"/>
        <v>44</v>
      </c>
      <c r="FB30">
        <f t="shared" si="2"/>
        <v>59</v>
      </c>
      <c r="FC30" s="168">
        <f t="shared" si="3"/>
        <v>0.11864406779661017</v>
      </c>
      <c r="FD30" s="168">
        <f t="shared" si="4"/>
        <v>0.74576271186440679</v>
      </c>
    </row>
    <row r="31" spans="1:160" ht="15" customHeight="1" thickBot="1" x14ac:dyDescent="0.4">
      <c r="A31" s="30" t="s">
        <v>52</v>
      </c>
      <c r="B31" s="224" t="s">
        <v>1311</v>
      </c>
      <c r="C31" s="31" t="s">
        <v>172</v>
      </c>
      <c r="D31" s="31" t="s">
        <v>1510</v>
      </c>
      <c r="E31" s="31" t="s">
        <v>408</v>
      </c>
      <c r="F31" s="49" t="s">
        <v>262</v>
      </c>
      <c r="G31" s="56" t="s">
        <v>257</v>
      </c>
      <c r="H31" s="49">
        <v>3</v>
      </c>
      <c r="I31" s="49" t="s">
        <v>303</v>
      </c>
      <c r="J31" s="49" t="s">
        <v>304</v>
      </c>
      <c r="K31" s="49" t="s">
        <v>305</v>
      </c>
      <c r="L31" s="88" t="s">
        <v>306</v>
      </c>
      <c r="M31" s="49" t="s">
        <v>1637</v>
      </c>
      <c r="N31" s="88" t="s">
        <v>1707</v>
      </c>
      <c r="O31" s="88" t="s">
        <v>307</v>
      </c>
      <c r="P31" s="88" t="s">
        <v>307</v>
      </c>
      <c r="Q31" s="88" t="s">
        <v>308</v>
      </c>
      <c r="R31" s="88" t="s">
        <v>308</v>
      </c>
      <c r="S31" s="88" t="s">
        <v>309</v>
      </c>
      <c r="T31" s="88" t="s">
        <v>309</v>
      </c>
      <c r="U31" s="88" t="s">
        <v>310</v>
      </c>
      <c r="V31" s="88" t="s">
        <v>310</v>
      </c>
      <c r="W31" s="49" t="s">
        <v>423</v>
      </c>
      <c r="X31" s="49" t="s">
        <v>423</v>
      </c>
      <c r="Y31" s="49"/>
      <c r="Z31" s="79"/>
      <c r="AA31" s="67">
        <v>3</v>
      </c>
      <c r="AB31" s="49">
        <v>0</v>
      </c>
      <c r="AC31" s="88">
        <f>AA31/2</f>
        <v>1.5</v>
      </c>
      <c r="AD31" s="49">
        <v>0.6</v>
      </c>
      <c r="AE31" s="49">
        <v>1.2</v>
      </c>
      <c r="AF31" s="49">
        <v>1.8</v>
      </c>
      <c r="AG31" s="49">
        <v>2.4</v>
      </c>
      <c r="AH31" s="49" t="s">
        <v>423</v>
      </c>
      <c r="AI31" s="49"/>
      <c r="AJ31" s="128" t="s">
        <v>305</v>
      </c>
      <c r="AK31" s="93" t="s">
        <v>1536</v>
      </c>
      <c r="AL31" s="128" t="s">
        <v>303</v>
      </c>
      <c r="AM31" s="95" t="s">
        <v>1863</v>
      </c>
      <c r="AN31" s="153" t="s">
        <v>305</v>
      </c>
      <c r="AO31" s="162" t="s">
        <v>1536</v>
      </c>
      <c r="AP31" s="128" t="s">
        <v>305</v>
      </c>
      <c r="AQ31" s="93" t="s">
        <v>1536</v>
      </c>
      <c r="AR31" s="128" t="s">
        <v>305</v>
      </c>
      <c r="AS31" s="95" t="s">
        <v>1536</v>
      </c>
      <c r="AT31" s="128" t="s">
        <v>1637</v>
      </c>
      <c r="AU31" s="93" t="s">
        <v>1536</v>
      </c>
      <c r="AV31" s="128" t="s">
        <v>305</v>
      </c>
      <c r="AW31" s="93" t="s">
        <v>1536</v>
      </c>
      <c r="AX31" s="128" t="s">
        <v>303</v>
      </c>
      <c r="AY31" s="93" t="s">
        <v>1878</v>
      </c>
      <c r="AZ31" s="128" t="s">
        <v>305</v>
      </c>
      <c r="BA31" s="93" t="s">
        <v>1536</v>
      </c>
      <c r="BB31" s="128" t="s">
        <v>305</v>
      </c>
      <c r="BC31" s="123" t="s">
        <v>1536</v>
      </c>
      <c r="BD31" s="128" t="s">
        <v>1637</v>
      </c>
      <c r="BE31" s="123" t="s">
        <v>1533</v>
      </c>
      <c r="BF31" s="128" t="s">
        <v>305</v>
      </c>
      <c r="BG31" s="93" t="s">
        <v>1533</v>
      </c>
      <c r="BH31" s="128" t="s">
        <v>305</v>
      </c>
      <c r="BI31" s="123" t="s">
        <v>1533</v>
      </c>
      <c r="BJ31" s="128" t="s">
        <v>305</v>
      </c>
      <c r="BK31" s="123" t="s">
        <v>1533</v>
      </c>
      <c r="BL31" s="128" t="s">
        <v>305</v>
      </c>
      <c r="BM31" s="123" t="s">
        <v>1533</v>
      </c>
      <c r="BN31" s="128" t="s">
        <v>305</v>
      </c>
      <c r="BO31" s="93" t="s">
        <v>1536</v>
      </c>
      <c r="BP31" s="128" t="s">
        <v>305</v>
      </c>
      <c r="BQ31" s="123" t="s">
        <v>1536</v>
      </c>
      <c r="BR31" s="128" t="s">
        <v>305</v>
      </c>
      <c r="BS31" s="123" t="s">
        <v>1536</v>
      </c>
      <c r="BT31" s="128" t="s">
        <v>303</v>
      </c>
      <c r="BU31" s="93" t="s">
        <v>1870</v>
      </c>
      <c r="BV31" s="128" t="s">
        <v>1637</v>
      </c>
      <c r="BW31" s="123" t="s">
        <v>1536</v>
      </c>
      <c r="BX31" s="128" t="s">
        <v>305</v>
      </c>
      <c r="BY31" s="123" t="s">
        <v>1536</v>
      </c>
      <c r="BZ31" s="128" t="s">
        <v>303</v>
      </c>
      <c r="CA31" s="126" t="s">
        <v>1879</v>
      </c>
      <c r="CB31" s="128" t="s">
        <v>305</v>
      </c>
      <c r="CC31" s="123" t="s">
        <v>1536</v>
      </c>
      <c r="CD31" s="128" t="s">
        <v>1637</v>
      </c>
      <c r="CE31" s="93" t="s">
        <v>1536</v>
      </c>
      <c r="CF31" s="172" t="s">
        <v>305</v>
      </c>
      <c r="CG31" s="212" t="s">
        <v>1536</v>
      </c>
      <c r="CH31" s="128" t="s">
        <v>305</v>
      </c>
      <c r="CI31" s="123" t="s">
        <v>1536</v>
      </c>
      <c r="CJ31" s="128" t="s">
        <v>305</v>
      </c>
      <c r="CK31" s="123" t="s">
        <v>1536</v>
      </c>
      <c r="CL31" s="128" t="s">
        <v>307</v>
      </c>
      <c r="CM31" s="123" t="s">
        <v>1536</v>
      </c>
      <c r="CN31" s="128" t="s">
        <v>305</v>
      </c>
      <c r="CO31" s="123" t="s">
        <v>1536</v>
      </c>
      <c r="CP31" s="128" t="s">
        <v>305</v>
      </c>
      <c r="CQ31" s="93" t="s">
        <v>1536</v>
      </c>
      <c r="CR31" s="128" t="s">
        <v>305</v>
      </c>
      <c r="CS31" s="123" t="s">
        <v>1536</v>
      </c>
      <c r="CT31" s="128" t="s">
        <v>305</v>
      </c>
      <c r="CU31" s="133" t="s">
        <v>1536</v>
      </c>
      <c r="CV31" s="128" t="s">
        <v>305</v>
      </c>
      <c r="CW31" s="123" t="s">
        <v>1536</v>
      </c>
      <c r="CX31" s="128" t="s">
        <v>309</v>
      </c>
      <c r="CY31" s="126" t="s">
        <v>1880</v>
      </c>
      <c r="CZ31" s="128" t="s">
        <v>1637</v>
      </c>
      <c r="DA31" s="126" t="s">
        <v>1536</v>
      </c>
      <c r="DB31" s="128" t="s">
        <v>305</v>
      </c>
      <c r="DC31" s="123" t="s">
        <v>1536</v>
      </c>
      <c r="DD31" s="128" t="s">
        <v>305</v>
      </c>
      <c r="DE31" s="123" t="s">
        <v>1551</v>
      </c>
      <c r="DF31" s="128" t="s">
        <v>307</v>
      </c>
      <c r="DG31" s="126" t="s">
        <v>1881</v>
      </c>
      <c r="DH31" s="128" t="s">
        <v>305</v>
      </c>
      <c r="DI31" s="93" t="s">
        <v>1536</v>
      </c>
      <c r="DJ31" s="128" t="s">
        <v>305</v>
      </c>
      <c r="DK31" s="123" t="s">
        <v>1536</v>
      </c>
      <c r="DL31" s="128" t="s">
        <v>305</v>
      </c>
      <c r="DM31" s="123" t="s">
        <v>1536</v>
      </c>
      <c r="DN31" s="128" t="s">
        <v>305</v>
      </c>
      <c r="DO31" s="123" t="s">
        <v>1536</v>
      </c>
      <c r="DP31" s="128" t="s">
        <v>305</v>
      </c>
      <c r="DQ31" s="123" t="s">
        <v>1556</v>
      </c>
      <c r="DR31" s="128" t="s">
        <v>305</v>
      </c>
      <c r="DS31" s="123" t="s">
        <v>1556</v>
      </c>
      <c r="DT31" s="128" t="s">
        <v>305</v>
      </c>
      <c r="DU31" s="123" t="s">
        <v>1536</v>
      </c>
      <c r="DV31" s="128" t="s">
        <v>305</v>
      </c>
      <c r="DW31" s="123" t="s">
        <v>1536</v>
      </c>
      <c r="DX31" s="128" t="s">
        <v>305</v>
      </c>
      <c r="DY31" s="123" t="s">
        <v>1536</v>
      </c>
      <c r="DZ31" s="128" t="s">
        <v>305</v>
      </c>
      <c r="EA31" s="123" t="s">
        <v>1536</v>
      </c>
      <c r="EB31" s="128" t="s">
        <v>305</v>
      </c>
      <c r="EC31" s="123" t="s">
        <v>1559</v>
      </c>
      <c r="ED31" s="128" t="s">
        <v>307</v>
      </c>
      <c r="EE31" s="123" t="s">
        <v>1536</v>
      </c>
      <c r="EF31" s="128" t="s">
        <v>305</v>
      </c>
      <c r="EG31" s="123" t="s">
        <v>1536</v>
      </c>
      <c r="EH31" s="128" t="s">
        <v>305</v>
      </c>
      <c r="EI31" s="123" t="s">
        <v>1536</v>
      </c>
      <c r="EJ31" s="128" t="s">
        <v>305</v>
      </c>
      <c r="EK31" s="123" t="s">
        <v>1536</v>
      </c>
      <c r="EL31" s="128" t="s">
        <v>1637</v>
      </c>
      <c r="EM31" s="123" t="s">
        <v>1664</v>
      </c>
      <c r="EN31" s="128" t="s">
        <v>305</v>
      </c>
      <c r="EO31" s="123" t="s">
        <v>1536</v>
      </c>
      <c r="EP31" s="128" t="s">
        <v>309</v>
      </c>
      <c r="EQ31" s="123" t="s">
        <v>1536</v>
      </c>
      <c r="ER31" s="128" t="s">
        <v>305</v>
      </c>
      <c r="ES31" s="123" t="s">
        <v>1563</v>
      </c>
      <c r="ET31" s="128" t="s">
        <v>423</v>
      </c>
      <c r="EU31" s="139" t="s">
        <v>1536</v>
      </c>
      <c r="EV31" s="128" t="s">
        <v>305</v>
      </c>
      <c r="EW31" s="123" t="s">
        <v>1536</v>
      </c>
      <c r="EX31" s="128" t="s">
        <v>1637</v>
      </c>
      <c r="EY31" s="123" t="s">
        <v>1536</v>
      </c>
      <c r="EZ31">
        <f t="shared" si="0"/>
        <v>4</v>
      </c>
      <c r="FA31">
        <f t="shared" si="1"/>
        <v>43</v>
      </c>
      <c r="FB31">
        <f t="shared" si="2"/>
        <v>59</v>
      </c>
      <c r="FC31" s="168">
        <f t="shared" si="3"/>
        <v>6.7796610169491525E-2</v>
      </c>
      <c r="FD31" s="168">
        <f t="shared" si="4"/>
        <v>0.72881355932203384</v>
      </c>
    </row>
    <row r="32" spans="1:160" ht="15" customHeight="1" thickBot="1" x14ac:dyDescent="0.4">
      <c r="A32" s="30" t="s">
        <v>53</v>
      </c>
      <c r="B32" s="224" t="s">
        <v>1312</v>
      </c>
      <c r="C32" s="31" t="s">
        <v>173</v>
      </c>
      <c r="D32" s="31" t="s">
        <v>351</v>
      </c>
      <c r="E32" s="31" t="s">
        <v>408</v>
      </c>
      <c r="F32" s="49" t="s">
        <v>261</v>
      </c>
      <c r="G32" s="56" t="s">
        <v>258</v>
      </c>
      <c r="H32" s="49">
        <v>1</v>
      </c>
      <c r="I32" s="49" t="s">
        <v>303</v>
      </c>
      <c r="J32" s="49" t="s">
        <v>304</v>
      </c>
      <c r="K32" s="49" t="s">
        <v>305</v>
      </c>
      <c r="L32" s="49" t="s">
        <v>306</v>
      </c>
      <c r="M32" s="49" t="s">
        <v>320</v>
      </c>
      <c r="N32" s="49" t="s">
        <v>321</v>
      </c>
      <c r="O32" s="49"/>
      <c r="P32" s="49"/>
      <c r="Q32" s="49"/>
      <c r="R32" s="49"/>
      <c r="S32" s="49"/>
      <c r="T32" s="49"/>
      <c r="U32" s="49"/>
      <c r="V32" s="49"/>
      <c r="W32" s="49" t="s">
        <v>423</v>
      </c>
      <c r="X32" s="49" t="s">
        <v>423</v>
      </c>
      <c r="Y32" s="49"/>
      <c r="Z32" s="79"/>
      <c r="AA32" s="67">
        <v>1</v>
      </c>
      <c r="AB32" s="49">
        <v>0</v>
      </c>
      <c r="AC32" s="49">
        <v>0.5</v>
      </c>
      <c r="AD32" s="49"/>
      <c r="AE32" s="49"/>
      <c r="AF32" s="49"/>
      <c r="AG32" s="49"/>
      <c r="AH32" s="49" t="s">
        <v>423</v>
      </c>
      <c r="AI32" s="49"/>
      <c r="AJ32" s="128" t="s">
        <v>303</v>
      </c>
      <c r="AK32" s="95" t="s">
        <v>1882</v>
      </c>
      <c r="AL32" s="128" t="s">
        <v>303</v>
      </c>
      <c r="AM32" s="20" t="s">
        <v>1883</v>
      </c>
      <c r="AN32" s="153" t="s">
        <v>305</v>
      </c>
      <c r="AO32" s="104" t="s">
        <v>1536</v>
      </c>
      <c r="AP32" s="128" t="s">
        <v>423</v>
      </c>
      <c r="AQ32" s="93" t="s">
        <v>1536</v>
      </c>
      <c r="AR32" s="128" t="s">
        <v>305</v>
      </c>
      <c r="AS32" s="95" t="s">
        <v>1536</v>
      </c>
      <c r="AT32" s="128" t="s">
        <v>305</v>
      </c>
      <c r="AU32" s="93" t="s">
        <v>1536</v>
      </c>
      <c r="AV32" s="128" t="s">
        <v>305</v>
      </c>
      <c r="AW32" s="93" t="s">
        <v>1536</v>
      </c>
      <c r="AX32" s="128" t="s">
        <v>303</v>
      </c>
      <c r="AY32" s="95" t="s">
        <v>1884</v>
      </c>
      <c r="AZ32" s="128" t="s">
        <v>305</v>
      </c>
      <c r="BA32" s="93" t="s">
        <v>1536</v>
      </c>
      <c r="BB32" s="128" t="s">
        <v>305</v>
      </c>
      <c r="BC32" s="123" t="s">
        <v>1536</v>
      </c>
      <c r="BD32" s="128" t="s">
        <v>305</v>
      </c>
      <c r="BE32" s="123" t="s">
        <v>1533</v>
      </c>
      <c r="BF32" s="128" t="s">
        <v>305</v>
      </c>
      <c r="BG32" s="93" t="s">
        <v>1533</v>
      </c>
      <c r="BH32" s="128" t="s">
        <v>305</v>
      </c>
      <c r="BI32" s="123" t="s">
        <v>1533</v>
      </c>
      <c r="BJ32" s="128" t="s">
        <v>305</v>
      </c>
      <c r="BK32" s="123" t="s">
        <v>1533</v>
      </c>
      <c r="BL32" s="128" t="s">
        <v>305</v>
      </c>
      <c r="BM32" s="123" t="s">
        <v>1533</v>
      </c>
      <c r="BN32" s="128" t="s">
        <v>305</v>
      </c>
      <c r="BO32" s="93" t="s">
        <v>1536</v>
      </c>
      <c r="BP32" s="128" t="s">
        <v>305</v>
      </c>
      <c r="BQ32" s="123" t="s">
        <v>1536</v>
      </c>
      <c r="BR32" s="128" t="s">
        <v>305</v>
      </c>
      <c r="BS32" s="123" t="s">
        <v>1536</v>
      </c>
      <c r="BT32" s="128" t="s">
        <v>303</v>
      </c>
      <c r="BU32" s="95" t="s">
        <v>674</v>
      </c>
      <c r="BV32" s="128" t="s">
        <v>305</v>
      </c>
      <c r="BW32" s="123" t="s">
        <v>1536</v>
      </c>
      <c r="BX32" s="128" t="s">
        <v>305</v>
      </c>
      <c r="BY32" s="123" t="s">
        <v>1536</v>
      </c>
      <c r="BZ32" s="128" t="s">
        <v>303</v>
      </c>
      <c r="CA32" s="126" t="s">
        <v>1885</v>
      </c>
      <c r="CB32" s="128" t="s">
        <v>303</v>
      </c>
      <c r="CC32" s="95" t="s">
        <v>736</v>
      </c>
      <c r="CD32" s="128" t="s">
        <v>305</v>
      </c>
      <c r="CE32" s="93" t="s">
        <v>1536</v>
      </c>
      <c r="CF32" s="172" t="s">
        <v>305</v>
      </c>
      <c r="CG32" s="212" t="s">
        <v>1536</v>
      </c>
      <c r="CH32" s="128" t="s">
        <v>305</v>
      </c>
      <c r="CI32" s="123" t="s">
        <v>1536</v>
      </c>
      <c r="CJ32" s="128" t="s">
        <v>305</v>
      </c>
      <c r="CK32" s="123" t="s">
        <v>1536</v>
      </c>
      <c r="CL32" s="128" t="s">
        <v>320</v>
      </c>
      <c r="CM32" s="93" t="s">
        <v>1886</v>
      </c>
      <c r="CN32" s="128" t="s">
        <v>305</v>
      </c>
      <c r="CO32" s="123" t="s">
        <v>1536</v>
      </c>
      <c r="CP32" s="128" t="s">
        <v>305</v>
      </c>
      <c r="CQ32" s="95" t="s">
        <v>1536</v>
      </c>
      <c r="CR32" s="128" t="s">
        <v>303</v>
      </c>
      <c r="CS32" s="123" t="s">
        <v>1536</v>
      </c>
      <c r="CT32" s="128" t="s">
        <v>305</v>
      </c>
      <c r="CU32" s="133" t="s">
        <v>1536</v>
      </c>
      <c r="CV32" s="128" t="s">
        <v>305</v>
      </c>
      <c r="CW32" s="123" t="s">
        <v>1536</v>
      </c>
      <c r="CX32" s="128" t="s">
        <v>305</v>
      </c>
      <c r="CY32" s="123" t="s">
        <v>1536</v>
      </c>
      <c r="CZ32" s="128" t="s">
        <v>303</v>
      </c>
      <c r="DA32" s="95" t="s">
        <v>1887</v>
      </c>
      <c r="DB32" s="128" t="s">
        <v>305</v>
      </c>
      <c r="DC32" s="123" t="s">
        <v>1536</v>
      </c>
      <c r="DD32" s="128" t="s">
        <v>305</v>
      </c>
      <c r="DE32" s="123" t="s">
        <v>1551</v>
      </c>
      <c r="DF32" s="128" t="s">
        <v>303</v>
      </c>
      <c r="DG32" s="95" t="s">
        <v>890</v>
      </c>
      <c r="DH32" s="128" t="s">
        <v>305</v>
      </c>
      <c r="DI32" s="93" t="s">
        <v>1536</v>
      </c>
      <c r="DJ32" s="128" t="s">
        <v>305</v>
      </c>
      <c r="DK32" s="123" t="s">
        <v>1536</v>
      </c>
      <c r="DL32" s="128" t="s">
        <v>303</v>
      </c>
      <c r="DM32" s="95" t="s">
        <v>1888</v>
      </c>
      <c r="DN32" s="128" t="s">
        <v>305</v>
      </c>
      <c r="DO32" s="123" t="s">
        <v>1536</v>
      </c>
      <c r="DP32" s="128" t="s">
        <v>305</v>
      </c>
      <c r="DQ32" s="123" t="s">
        <v>1556</v>
      </c>
      <c r="DR32" s="128" t="s">
        <v>305</v>
      </c>
      <c r="DS32" s="123" t="s">
        <v>1556</v>
      </c>
      <c r="DT32" s="128" t="s">
        <v>305</v>
      </c>
      <c r="DU32" s="123" t="s">
        <v>1536</v>
      </c>
      <c r="DV32" s="128" t="s">
        <v>305</v>
      </c>
      <c r="DW32" s="123" t="s">
        <v>1536</v>
      </c>
      <c r="DX32" s="128" t="s">
        <v>305</v>
      </c>
      <c r="DY32" s="123" t="s">
        <v>1536</v>
      </c>
      <c r="DZ32" s="128" t="s">
        <v>305</v>
      </c>
      <c r="EA32" s="123" t="s">
        <v>1536</v>
      </c>
      <c r="EB32" s="128" t="s">
        <v>305</v>
      </c>
      <c r="EC32" s="123" t="s">
        <v>1559</v>
      </c>
      <c r="ED32" s="128" t="s">
        <v>305</v>
      </c>
      <c r="EE32" s="123" t="s">
        <v>1536</v>
      </c>
      <c r="EF32" s="128" t="s">
        <v>423</v>
      </c>
      <c r="EG32" s="123" t="s">
        <v>1536</v>
      </c>
      <c r="EH32" s="128" t="s">
        <v>305</v>
      </c>
      <c r="EI32" s="123" t="s">
        <v>1536</v>
      </c>
      <c r="EJ32" s="128" t="s">
        <v>305</v>
      </c>
      <c r="EK32" s="123" t="s">
        <v>1536</v>
      </c>
      <c r="EL32" s="128" t="s">
        <v>320</v>
      </c>
      <c r="EM32" s="93" t="s">
        <v>1889</v>
      </c>
      <c r="EN32" s="128" t="s">
        <v>305</v>
      </c>
      <c r="EO32" s="123" t="s">
        <v>1536</v>
      </c>
      <c r="EP32" s="128" t="s">
        <v>320</v>
      </c>
      <c r="EQ32" s="93" t="s">
        <v>1890</v>
      </c>
      <c r="ER32" s="128" t="s">
        <v>305</v>
      </c>
      <c r="ES32" s="123" t="s">
        <v>1563</v>
      </c>
      <c r="ET32" s="128" t="s">
        <v>320</v>
      </c>
      <c r="EU32" s="93" t="s">
        <v>1891</v>
      </c>
      <c r="EV32" s="128" t="s">
        <v>320</v>
      </c>
      <c r="EW32" s="93" t="s">
        <v>1891</v>
      </c>
      <c r="EX32" s="128" t="s">
        <v>305</v>
      </c>
      <c r="EY32" s="123" t="s">
        <v>1536</v>
      </c>
      <c r="EZ32">
        <f t="shared" si="0"/>
        <v>10</v>
      </c>
      <c r="FA32">
        <f t="shared" si="1"/>
        <v>43</v>
      </c>
      <c r="FB32">
        <f t="shared" si="2"/>
        <v>58</v>
      </c>
      <c r="FC32" s="168">
        <f t="shared" si="3"/>
        <v>0.17241379310344829</v>
      </c>
      <c r="FD32" s="168">
        <f t="shared" si="4"/>
        <v>0.74137931034482762</v>
      </c>
    </row>
    <row r="33" spans="1:160" ht="15" customHeight="1" thickBot="1" x14ac:dyDescent="0.4">
      <c r="A33" s="30" t="s">
        <v>54</v>
      </c>
      <c r="B33" s="224" t="s">
        <v>1313</v>
      </c>
      <c r="C33" s="31" t="s">
        <v>174</v>
      </c>
      <c r="D33" s="31" t="s">
        <v>352</v>
      </c>
      <c r="E33" s="31" t="s">
        <v>408</v>
      </c>
      <c r="F33" s="49" t="s">
        <v>260</v>
      </c>
      <c r="G33" s="56" t="s">
        <v>259</v>
      </c>
      <c r="H33" s="49">
        <v>1</v>
      </c>
      <c r="I33" s="49" t="s">
        <v>303</v>
      </c>
      <c r="J33" s="49" t="s">
        <v>304</v>
      </c>
      <c r="K33" s="49" t="s">
        <v>305</v>
      </c>
      <c r="L33" s="49" t="s">
        <v>306</v>
      </c>
      <c r="M33" s="49" t="s">
        <v>1637</v>
      </c>
      <c r="N33" s="49" t="s">
        <v>1707</v>
      </c>
      <c r="O33" s="88"/>
      <c r="P33" s="88"/>
      <c r="Q33" s="88"/>
      <c r="R33" s="88"/>
      <c r="S33" s="88"/>
      <c r="T33" s="88"/>
      <c r="U33" s="88"/>
      <c r="V33" s="88"/>
      <c r="W33" s="49" t="s">
        <v>423</v>
      </c>
      <c r="X33" s="49" t="s">
        <v>423</v>
      </c>
      <c r="Y33" s="49"/>
      <c r="Z33" s="79"/>
      <c r="AA33" s="67">
        <v>1</v>
      </c>
      <c r="AB33" s="49">
        <v>0</v>
      </c>
      <c r="AC33" s="49">
        <v>0.5</v>
      </c>
      <c r="AD33" s="49"/>
      <c r="AE33" s="49"/>
      <c r="AF33" s="49"/>
      <c r="AG33" s="49"/>
      <c r="AH33" s="49" t="s">
        <v>423</v>
      </c>
      <c r="AI33" s="49"/>
      <c r="AJ33" s="128" t="s">
        <v>305</v>
      </c>
      <c r="AK33" s="93" t="s">
        <v>1536</v>
      </c>
      <c r="AL33" s="128" t="s">
        <v>303</v>
      </c>
      <c r="AM33" s="131" t="s">
        <v>1883</v>
      </c>
      <c r="AN33" s="153" t="s">
        <v>305</v>
      </c>
      <c r="AO33" s="104" t="s">
        <v>1536</v>
      </c>
      <c r="AP33" s="128" t="s">
        <v>305</v>
      </c>
      <c r="AQ33" s="123" t="s">
        <v>1536</v>
      </c>
      <c r="AR33" s="128" t="s">
        <v>305</v>
      </c>
      <c r="AS33" s="93" t="s">
        <v>1536</v>
      </c>
      <c r="AT33" s="128" t="s">
        <v>1637</v>
      </c>
      <c r="AU33" s="93" t="s">
        <v>1536</v>
      </c>
      <c r="AV33" s="128" t="s">
        <v>305</v>
      </c>
      <c r="AW33" s="93" t="s">
        <v>1536</v>
      </c>
      <c r="AX33" s="128" t="s">
        <v>305</v>
      </c>
      <c r="AY33" s="93" t="s">
        <v>1536</v>
      </c>
      <c r="AZ33" s="128" t="s">
        <v>305</v>
      </c>
      <c r="BA33" s="93" t="s">
        <v>1536</v>
      </c>
      <c r="BB33" s="128" t="s">
        <v>305</v>
      </c>
      <c r="BC33" s="123" t="s">
        <v>1536</v>
      </c>
      <c r="BD33" s="128" t="s">
        <v>305</v>
      </c>
      <c r="BE33" s="123" t="s">
        <v>1533</v>
      </c>
      <c r="BF33" s="128" t="s">
        <v>305</v>
      </c>
      <c r="BG33" s="93" t="s">
        <v>1533</v>
      </c>
      <c r="BH33" s="128" t="s">
        <v>305</v>
      </c>
      <c r="BI33" s="123" t="s">
        <v>1533</v>
      </c>
      <c r="BJ33" s="128" t="s">
        <v>305</v>
      </c>
      <c r="BK33" s="123" t="s">
        <v>1533</v>
      </c>
      <c r="BL33" s="128" t="s">
        <v>1637</v>
      </c>
      <c r="BM33" s="123" t="s">
        <v>1533</v>
      </c>
      <c r="BN33" s="128" t="s">
        <v>305</v>
      </c>
      <c r="BO33" s="93" t="s">
        <v>1536</v>
      </c>
      <c r="BP33" s="128" t="s">
        <v>305</v>
      </c>
      <c r="BQ33" s="123" t="s">
        <v>1536</v>
      </c>
      <c r="BR33" s="128" t="s">
        <v>305</v>
      </c>
      <c r="BS33" s="123" t="s">
        <v>1536</v>
      </c>
      <c r="BT33" s="128" t="s">
        <v>1637</v>
      </c>
      <c r="BU33" s="93" t="s">
        <v>1536</v>
      </c>
      <c r="BV33" s="128" t="s">
        <v>305</v>
      </c>
      <c r="BW33" s="123" t="s">
        <v>1536</v>
      </c>
      <c r="BX33" s="128" t="s">
        <v>305</v>
      </c>
      <c r="BY33" s="123" t="s">
        <v>1536</v>
      </c>
      <c r="BZ33" s="128" t="s">
        <v>1637</v>
      </c>
      <c r="CA33" s="123" t="s">
        <v>1536</v>
      </c>
      <c r="CB33" s="128" t="s">
        <v>305</v>
      </c>
      <c r="CC33" s="123" t="s">
        <v>1536</v>
      </c>
      <c r="CD33" s="128" t="s">
        <v>1637</v>
      </c>
      <c r="CE33" s="93" t="s">
        <v>1536</v>
      </c>
      <c r="CF33" s="172" t="s">
        <v>305</v>
      </c>
      <c r="CG33" s="212" t="s">
        <v>1536</v>
      </c>
      <c r="CH33" s="128" t="s">
        <v>305</v>
      </c>
      <c r="CI33" s="123" t="s">
        <v>1536</v>
      </c>
      <c r="CJ33" s="128" t="s">
        <v>305</v>
      </c>
      <c r="CK33" s="123" t="s">
        <v>1536</v>
      </c>
      <c r="CL33" s="128" t="s">
        <v>305</v>
      </c>
      <c r="CM33" s="123" t="s">
        <v>1536</v>
      </c>
      <c r="CN33" s="128" t="s">
        <v>305</v>
      </c>
      <c r="CO33" s="123" t="s">
        <v>1536</v>
      </c>
      <c r="CP33" s="128" t="s">
        <v>303</v>
      </c>
      <c r="CQ33" s="93" t="s">
        <v>1892</v>
      </c>
      <c r="CR33" s="128" t="s">
        <v>305</v>
      </c>
      <c r="CS33" s="123" t="s">
        <v>1536</v>
      </c>
      <c r="CT33" s="128" t="s">
        <v>305</v>
      </c>
      <c r="CU33" s="133" t="s">
        <v>1536</v>
      </c>
      <c r="CV33" s="128" t="s">
        <v>305</v>
      </c>
      <c r="CW33" s="123" t="s">
        <v>1536</v>
      </c>
      <c r="CX33" s="128" t="s">
        <v>305</v>
      </c>
      <c r="CY33" s="123" t="s">
        <v>1536</v>
      </c>
      <c r="CZ33" s="128" t="s">
        <v>305</v>
      </c>
      <c r="DA33" s="126" t="s">
        <v>1536</v>
      </c>
      <c r="DB33" s="128" t="s">
        <v>305</v>
      </c>
      <c r="DC33" s="123" t="s">
        <v>1536</v>
      </c>
      <c r="DD33" s="128" t="s">
        <v>305</v>
      </c>
      <c r="DE33" s="123" t="s">
        <v>1551</v>
      </c>
      <c r="DF33" s="128" t="s">
        <v>1637</v>
      </c>
      <c r="DG33" s="123" t="s">
        <v>1536</v>
      </c>
      <c r="DH33" s="128" t="s">
        <v>305</v>
      </c>
      <c r="DI33" s="93" t="s">
        <v>1536</v>
      </c>
      <c r="DJ33" s="128" t="s">
        <v>305</v>
      </c>
      <c r="DK33" s="95" t="s">
        <v>1536</v>
      </c>
      <c r="DL33" s="128" t="s">
        <v>303</v>
      </c>
      <c r="DM33" s="95" t="s">
        <v>1893</v>
      </c>
      <c r="DN33" s="128" t="s">
        <v>305</v>
      </c>
      <c r="DO33" s="123" t="s">
        <v>1536</v>
      </c>
      <c r="DP33" s="128" t="s">
        <v>305</v>
      </c>
      <c r="DQ33" s="123" t="s">
        <v>1556</v>
      </c>
      <c r="DR33" s="128" t="s">
        <v>305</v>
      </c>
      <c r="DS33" s="123" t="s">
        <v>1556</v>
      </c>
      <c r="DT33" s="128" t="s">
        <v>305</v>
      </c>
      <c r="DU33" s="123" t="s">
        <v>1536</v>
      </c>
      <c r="DV33" s="128" t="s">
        <v>305</v>
      </c>
      <c r="DW33" s="123" t="s">
        <v>1536</v>
      </c>
      <c r="DX33" s="128" t="s">
        <v>305</v>
      </c>
      <c r="DY33" s="123" t="s">
        <v>1536</v>
      </c>
      <c r="DZ33" s="128" t="s">
        <v>305</v>
      </c>
      <c r="EA33" s="123" t="s">
        <v>1536</v>
      </c>
      <c r="EB33" s="128" t="s">
        <v>305</v>
      </c>
      <c r="EC33" s="123" t="s">
        <v>1559</v>
      </c>
      <c r="ED33" s="128" t="s">
        <v>305</v>
      </c>
      <c r="EE33" s="123" t="s">
        <v>1536</v>
      </c>
      <c r="EF33" s="128" t="s">
        <v>423</v>
      </c>
      <c r="EG33" s="95" t="s">
        <v>1536</v>
      </c>
      <c r="EH33" s="128" t="s">
        <v>305</v>
      </c>
      <c r="EI33" s="123" t="s">
        <v>1536</v>
      </c>
      <c r="EJ33" s="128" t="s">
        <v>305</v>
      </c>
      <c r="EK33" s="123" t="s">
        <v>1536</v>
      </c>
      <c r="EL33" s="128" t="s">
        <v>305</v>
      </c>
      <c r="EM33" s="123" t="s">
        <v>1664</v>
      </c>
      <c r="EN33" s="128" t="s">
        <v>305</v>
      </c>
      <c r="EO33" s="123" t="s">
        <v>1536</v>
      </c>
      <c r="EP33" s="128" t="s">
        <v>305</v>
      </c>
      <c r="EQ33" s="123" t="s">
        <v>1536</v>
      </c>
      <c r="ER33" s="128" t="s">
        <v>305</v>
      </c>
      <c r="ES33" s="123" t="s">
        <v>1563</v>
      </c>
      <c r="ET33" s="128" t="s">
        <v>305</v>
      </c>
      <c r="EU33" s="139" t="s">
        <v>1536</v>
      </c>
      <c r="EV33" s="128" t="s">
        <v>305</v>
      </c>
      <c r="EW33" s="123" t="s">
        <v>1536</v>
      </c>
      <c r="EX33" s="128" t="s">
        <v>305</v>
      </c>
      <c r="EY33" s="123" t="s">
        <v>1536</v>
      </c>
      <c r="EZ33">
        <f t="shared" si="0"/>
        <v>3</v>
      </c>
      <c r="FA33">
        <f t="shared" si="1"/>
        <v>50</v>
      </c>
      <c r="FB33">
        <f t="shared" si="2"/>
        <v>59</v>
      </c>
      <c r="FC33" s="168">
        <f t="shared" si="3"/>
        <v>5.0847457627118647E-2</v>
      </c>
      <c r="FD33" s="168">
        <f t="shared" si="4"/>
        <v>0.84745762711864403</v>
      </c>
    </row>
    <row r="34" spans="1:160" ht="15" customHeight="1" thickBot="1" x14ac:dyDescent="0.4">
      <c r="A34" s="32" t="s">
        <v>55</v>
      </c>
      <c r="B34" s="225" t="s">
        <v>1314</v>
      </c>
      <c r="C34" s="33" t="s">
        <v>1224</v>
      </c>
      <c r="D34" s="33" t="s">
        <v>1225</v>
      </c>
      <c r="E34" s="33" t="s">
        <v>409</v>
      </c>
      <c r="F34" s="37" t="s">
        <v>263</v>
      </c>
      <c r="G34" s="57" t="s">
        <v>264</v>
      </c>
      <c r="H34" s="37">
        <v>3</v>
      </c>
      <c r="I34" s="37" t="s">
        <v>303</v>
      </c>
      <c r="J34" s="37" t="s">
        <v>304</v>
      </c>
      <c r="K34" s="37" t="s">
        <v>305</v>
      </c>
      <c r="L34" s="37" t="s">
        <v>306</v>
      </c>
      <c r="M34" s="37" t="s">
        <v>1637</v>
      </c>
      <c r="N34" s="35" t="s">
        <v>1707</v>
      </c>
      <c r="O34" s="37"/>
      <c r="P34" s="37"/>
      <c r="Q34" s="37"/>
      <c r="R34" s="37"/>
      <c r="S34" s="37"/>
      <c r="T34" s="37"/>
      <c r="U34" s="37"/>
      <c r="V34" s="37"/>
      <c r="W34" s="37" t="s">
        <v>423</v>
      </c>
      <c r="X34" s="37" t="s">
        <v>423</v>
      </c>
      <c r="Y34" s="37"/>
      <c r="Z34" s="80"/>
      <c r="AA34" s="68">
        <v>3</v>
      </c>
      <c r="AB34" s="37">
        <v>0</v>
      </c>
      <c r="AC34" s="37">
        <v>1.5</v>
      </c>
      <c r="AD34" s="37"/>
      <c r="AE34" s="37"/>
      <c r="AF34" s="37"/>
      <c r="AG34" s="33"/>
      <c r="AH34" s="37" t="s">
        <v>423</v>
      </c>
      <c r="AI34" s="33"/>
      <c r="AJ34" s="128" t="s">
        <v>303</v>
      </c>
      <c r="AK34" s="93" t="s">
        <v>1894</v>
      </c>
      <c r="AL34" s="128" t="s">
        <v>303</v>
      </c>
      <c r="AM34" s="95" t="s">
        <v>1895</v>
      </c>
      <c r="AN34" s="153" t="s">
        <v>303</v>
      </c>
      <c r="AO34" s="154" t="s">
        <v>1896</v>
      </c>
      <c r="AP34" s="128" t="s">
        <v>303</v>
      </c>
      <c r="AQ34" s="95" t="s">
        <v>1897</v>
      </c>
      <c r="AR34" s="128" t="s">
        <v>303</v>
      </c>
      <c r="AS34" s="93" t="s">
        <v>1898</v>
      </c>
      <c r="AT34" s="128" t="s">
        <v>1637</v>
      </c>
      <c r="AU34" s="93" t="s">
        <v>1536</v>
      </c>
      <c r="AV34" s="128" t="s">
        <v>303</v>
      </c>
      <c r="AW34" s="93" t="s">
        <v>1899</v>
      </c>
      <c r="AX34" s="128" t="s">
        <v>303</v>
      </c>
      <c r="AY34" s="93" t="s">
        <v>1900</v>
      </c>
      <c r="AZ34" s="128" t="s">
        <v>303</v>
      </c>
      <c r="BA34" s="95" t="s">
        <v>1901</v>
      </c>
      <c r="BB34" s="128" t="s">
        <v>305</v>
      </c>
      <c r="BC34" s="123" t="s">
        <v>1536</v>
      </c>
      <c r="BD34" s="128" t="s">
        <v>305</v>
      </c>
      <c r="BE34" s="95" t="s">
        <v>1533</v>
      </c>
      <c r="BF34" s="128" t="s">
        <v>1637</v>
      </c>
      <c r="BG34" s="93" t="s">
        <v>1902</v>
      </c>
      <c r="BH34" s="128" t="s">
        <v>305</v>
      </c>
      <c r="BI34" s="123" t="s">
        <v>1533</v>
      </c>
      <c r="BJ34" s="128" t="s">
        <v>305</v>
      </c>
      <c r="BK34" s="123" t="s">
        <v>1533</v>
      </c>
      <c r="BL34" s="128" t="s">
        <v>303</v>
      </c>
      <c r="BM34" s="95" t="s">
        <v>1710</v>
      </c>
      <c r="BN34" s="128" t="s">
        <v>303</v>
      </c>
      <c r="BO34" s="95" t="s">
        <v>1903</v>
      </c>
      <c r="BP34" s="128" t="s">
        <v>305</v>
      </c>
      <c r="BQ34" s="123" t="s">
        <v>1536</v>
      </c>
      <c r="BR34" s="128" t="s">
        <v>303</v>
      </c>
      <c r="BS34" s="95" t="s">
        <v>1904</v>
      </c>
      <c r="BT34" s="128" t="s">
        <v>1637</v>
      </c>
      <c r="BU34" s="95" t="s">
        <v>677</v>
      </c>
      <c r="BV34" s="128" t="s">
        <v>1637</v>
      </c>
      <c r="BW34" s="126" t="s">
        <v>1905</v>
      </c>
      <c r="BX34" s="128" t="s">
        <v>303</v>
      </c>
      <c r="BY34" s="126" t="s">
        <v>1906</v>
      </c>
      <c r="BZ34" s="128" t="s">
        <v>303</v>
      </c>
      <c r="CA34" s="95" t="s">
        <v>1907</v>
      </c>
      <c r="CB34" s="128" t="s">
        <v>305</v>
      </c>
      <c r="CC34" s="123" t="s">
        <v>1536</v>
      </c>
      <c r="CD34" s="128" t="s">
        <v>1637</v>
      </c>
      <c r="CE34" s="93" t="s">
        <v>1536</v>
      </c>
      <c r="CF34" s="172" t="s">
        <v>305</v>
      </c>
      <c r="CG34" s="212" t="s">
        <v>1536</v>
      </c>
      <c r="CH34" s="128" t="s">
        <v>305</v>
      </c>
      <c r="CI34" s="123" t="s">
        <v>1536</v>
      </c>
      <c r="CJ34" s="128" t="s">
        <v>303</v>
      </c>
      <c r="CK34" s="126" t="s">
        <v>1908</v>
      </c>
      <c r="CL34" s="128" t="s">
        <v>1637</v>
      </c>
      <c r="CM34" s="123" t="s">
        <v>1536</v>
      </c>
      <c r="CN34" s="128" t="s">
        <v>303</v>
      </c>
      <c r="CO34" s="126" t="s">
        <v>1909</v>
      </c>
      <c r="CP34" s="128" t="s">
        <v>305</v>
      </c>
      <c r="CQ34" s="93" t="s">
        <v>1536</v>
      </c>
      <c r="CR34" s="128" t="s">
        <v>1637</v>
      </c>
      <c r="CS34" s="126" t="s">
        <v>1910</v>
      </c>
      <c r="CT34" s="128" t="s">
        <v>1637</v>
      </c>
      <c r="CU34" s="133" t="s">
        <v>1536</v>
      </c>
      <c r="CV34" s="128" t="s">
        <v>305</v>
      </c>
      <c r="CW34" s="123" t="s">
        <v>1536</v>
      </c>
      <c r="CX34" s="128" t="s">
        <v>305</v>
      </c>
      <c r="CY34" s="123" t="s">
        <v>1536</v>
      </c>
      <c r="CZ34" s="128" t="s">
        <v>303</v>
      </c>
      <c r="DA34" s="93" t="s">
        <v>1911</v>
      </c>
      <c r="DB34" s="128" t="s">
        <v>305</v>
      </c>
      <c r="DC34" s="123" t="s">
        <v>1536</v>
      </c>
      <c r="DD34" s="128" t="s">
        <v>305</v>
      </c>
      <c r="DE34" s="123" t="s">
        <v>1551</v>
      </c>
      <c r="DF34" s="128" t="s">
        <v>303</v>
      </c>
      <c r="DG34" s="95" t="s">
        <v>1912</v>
      </c>
      <c r="DH34" s="128" t="s">
        <v>305</v>
      </c>
      <c r="DI34" s="93" t="s">
        <v>1536</v>
      </c>
      <c r="DJ34" s="128" t="s">
        <v>305</v>
      </c>
      <c r="DK34" s="123" t="s">
        <v>1536</v>
      </c>
      <c r="DL34" s="128" t="s">
        <v>303</v>
      </c>
      <c r="DM34" s="130" t="s">
        <v>1913</v>
      </c>
      <c r="DN34" s="128" t="s">
        <v>305</v>
      </c>
      <c r="DO34" s="123" t="s">
        <v>1536</v>
      </c>
      <c r="DP34" s="128" t="s">
        <v>305</v>
      </c>
      <c r="DQ34" s="123" t="s">
        <v>1556</v>
      </c>
      <c r="DR34" s="128" t="s">
        <v>305</v>
      </c>
      <c r="DS34" s="123" t="s">
        <v>1556</v>
      </c>
      <c r="DT34" s="128" t="s">
        <v>305</v>
      </c>
      <c r="DU34" s="123" t="s">
        <v>1536</v>
      </c>
      <c r="DV34" s="128" t="s">
        <v>1637</v>
      </c>
      <c r="DW34" s="123" t="s">
        <v>1536</v>
      </c>
      <c r="DX34" s="128" t="s">
        <v>305</v>
      </c>
      <c r="DY34" s="93" t="s">
        <v>1536</v>
      </c>
      <c r="DZ34" s="128" t="s">
        <v>305</v>
      </c>
      <c r="EA34" s="123" t="s">
        <v>1536</v>
      </c>
      <c r="EB34" s="128" t="s">
        <v>305</v>
      </c>
      <c r="EC34" s="123" t="s">
        <v>1559</v>
      </c>
      <c r="ED34" s="128" t="s">
        <v>1637</v>
      </c>
      <c r="EE34" s="123" t="s">
        <v>1536</v>
      </c>
      <c r="EF34" s="128" t="s">
        <v>303</v>
      </c>
      <c r="EG34" s="93" t="s">
        <v>1914</v>
      </c>
      <c r="EH34" s="128" t="s">
        <v>305</v>
      </c>
      <c r="EI34" s="123" t="s">
        <v>1536</v>
      </c>
      <c r="EJ34" s="128" t="s">
        <v>303</v>
      </c>
      <c r="EK34" s="126" t="s">
        <v>1915</v>
      </c>
      <c r="EL34" s="128" t="s">
        <v>303</v>
      </c>
      <c r="EM34" s="126" t="s">
        <v>1916</v>
      </c>
      <c r="EN34" s="128" t="s">
        <v>305</v>
      </c>
      <c r="EO34" s="123" t="s">
        <v>1536</v>
      </c>
      <c r="EP34" s="128" t="s">
        <v>1637</v>
      </c>
      <c r="EQ34" s="123" t="s">
        <v>1536</v>
      </c>
      <c r="ER34" s="128" t="s">
        <v>305</v>
      </c>
      <c r="ES34" s="95" t="s">
        <v>1563</v>
      </c>
      <c r="ET34" s="128" t="s">
        <v>1637</v>
      </c>
      <c r="EU34" s="139" t="s">
        <v>1536</v>
      </c>
      <c r="EV34" s="128" t="s">
        <v>303</v>
      </c>
      <c r="EW34" s="95" t="s">
        <v>1917</v>
      </c>
      <c r="EX34" s="128" t="s">
        <v>1637</v>
      </c>
      <c r="EY34" s="95" t="s">
        <v>1536</v>
      </c>
      <c r="EZ34">
        <f t="shared" si="0"/>
        <v>22</v>
      </c>
      <c r="FA34">
        <f t="shared" si="1"/>
        <v>25</v>
      </c>
      <c r="FB34">
        <f t="shared" si="2"/>
        <v>60</v>
      </c>
      <c r="FC34" s="168">
        <f t="shared" si="3"/>
        <v>0.36666666666666664</v>
      </c>
      <c r="FD34" s="168">
        <f t="shared" si="4"/>
        <v>0.41666666666666669</v>
      </c>
    </row>
    <row r="35" spans="1:160" ht="15" customHeight="1" thickBot="1" x14ac:dyDescent="0.4">
      <c r="A35" s="32" t="s">
        <v>175</v>
      </c>
      <c r="B35" s="225" t="s">
        <v>1315</v>
      </c>
      <c r="C35" s="33" t="s">
        <v>1226</v>
      </c>
      <c r="D35" s="33" t="s">
        <v>1227</v>
      </c>
      <c r="E35" s="33" t="s">
        <v>409</v>
      </c>
      <c r="F35" s="37" t="s">
        <v>268</v>
      </c>
      <c r="G35" s="57" t="s">
        <v>265</v>
      </c>
      <c r="H35" s="37">
        <v>2</v>
      </c>
      <c r="I35" s="37" t="s">
        <v>303</v>
      </c>
      <c r="J35" s="37" t="s">
        <v>304</v>
      </c>
      <c r="K35" s="37" t="s">
        <v>305</v>
      </c>
      <c r="L35" s="37" t="s">
        <v>306</v>
      </c>
      <c r="M35" s="35" t="s">
        <v>320</v>
      </c>
      <c r="N35" s="37" t="s">
        <v>321</v>
      </c>
      <c r="O35" s="37"/>
      <c r="P35" s="37"/>
      <c r="Q35" s="37"/>
      <c r="R35" s="37"/>
      <c r="S35" s="37"/>
      <c r="T35" s="37"/>
      <c r="U35" s="37"/>
      <c r="V35" s="37"/>
      <c r="W35" s="37" t="s">
        <v>423</v>
      </c>
      <c r="X35" s="37" t="s">
        <v>423</v>
      </c>
      <c r="Y35" s="37"/>
      <c r="Z35" s="80"/>
      <c r="AA35" s="68">
        <v>2</v>
      </c>
      <c r="AB35" s="37">
        <v>0</v>
      </c>
      <c r="AC35" s="35">
        <f>AA35/2</f>
        <v>1</v>
      </c>
      <c r="AD35" s="37"/>
      <c r="AE35" s="37"/>
      <c r="AF35" s="37"/>
      <c r="AG35" s="33"/>
      <c r="AH35" s="37" t="s">
        <v>423</v>
      </c>
      <c r="AI35" s="33"/>
      <c r="AJ35" s="128" t="s">
        <v>303</v>
      </c>
      <c r="AK35" s="95" t="s">
        <v>1918</v>
      </c>
      <c r="AL35" s="128" t="s">
        <v>303</v>
      </c>
      <c r="AM35" s="127" t="s">
        <v>1895</v>
      </c>
      <c r="AN35" s="153" t="s">
        <v>303</v>
      </c>
      <c r="AO35" s="154" t="s">
        <v>1919</v>
      </c>
      <c r="AP35" s="128" t="s">
        <v>303</v>
      </c>
      <c r="AQ35" s="93" t="s">
        <v>1897</v>
      </c>
      <c r="AR35" s="128" t="s">
        <v>303</v>
      </c>
      <c r="AS35" s="95" t="s">
        <v>1674</v>
      </c>
      <c r="AT35" s="128" t="s">
        <v>305</v>
      </c>
      <c r="AU35" s="93" t="s">
        <v>1536</v>
      </c>
      <c r="AV35" s="128" t="s">
        <v>305</v>
      </c>
      <c r="AW35" s="93" t="s">
        <v>1536</v>
      </c>
      <c r="AX35" s="128" t="s">
        <v>303</v>
      </c>
      <c r="AY35" s="93" t="s">
        <v>1900</v>
      </c>
      <c r="AZ35" s="128" t="s">
        <v>303</v>
      </c>
      <c r="BA35" s="93" t="s">
        <v>1920</v>
      </c>
      <c r="BB35" s="128" t="s">
        <v>305</v>
      </c>
      <c r="BC35" s="123" t="s">
        <v>1536</v>
      </c>
      <c r="BD35" s="128" t="s">
        <v>303</v>
      </c>
      <c r="BE35" s="95" t="s">
        <v>1921</v>
      </c>
      <c r="BF35" s="128" t="s">
        <v>305</v>
      </c>
      <c r="BG35" s="93" t="s">
        <v>1533</v>
      </c>
      <c r="BH35" s="128" t="s">
        <v>305</v>
      </c>
      <c r="BI35" s="123" t="s">
        <v>1533</v>
      </c>
      <c r="BJ35" s="128" t="s">
        <v>305</v>
      </c>
      <c r="BK35" s="123" t="s">
        <v>1533</v>
      </c>
      <c r="BL35" s="128" t="s">
        <v>303</v>
      </c>
      <c r="BM35" s="95" t="s">
        <v>1710</v>
      </c>
      <c r="BN35" s="128" t="s">
        <v>303</v>
      </c>
      <c r="BO35" s="95" t="s">
        <v>1903</v>
      </c>
      <c r="BP35" s="128" t="s">
        <v>305</v>
      </c>
      <c r="BQ35" s="123" t="s">
        <v>1536</v>
      </c>
      <c r="BR35" s="128" t="s">
        <v>303</v>
      </c>
      <c r="BS35" s="95" t="s">
        <v>1904</v>
      </c>
      <c r="BT35" s="128" t="s">
        <v>320</v>
      </c>
      <c r="BU35" s="95" t="s">
        <v>677</v>
      </c>
      <c r="BV35" s="128" t="s">
        <v>305</v>
      </c>
      <c r="BW35" s="123" t="s">
        <v>1536</v>
      </c>
      <c r="BX35" s="128" t="s">
        <v>305</v>
      </c>
      <c r="BY35" s="123" t="s">
        <v>1536</v>
      </c>
      <c r="BZ35" s="128" t="s">
        <v>303</v>
      </c>
      <c r="CA35" s="95" t="s">
        <v>1907</v>
      </c>
      <c r="CB35" s="128" t="s">
        <v>305</v>
      </c>
      <c r="CC35" s="123" t="s">
        <v>1536</v>
      </c>
      <c r="CD35" s="128" t="s">
        <v>305</v>
      </c>
      <c r="CE35" s="126" t="s">
        <v>1536</v>
      </c>
      <c r="CF35" s="172" t="s">
        <v>305</v>
      </c>
      <c r="CG35" s="212" t="s">
        <v>1536</v>
      </c>
      <c r="CH35" s="128" t="s">
        <v>305</v>
      </c>
      <c r="CI35" s="123" t="s">
        <v>1536</v>
      </c>
      <c r="CJ35" s="128" t="s">
        <v>303</v>
      </c>
      <c r="CK35" s="126" t="s">
        <v>1908</v>
      </c>
      <c r="CL35" s="128" t="s">
        <v>305</v>
      </c>
      <c r="CM35" s="123" t="s">
        <v>1536</v>
      </c>
      <c r="CN35" s="128" t="s">
        <v>303</v>
      </c>
      <c r="CO35" s="126" t="s">
        <v>1909</v>
      </c>
      <c r="CP35" s="128" t="s">
        <v>305</v>
      </c>
      <c r="CQ35" s="93" t="s">
        <v>1536</v>
      </c>
      <c r="CR35" s="128" t="s">
        <v>305</v>
      </c>
      <c r="CS35" s="123" t="s">
        <v>1536</v>
      </c>
      <c r="CT35" s="128" t="s">
        <v>305</v>
      </c>
      <c r="CU35" s="133" t="s">
        <v>1536</v>
      </c>
      <c r="CV35" s="128" t="s">
        <v>305</v>
      </c>
      <c r="CW35" s="123" t="s">
        <v>1536</v>
      </c>
      <c r="CX35" s="128" t="s">
        <v>305</v>
      </c>
      <c r="CY35" s="123" t="s">
        <v>1536</v>
      </c>
      <c r="CZ35" s="128" t="s">
        <v>303</v>
      </c>
      <c r="DA35" s="126" t="s">
        <v>1911</v>
      </c>
      <c r="DB35" s="128" t="s">
        <v>305</v>
      </c>
      <c r="DC35" s="123" t="s">
        <v>1536</v>
      </c>
      <c r="DD35" s="128" t="s">
        <v>305</v>
      </c>
      <c r="DE35" s="123" t="s">
        <v>1551</v>
      </c>
      <c r="DF35" s="128" t="s">
        <v>303</v>
      </c>
      <c r="DG35" s="95" t="s">
        <v>1922</v>
      </c>
      <c r="DH35" s="128" t="s">
        <v>305</v>
      </c>
      <c r="DI35" s="93" t="s">
        <v>1536</v>
      </c>
      <c r="DJ35" s="128" t="s">
        <v>305</v>
      </c>
      <c r="DK35" s="123" t="s">
        <v>1536</v>
      </c>
      <c r="DL35" s="128" t="s">
        <v>303</v>
      </c>
      <c r="DM35" s="130" t="s">
        <v>1923</v>
      </c>
      <c r="DN35" s="128" t="s">
        <v>305</v>
      </c>
      <c r="DO35" s="123" t="s">
        <v>1536</v>
      </c>
      <c r="DP35" s="128" t="s">
        <v>305</v>
      </c>
      <c r="DQ35" s="123" t="s">
        <v>1556</v>
      </c>
      <c r="DR35" s="128" t="s">
        <v>305</v>
      </c>
      <c r="DS35" s="123" t="s">
        <v>1556</v>
      </c>
      <c r="DT35" s="128" t="s">
        <v>305</v>
      </c>
      <c r="DU35" s="123" t="s">
        <v>1536</v>
      </c>
      <c r="DV35" s="128" t="s">
        <v>305</v>
      </c>
      <c r="DW35" s="123" t="s">
        <v>1536</v>
      </c>
      <c r="DX35" s="128" t="s">
        <v>305</v>
      </c>
      <c r="DY35" s="123" t="s">
        <v>1536</v>
      </c>
      <c r="DZ35" s="128" t="s">
        <v>305</v>
      </c>
      <c r="EA35" s="123" t="s">
        <v>1536</v>
      </c>
      <c r="EB35" s="128" t="s">
        <v>305</v>
      </c>
      <c r="EC35" s="123" t="s">
        <v>1559</v>
      </c>
      <c r="ED35" s="128" t="s">
        <v>305</v>
      </c>
      <c r="EE35" s="123" t="s">
        <v>1536</v>
      </c>
      <c r="EF35" s="128" t="s">
        <v>303</v>
      </c>
      <c r="EG35" s="95" t="s">
        <v>1924</v>
      </c>
      <c r="EH35" s="128" t="s">
        <v>305</v>
      </c>
      <c r="EI35" s="123" t="s">
        <v>1536</v>
      </c>
      <c r="EJ35" s="128" t="s">
        <v>320</v>
      </c>
      <c r="EK35" s="126" t="s">
        <v>1925</v>
      </c>
      <c r="EL35" s="128" t="s">
        <v>303</v>
      </c>
      <c r="EM35" s="126" t="s">
        <v>1926</v>
      </c>
      <c r="EN35" s="128" t="s">
        <v>305</v>
      </c>
      <c r="EO35" s="123" t="s">
        <v>1536</v>
      </c>
      <c r="EP35" s="128" t="s">
        <v>305</v>
      </c>
      <c r="EQ35" s="123" t="s">
        <v>1536</v>
      </c>
      <c r="ER35" s="128" t="s">
        <v>305</v>
      </c>
      <c r="ES35" s="123" t="s">
        <v>1563</v>
      </c>
      <c r="ET35" s="128" t="s">
        <v>305</v>
      </c>
      <c r="EU35" s="139" t="s">
        <v>1536</v>
      </c>
      <c r="EV35" s="128" t="s">
        <v>303</v>
      </c>
      <c r="EW35" s="95" t="s">
        <v>1054</v>
      </c>
      <c r="EX35" s="128" t="s">
        <v>305</v>
      </c>
      <c r="EY35" s="95" t="s">
        <v>1536</v>
      </c>
      <c r="EZ35">
        <f t="shared" si="0"/>
        <v>20</v>
      </c>
      <c r="FA35">
        <f t="shared" si="1"/>
        <v>38</v>
      </c>
      <c r="FB35">
        <f t="shared" si="2"/>
        <v>60</v>
      </c>
      <c r="FC35" s="168">
        <f t="shared" si="3"/>
        <v>0.33333333333333331</v>
      </c>
      <c r="FD35" s="168">
        <f t="shared" si="4"/>
        <v>0.6333333333333333</v>
      </c>
    </row>
    <row r="36" spans="1:160" ht="15" customHeight="1" thickBot="1" x14ac:dyDescent="0.4">
      <c r="A36" s="34" t="s">
        <v>176</v>
      </c>
      <c r="B36" s="225" t="s">
        <v>1316</v>
      </c>
      <c r="C36" s="33" t="s">
        <v>1228</v>
      </c>
      <c r="D36" s="33" t="s">
        <v>1229</v>
      </c>
      <c r="E36" s="33" t="s">
        <v>409</v>
      </c>
      <c r="F36" s="35" t="s">
        <v>269</v>
      </c>
      <c r="G36" s="58" t="s">
        <v>266</v>
      </c>
      <c r="H36" s="35">
        <v>2</v>
      </c>
      <c r="I36" s="35" t="s">
        <v>303</v>
      </c>
      <c r="J36" s="35" t="s">
        <v>304</v>
      </c>
      <c r="K36" s="35" t="s">
        <v>305</v>
      </c>
      <c r="L36" s="37" t="s">
        <v>306</v>
      </c>
      <c r="M36" s="35" t="s">
        <v>320</v>
      </c>
      <c r="N36" s="35" t="s">
        <v>321</v>
      </c>
      <c r="O36" s="35"/>
      <c r="P36" s="35"/>
      <c r="Q36" s="35"/>
      <c r="R36" s="35"/>
      <c r="S36" s="35"/>
      <c r="T36" s="35"/>
      <c r="U36" s="35"/>
      <c r="V36" s="35"/>
      <c r="W36" s="35" t="s">
        <v>423</v>
      </c>
      <c r="X36" s="35" t="s">
        <v>423</v>
      </c>
      <c r="Y36" s="35"/>
      <c r="Z36" s="81"/>
      <c r="AA36" s="69">
        <v>2</v>
      </c>
      <c r="AB36" s="35">
        <v>0</v>
      </c>
      <c r="AC36" s="35">
        <f>AA36/2</f>
        <v>1</v>
      </c>
      <c r="AD36" s="35"/>
      <c r="AE36" s="35"/>
      <c r="AF36" s="35"/>
      <c r="AG36" s="36"/>
      <c r="AH36" s="35" t="s">
        <v>423</v>
      </c>
      <c r="AI36" s="36"/>
      <c r="AJ36" s="128" t="s">
        <v>305</v>
      </c>
      <c r="AK36" s="96" t="s">
        <v>1536</v>
      </c>
      <c r="AL36" s="128" t="s">
        <v>305</v>
      </c>
      <c r="AM36" s="96" t="s">
        <v>1536</v>
      </c>
      <c r="AN36" s="153" t="s">
        <v>305</v>
      </c>
      <c r="AO36" s="163" t="s">
        <v>1536</v>
      </c>
      <c r="AP36" s="128" t="s">
        <v>305</v>
      </c>
      <c r="AQ36" s="93" t="s">
        <v>1536</v>
      </c>
      <c r="AR36" s="128" t="s">
        <v>305</v>
      </c>
      <c r="AS36" s="93" t="s">
        <v>1536</v>
      </c>
      <c r="AT36" s="128" t="s">
        <v>305</v>
      </c>
      <c r="AU36" s="93" t="s">
        <v>1536</v>
      </c>
      <c r="AV36" s="128" t="s">
        <v>305</v>
      </c>
      <c r="AW36" s="102" t="s">
        <v>1536</v>
      </c>
      <c r="AX36" s="128" t="s">
        <v>305</v>
      </c>
      <c r="AY36" s="93" t="s">
        <v>1536</v>
      </c>
      <c r="AZ36" s="128" t="s">
        <v>305</v>
      </c>
      <c r="BA36" s="93" t="s">
        <v>1536</v>
      </c>
      <c r="BB36" s="128" t="s">
        <v>305</v>
      </c>
      <c r="BC36" s="123" t="s">
        <v>1536</v>
      </c>
      <c r="BD36" s="128" t="s">
        <v>305</v>
      </c>
      <c r="BE36" s="93" t="s">
        <v>1533</v>
      </c>
      <c r="BF36" s="128" t="s">
        <v>305</v>
      </c>
      <c r="BG36" s="93" t="s">
        <v>1533</v>
      </c>
      <c r="BH36" s="128" t="s">
        <v>305</v>
      </c>
      <c r="BI36" s="123" t="s">
        <v>1533</v>
      </c>
      <c r="BJ36" s="128" t="s">
        <v>305</v>
      </c>
      <c r="BK36" s="123" t="s">
        <v>1533</v>
      </c>
      <c r="BL36" s="128" t="s">
        <v>305</v>
      </c>
      <c r="BM36" s="95" t="s">
        <v>1533</v>
      </c>
      <c r="BN36" s="128" t="s">
        <v>305</v>
      </c>
      <c r="BO36" s="93" t="s">
        <v>1536</v>
      </c>
      <c r="BP36" s="128" t="s">
        <v>305</v>
      </c>
      <c r="BQ36" s="123" t="s">
        <v>1536</v>
      </c>
      <c r="BR36" s="128" t="s">
        <v>305</v>
      </c>
      <c r="BS36" s="93" t="s">
        <v>1536</v>
      </c>
      <c r="BT36" s="128" t="s">
        <v>305</v>
      </c>
      <c r="BU36" s="95" t="s">
        <v>1536</v>
      </c>
      <c r="BV36" s="128" t="s">
        <v>305</v>
      </c>
      <c r="BW36" s="123" t="s">
        <v>1536</v>
      </c>
      <c r="BX36" s="128" t="s">
        <v>305</v>
      </c>
      <c r="BY36" s="123" t="s">
        <v>1536</v>
      </c>
      <c r="BZ36" s="128" t="s">
        <v>305</v>
      </c>
      <c r="CA36" s="95" t="s">
        <v>1536</v>
      </c>
      <c r="CB36" s="128" t="s">
        <v>305</v>
      </c>
      <c r="CC36" s="123" t="s">
        <v>1536</v>
      </c>
      <c r="CD36" s="128" t="s">
        <v>305</v>
      </c>
      <c r="CE36" s="93" t="s">
        <v>1536</v>
      </c>
      <c r="CF36" s="172" t="s">
        <v>305</v>
      </c>
      <c r="CG36" s="212" t="s">
        <v>1536</v>
      </c>
      <c r="CH36" s="128" t="s">
        <v>305</v>
      </c>
      <c r="CI36" s="123" t="s">
        <v>1536</v>
      </c>
      <c r="CJ36" s="128" t="s">
        <v>305</v>
      </c>
      <c r="CK36" s="123" t="s">
        <v>1536</v>
      </c>
      <c r="CL36" s="128" t="s">
        <v>305</v>
      </c>
      <c r="CM36" s="123" t="s">
        <v>1536</v>
      </c>
      <c r="CN36" s="128" t="s">
        <v>305</v>
      </c>
      <c r="CO36" s="123" t="s">
        <v>1536</v>
      </c>
      <c r="CP36" s="128" t="s">
        <v>305</v>
      </c>
      <c r="CQ36" s="93" t="s">
        <v>1536</v>
      </c>
      <c r="CR36" s="128" t="s">
        <v>305</v>
      </c>
      <c r="CS36" s="123" t="s">
        <v>1536</v>
      </c>
      <c r="CT36" s="128" t="s">
        <v>305</v>
      </c>
      <c r="CU36" s="133" t="s">
        <v>1536</v>
      </c>
      <c r="CV36" s="128" t="s">
        <v>305</v>
      </c>
      <c r="CW36" s="123" t="s">
        <v>1536</v>
      </c>
      <c r="CX36" s="128" t="s">
        <v>305</v>
      </c>
      <c r="CY36" s="123" t="s">
        <v>1536</v>
      </c>
      <c r="CZ36" s="128" t="s">
        <v>305</v>
      </c>
      <c r="DA36" s="126" t="s">
        <v>1536</v>
      </c>
      <c r="DB36" s="128" t="s">
        <v>305</v>
      </c>
      <c r="DC36" s="123" t="s">
        <v>1536</v>
      </c>
      <c r="DD36" s="128" t="s">
        <v>305</v>
      </c>
      <c r="DE36" s="123" t="s">
        <v>1551</v>
      </c>
      <c r="DF36" s="128" t="s">
        <v>305</v>
      </c>
      <c r="DG36" s="123" t="s">
        <v>1536</v>
      </c>
      <c r="DH36" s="128" t="s">
        <v>305</v>
      </c>
      <c r="DI36" s="93" t="s">
        <v>1536</v>
      </c>
      <c r="DJ36" s="128" t="s">
        <v>305</v>
      </c>
      <c r="DK36" s="123" t="s">
        <v>1536</v>
      </c>
      <c r="DL36" s="128" t="s">
        <v>305</v>
      </c>
      <c r="DM36" s="123" t="s">
        <v>1536</v>
      </c>
      <c r="DN36" s="128" t="s">
        <v>305</v>
      </c>
      <c r="DO36" s="123" t="s">
        <v>1536</v>
      </c>
      <c r="DP36" s="128" t="s">
        <v>305</v>
      </c>
      <c r="DQ36" s="123" t="s">
        <v>1556</v>
      </c>
      <c r="DR36" s="128" t="s">
        <v>305</v>
      </c>
      <c r="DS36" s="123" t="s">
        <v>1556</v>
      </c>
      <c r="DT36" s="128" t="s">
        <v>305</v>
      </c>
      <c r="DU36" s="123" t="s">
        <v>1536</v>
      </c>
      <c r="DV36" s="128" t="s">
        <v>305</v>
      </c>
      <c r="DW36" s="123" t="s">
        <v>1536</v>
      </c>
      <c r="DX36" s="128" t="s">
        <v>305</v>
      </c>
      <c r="DY36" s="123" t="s">
        <v>1536</v>
      </c>
      <c r="DZ36" s="128" t="s">
        <v>305</v>
      </c>
      <c r="EA36" s="123" t="s">
        <v>1536</v>
      </c>
      <c r="EB36" s="128" t="s">
        <v>305</v>
      </c>
      <c r="EC36" s="123" t="s">
        <v>1559</v>
      </c>
      <c r="ED36" s="128" t="s">
        <v>305</v>
      </c>
      <c r="EE36" s="123" t="s">
        <v>1536</v>
      </c>
      <c r="EF36" s="128" t="s">
        <v>305</v>
      </c>
      <c r="EG36" s="123" t="s">
        <v>1536</v>
      </c>
      <c r="EH36" s="128" t="s">
        <v>305</v>
      </c>
      <c r="EI36" s="123" t="s">
        <v>1536</v>
      </c>
      <c r="EJ36" s="128" t="s">
        <v>305</v>
      </c>
      <c r="EK36" s="123" t="s">
        <v>1536</v>
      </c>
      <c r="EL36" s="128" t="s">
        <v>305</v>
      </c>
      <c r="EM36" s="123" t="s">
        <v>1664</v>
      </c>
      <c r="EN36" s="128" t="s">
        <v>305</v>
      </c>
      <c r="EO36" s="123" t="s">
        <v>1536</v>
      </c>
      <c r="EP36" s="128" t="s">
        <v>305</v>
      </c>
      <c r="EQ36" s="123" t="s">
        <v>1536</v>
      </c>
      <c r="ER36" s="128" t="s">
        <v>305</v>
      </c>
      <c r="ES36" s="123" t="s">
        <v>1563</v>
      </c>
      <c r="ET36" s="128" t="s">
        <v>305</v>
      </c>
      <c r="EU36" s="139" t="s">
        <v>1536</v>
      </c>
      <c r="EV36" s="128" t="s">
        <v>305</v>
      </c>
      <c r="EW36" s="123" t="s">
        <v>1536</v>
      </c>
      <c r="EX36" s="128" t="s">
        <v>305</v>
      </c>
      <c r="EY36" s="123" t="s">
        <v>1536</v>
      </c>
      <c r="EZ36">
        <f t="shared" si="0"/>
        <v>0</v>
      </c>
      <c r="FA36">
        <f t="shared" si="1"/>
        <v>60</v>
      </c>
      <c r="FB36">
        <f t="shared" si="2"/>
        <v>60</v>
      </c>
      <c r="FC36" s="168">
        <f t="shared" si="3"/>
        <v>0</v>
      </c>
      <c r="FD36" s="168">
        <f t="shared" si="4"/>
        <v>1</v>
      </c>
    </row>
    <row r="37" spans="1:160" ht="15" customHeight="1" thickBot="1" x14ac:dyDescent="0.4">
      <c r="A37" s="34" t="s">
        <v>177</v>
      </c>
      <c r="B37" s="225" t="s">
        <v>1317</v>
      </c>
      <c r="C37" s="33" t="s">
        <v>374</v>
      </c>
      <c r="D37" s="33" t="s">
        <v>353</v>
      </c>
      <c r="E37" s="33" t="s">
        <v>409</v>
      </c>
      <c r="F37" s="35" t="s">
        <v>270</v>
      </c>
      <c r="G37" s="58" t="s">
        <v>267</v>
      </c>
      <c r="H37" s="35">
        <v>2</v>
      </c>
      <c r="I37" s="35" t="s">
        <v>303</v>
      </c>
      <c r="J37" s="35" t="s">
        <v>304</v>
      </c>
      <c r="K37" s="35" t="s">
        <v>305</v>
      </c>
      <c r="L37" s="37" t="s">
        <v>306</v>
      </c>
      <c r="M37" s="35" t="s">
        <v>320</v>
      </c>
      <c r="N37" s="35" t="s">
        <v>321</v>
      </c>
      <c r="O37" s="35"/>
      <c r="P37" s="35"/>
      <c r="Q37" s="35"/>
      <c r="R37" s="35"/>
      <c r="S37" s="35"/>
      <c r="T37" s="35"/>
      <c r="U37" s="35"/>
      <c r="V37" s="35"/>
      <c r="W37" s="35" t="s">
        <v>423</v>
      </c>
      <c r="X37" s="35" t="s">
        <v>423</v>
      </c>
      <c r="Y37" s="35"/>
      <c r="Z37" s="81"/>
      <c r="AA37" s="69">
        <v>2</v>
      </c>
      <c r="AB37" s="35">
        <v>0</v>
      </c>
      <c r="AC37" s="35">
        <f>AA37/2</f>
        <v>1</v>
      </c>
      <c r="AD37" s="35"/>
      <c r="AE37" s="35"/>
      <c r="AF37" s="35"/>
      <c r="AG37" s="36"/>
      <c r="AH37" s="35" t="s">
        <v>423</v>
      </c>
      <c r="AI37" s="36"/>
      <c r="AJ37" s="128" t="s">
        <v>303</v>
      </c>
      <c r="AK37" s="95" t="s">
        <v>1927</v>
      </c>
      <c r="AL37" s="128" t="s">
        <v>303</v>
      </c>
      <c r="AM37" s="95" t="s">
        <v>1928</v>
      </c>
      <c r="AN37" s="153" t="s">
        <v>303</v>
      </c>
      <c r="AO37" s="154" t="s">
        <v>1929</v>
      </c>
      <c r="AP37" s="128" t="s">
        <v>303</v>
      </c>
      <c r="AQ37" s="95" t="s">
        <v>1930</v>
      </c>
      <c r="AR37" s="128" t="s">
        <v>303</v>
      </c>
      <c r="AS37" s="95" t="s">
        <v>1931</v>
      </c>
      <c r="AT37" s="128" t="s">
        <v>303</v>
      </c>
      <c r="AU37" s="95" t="s">
        <v>1932</v>
      </c>
      <c r="AV37" s="128" t="s">
        <v>303</v>
      </c>
      <c r="AW37" s="127" t="s">
        <v>1933</v>
      </c>
      <c r="AX37" s="128" t="s">
        <v>303</v>
      </c>
      <c r="AY37" s="95" t="s">
        <v>1934</v>
      </c>
      <c r="AZ37" s="128" t="s">
        <v>303</v>
      </c>
      <c r="BA37" s="95" t="s">
        <v>1620</v>
      </c>
      <c r="BB37" s="128" t="s">
        <v>303</v>
      </c>
      <c r="BC37" s="95" t="s">
        <v>581</v>
      </c>
      <c r="BD37" s="128" t="s">
        <v>303</v>
      </c>
      <c r="BE37" s="95" t="s">
        <v>1935</v>
      </c>
      <c r="BF37" s="128" t="s">
        <v>305</v>
      </c>
      <c r="BG37" s="95" t="s">
        <v>1533</v>
      </c>
      <c r="BH37" s="128" t="s">
        <v>305</v>
      </c>
      <c r="BI37" s="123" t="s">
        <v>1533</v>
      </c>
      <c r="BJ37" s="128" t="s">
        <v>303</v>
      </c>
      <c r="BK37" s="95" t="s">
        <v>1936</v>
      </c>
      <c r="BL37" s="128" t="s">
        <v>303</v>
      </c>
      <c r="BM37" s="126" t="s">
        <v>1937</v>
      </c>
      <c r="BN37" s="128" t="s">
        <v>303</v>
      </c>
      <c r="BO37" s="95" t="s">
        <v>1938</v>
      </c>
      <c r="BP37" s="128" t="s">
        <v>303</v>
      </c>
      <c r="BQ37" s="95" t="s">
        <v>656</v>
      </c>
      <c r="BR37" s="128" t="s">
        <v>303</v>
      </c>
      <c r="BS37" s="95" t="s">
        <v>1781</v>
      </c>
      <c r="BT37" s="128" t="s">
        <v>303</v>
      </c>
      <c r="BU37" s="95" t="s">
        <v>1939</v>
      </c>
      <c r="BV37" s="128" t="s">
        <v>305</v>
      </c>
      <c r="BW37" s="130" t="s">
        <v>1536</v>
      </c>
      <c r="BX37" s="128" t="s">
        <v>305</v>
      </c>
      <c r="BY37" s="93" t="s">
        <v>1536</v>
      </c>
      <c r="BZ37" s="128" t="s">
        <v>303</v>
      </c>
      <c r="CA37" s="95" t="s">
        <v>1940</v>
      </c>
      <c r="CB37" s="128" t="s">
        <v>305</v>
      </c>
      <c r="CC37" s="123" t="s">
        <v>1536</v>
      </c>
      <c r="CD37" s="128" t="s">
        <v>303</v>
      </c>
      <c r="CE37" s="93" t="s">
        <v>1941</v>
      </c>
      <c r="CF37" s="172" t="s">
        <v>305</v>
      </c>
      <c r="CG37" s="212" t="s">
        <v>1536</v>
      </c>
      <c r="CH37" s="128" t="s">
        <v>305</v>
      </c>
      <c r="CI37" s="123" t="s">
        <v>1536</v>
      </c>
      <c r="CJ37" s="128" t="s">
        <v>303</v>
      </c>
      <c r="CK37" s="126" t="s">
        <v>1942</v>
      </c>
      <c r="CL37" s="128" t="s">
        <v>305</v>
      </c>
      <c r="CM37" s="123" t="s">
        <v>1536</v>
      </c>
      <c r="CN37" s="128" t="s">
        <v>303</v>
      </c>
      <c r="CO37" s="95" t="s">
        <v>1943</v>
      </c>
      <c r="CP37" s="128" t="s">
        <v>303</v>
      </c>
      <c r="CQ37" s="95" t="s">
        <v>809</v>
      </c>
      <c r="CR37" s="128" t="s">
        <v>303</v>
      </c>
      <c r="CS37" s="95" t="s">
        <v>1944</v>
      </c>
      <c r="CT37" s="128" t="s">
        <v>305</v>
      </c>
      <c r="CU37" s="133" t="s">
        <v>1536</v>
      </c>
      <c r="CV37" s="128" t="s">
        <v>303</v>
      </c>
      <c r="CW37" s="126" t="s">
        <v>837</v>
      </c>
      <c r="CX37" s="128" t="s">
        <v>305</v>
      </c>
      <c r="CY37" s="123" t="s">
        <v>1536</v>
      </c>
      <c r="CZ37" s="128" t="s">
        <v>303</v>
      </c>
      <c r="DA37" s="126" t="s">
        <v>1945</v>
      </c>
      <c r="DB37" s="128" t="s">
        <v>305</v>
      </c>
      <c r="DC37" s="127" t="s">
        <v>1536</v>
      </c>
      <c r="DD37" s="128" t="s">
        <v>305</v>
      </c>
      <c r="DE37" s="123" t="s">
        <v>1551</v>
      </c>
      <c r="DF37" s="128" t="s">
        <v>303</v>
      </c>
      <c r="DG37" s="95" t="s">
        <v>1912</v>
      </c>
      <c r="DH37" s="128" t="s">
        <v>305</v>
      </c>
      <c r="DI37" s="93" t="s">
        <v>1536</v>
      </c>
      <c r="DJ37" s="128" t="s">
        <v>303</v>
      </c>
      <c r="DK37" s="95" t="s">
        <v>1946</v>
      </c>
      <c r="DL37" s="128" t="s">
        <v>303</v>
      </c>
      <c r="DM37" s="95" t="s">
        <v>1947</v>
      </c>
      <c r="DN37" s="128" t="s">
        <v>320</v>
      </c>
      <c r="DO37" s="95" t="s">
        <v>1948</v>
      </c>
      <c r="DP37" s="128" t="s">
        <v>305</v>
      </c>
      <c r="DQ37" s="123" t="s">
        <v>1556</v>
      </c>
      <c r="DR37" s="128" t="s">
        <v>305</v>
      </c>
      <c r="DS37" s="123" t="s">
        <v>1556</v>
      </c>
      <c r="DT37" s="128" t="s">
        <v>305</v>
      </c>
      <c r="DU37" s="123" t="s">
        <v>1536</v>
      </c>
      <c r="DV37" s="128" t="s">
        <v>303</v>
      </c>
      <c r="DW37" s="95" t="s">
        <v>931</v>
      </c>
      <c r="DX37" s="128" t="s">
        <v>305</v>
      </c>
      <c r="DY37" s="95" t="s">
        <v>1536</v>
      </c>
      <c r="DZ37" s="128" t="s">
        <v>305</v>
      </c>
      <c r="EA37" s="123" t="s">
        <v>1536</v>
      </c>
      <c r="EB37" s="128" t="s">
        <v>305</v>
      </c>
      <c r="EC37" s="123" t="s">
        <v>1559</v>
      </c>
      <c r="ED37" s="128" t="s">
        <v>305</v>
      </c>
      <c r="EE37" s="123" t="s">
        <v>1536</v>
      </c>
      <c r="EF37" s="128" t="s">
        <v>303</v>
      </c>
      <c r="EG37" s="95" t="s">
        <v>1949</v>
      </c>
      <c r="EH37" s="128" t="s">
        <v>303</v>
      </c>
      <c r="EI37" s="95" t="s">
        <v>997</v>
      </c>
      <c r="EJ37" s="128" t="s">
        <v>305</v>
      </c>
      <c r="EK37" s="123" t="s">
        <v>1536</v>
      </c>
      <c r="EL37" s="128" t="s">
        <v>305</v>
      </c>
      <c r="EM37" s="95" t="s">
        <v>1664</v>
      </c>
      <c r="EN37" s="128" t="s">
        <v>303</v>
      </c>
      <c r="EO37" s="95" t="s">
        <v>1950</v>
      </c>
      <c r="EP37" s="128" t="s">
        <v>305</v>
      </c>
      <c r="EQ37" s="93" t="s">
        <v>1536</v>
      </c>
      <c r="ER37" s="128" t="s">
        <v>305</v>
      </c>
      <c r="ES37" s="127" t="s">
        <v>1563</v>
      </c>
      <c r="ET37" s="128" t="s">
        <v>305</v>
      </c>
      <c r="EU37" s="139" t="s">
        <v>1536</v>
      </c>
      <c r="EV37" s="128" t="s">
        <v>303</v>
      </c>
      <c r="EW37" s="95" t="s">
        <v>1790</v>
      </c>
      <c r="EX37" s="128" t="s">
        <v>305</v>
      </c>
      <c r="EY37" s="123" t="s">
        <v>1536</v>
      </c>
      <c r="EZ37">
        <f t="shared" si="0"/>
        <v>33</v>
      </c>
      <c r="FA37">
        <f t="shared" si="1"/>
        <v>26</v>
      </c>
      <c r="FB37">
        <f t="shared" si="2"/>
        <v>60</v>
      </c>
      <c r="FC37" s="168">
        <f t="shared" si="3"/>
        <v>0.55000000000000004</v>
      </c>
      <c r="FD37" s="168">
        <f t="shared" si="4"/>
        <v>0.43333333333333335</v>
      </c>
    </row>
    <row r="38" spans="1:160" ht="15" customHeight="1" thickBot="1" x14ac:dyDescent="0.4">
      <c r="A38" s="32" t="s">
        <v>178</v>
      </c>
      <c r="B38" s="225" t="s">
        <v>1318</v>
      </c>
      <c r="C38" s="33" t="s">
        <v>1230</v>
      </c>
      <c r="D38" s="33" t="s">
        <v>1231</v>
      </c>
      <c r="E38" s="33" t="s">
        <v>409</v>
      </c>
      <c r="F38" s="37" t="s">
        <v>271</v>
      </c>
      <c r="G38" s="57" t="s">
        <v>274</v>
      </c>
      <c r="H38" s="37">
        <v>2</v>
      </c>
      <c r="I38" s="37" t="s">
        <v>303</v>
      </c>
      <c r="J38" s="37" t="s">
        <v>304</v>
      </c>
      <c r="K38" s="37" t="s">
        <v>305</v>
      </c>
      <c r="L38" s="37" t="s">
        <v>306</v>
      </c>
      <c r="M38" s="35" t="s">
        <v>320</v>
      </c>
      <c r="N38" s="37" t="s">
        <v>321</v>
      </c>
      <c r="O38" s="37"/>
      <c r="P38" s="37"/>
      <c r="Q38" s="37"/>
      <c r="R38" s="37"/>
      <c r="S38" s="37"/>
      <c r="T38" s="37"/>
      <c r="U38" s="37"/>
      <c r="V38" s="37"/>
      <c r="W38" s="37" t="s">
        <v>423</v>
      </c>
      <c r="X38" s="37" t="s">
        <v>423</v>
      </c>
      <c r="Y38" s="37"/>
      <c r="Z38" s="80"/>
      <c r="AA38" s="68">
        <v>2</v>
      </c>
      <c r="AB38" s="37">
        <v>0</v>
      </c>
      <c r="AC38" s="35">
        <f>AA38/2</f>
        <v>1</v>
      </c>
      <c r="AD38" s="37"/>
      <c r="AE38" s="37"/>
      <c r="AF38" s="37"/>
      <c r="AG38" s="33"/>
      <c r="AH38" s="37" t="s">
        <v>423</v>
      </c>
      <c r="AI38" s="33"/>
      <c r="AJ38" s="128" t="s">
        <v>303</v>
      </c>
      <c r="AK38" s="95" t="s">
        <v>1951</v>
      </c>
      <c r="AL38" s="128" t="s">
        <v>303</v>
      </c>
      <c r="AM38" s="93" t="s">
        <v>1928</v>
      </c>
      <c r="AN38" s="153" t="s">
        <v>303</v>
      </c>
      <c r="AO38" s="154" t="s">
        <v>1952</v>
      </c>
      <c r="AP38" s="128" t="s">
        <v>303</v>
      </c>
      <c r="AQ38" s="95" t="s">
        <v>1953</v>
      </c>
      <c r="AR38" s="128" t="s">
        <v>303</v>
      </c>
      <c r="AS38" s="95" t="s">
        <v>490</v>
      </c>
      <c r="AT38" s="128" t="s">
        <v>303</v>
      </c>
      <c r="AU38" s="93" t="s">
        <v>1954</v>
      </c>
      <c r="AV38" s="128" t="s">
        <v>303</v>
      </c>
      <c r="AW38" s="96" t="s">
        <v>1933</v>
      </c>
      <c r="AX38" s="128" t="s">
        <v>305</v>
      </c>
      <c r="AY38" s="93" t="s">
        <v>1536</v>
      </c>
      <c r="AZ38" s="128" t="s">
        <v>303</v>
      </c>
      <c r="BA38" s="95" t="s">
        <v>1955</v>
      </c>
      <c r="BB38" s="128" t="s">
        <v>303</v>
      </c>
      <c r="BC38" s="95" t="s">
        <v>581</v>
      </c>
      <c r="BD38" s="128" t="s">
        <v>305</v>
      </c>
      <c r="BE38" s="93" t="s">
        <v>1533</v>
      </c>
      <c r="BF38" s="128" t="s">
        <v>320</v>
      </c>
      <c r="BG38" s="93" t="s">
        <v>1956</v>
      </c>
      <c r="BH38" s="128" t="s">
        <v>305</v>
      </c>
      <c r="BI38" s="123" t="s">
        <v>1533</v>
      </c>
      <c r="BJ38" s="128" t="s">
        <v>303</v>
      </c>
      <c r="BK38" s="93" t="s">
        <v>1936</v>
      </c>
      <c r="BL38" s="128" t="s">
        <v>320</v>
      </c>
      <c r="BM38" s="126" t="s">
        <v>1957</v>
      </c>
      <c r="BN38" s="128" t="s">
        <v>303</v>
      </c>
      <c r="BO38" s="93" t="s">
        <v>1958</v>
      </c>
      <c r="BP38" s="128" t="s">
        <v>303</v>
      </c>
      <c r="BQ38" s="93" t="s">
        <v>1959</v>
      </c>
      <c r="BR38" s="128" t="s">
        <v>303</v>
      </c>
      <c r="BS38" s="93" t="s">
        <v>1960</v>
      </c>
      <c r="BT38" s="128" t="s">
        <v>303</v>
      </c>
      <c r="BU38" s="93" t="s">
        <v>1961</v>
      </c>
      <c r="BV38" s="128" t="s">
        <v>320</v>
      </c>
      <c r="BW38" s="134" t="s">
        <v>1962</v>
      </c>
      <c r="BX38" s="128" t="s">
        <v>320</v>
      </c>
      <c r="BY38" s="93" t="s">
        <v>1963</v>
      </c>
      <c r="BZ38" s="128" t="s">
        <v>303</v>
      </c>
      <c r="CA38" s="95" t="s">
        <v>1964</v>
      </c>
      <c r="CB38" s="128" t="s">
        <v>305</v>
      </c>
      <c r="CC38" s="123" t="s">
        <v>1536</v>
      </c>
      <c r="CD38" s="128" t="s">
        <v>305</v>
      </c>
      <c r="CE38" s="93" t="s">
        <v>1536</v>
      </c>
      <c r="CF38" s="172" t="s">
        <v>305</v>
      </c>
      <c r="CG38" s="212" t="s">
        <v>1536</v>
      </c>
      <c r="CH38" s="128" t="s">
        <v>305</v>
      </c>
      <c r="CI38" s="123" t="s">
        <v>1536</v>
      </c>
      <c r="CJ38" s="128" t="s">
        <v>305</v>
      </c>
      <c r="CK38" s="123" t="s">
        <v>1536</v>
      </c>
      <c r="CL38" s="128" t="s">
        <v>305</v>
      </c>
      <c r="CM38" s="123" t="s">
        <v>1536</v>
      </c>
      <c r="CN38" s="128" t="s">
        <v>303</v>
      </c>
      <c r="CO38" s="93" t="s">
        <v>1965</v>
      </c>
      <c r="CP38" s="128" t="s">
        <v>320</v>
      </c>
      <c r="CQ38" s="93" t="s">
        <v>809</v>
      </c>
      <c r="CR38" s="128" t="s">
        <v>320</v>
      </c>
      <c r="CS38" s="126" t="s">
        <v>1966</v>
      </c>
      <c r="CT38" s="128" t="s">
        <v>305</v>
      </c>
      <c r="CU38" s="133" t="s">
        <v>1536</v>
      </c>
      <c r="CV38" s="128" t="s">
        <v>305</v>
      </c>
      <c r="CW38" s="123" t="s">
        <v>1536</v>
      </c>
      <c r="CX38" s="128" t="s">
        <v>305</v>
      </c>
      <c r="CY38" s="123" t="s">
        <v>1536</v>
      </c>
      <c r="CZ38" s="128" t="s">
        <v>305</v>
      </c>
      <c r="DA38" s="126" t="s">
        <v>1536</v>
      </c>
      <c r="DB38" s="128" t="s">
        <v>320</v>
      </c>
      <c r="DC38" s="126" t="s">
        <v>1967</v>
      </c>
      <c r="DD38" s="128" t="s">
        <v>305</v>
      </c>
      <c r="DE38" s="123" t="s">
        <v>1551</v>
      </c>
      <c r="DF38" s="128" t="s">
        <v>303</v>
      </c>
      <c r="DG38" s="93" t="s">
        <v>1912</v>
      </c>
      <c r="DH38" s="128" t="s">
        <v>320</v>
      </c>
      <c r="DI38" s="93" t="s">
        <v>1968</v>
      </c>
      <c r="DJ38" s="128" t="s">
        <v>303</v>
      </c>
      <c r="DK38" s="95" t="s">
        <v>1969</v>
      </c>
      <c r="DL38" s="128" t="s">
        <v>303</v>
      </c>
      <c r="DM38" s="134" t="s">
        <v>1970</v>
      </c>
      <c r="DN38" s="128" t="s">
        <v>320</v>
      </c>
      <c r="DO38" s="93" t="s">
        <v>1971</v>
      </c>
      <c r="DP38" s="128" t="s">
        <v>305</v>
      </c>
      <c r="DQ38" s="123" t="s">
        <v>1556</v>
      </c>
      <c r="DR38" s="128" t="s">
        <v>305</v>
      </c>
      <c r="DS38" s="123" t="s">
        <v>1556</v>
      </c>
      <c r="DT38" s="128" t="s">
        <v>305</v>
      </c>
      <c r="DU38" s="123" t="s">
        <v>1536</v>
      </c>
      <c r="DV38" s="128" t="s">
        <v>303</v>
      </c>
      <c r="DW38" s="95" t="s">
        <v>931</v>
      </c>
      <c r="DX38" s="128" t="s">
        <v>305</v>
      </c>
      <c r="DY38" s="123" t="s">
        <v>1536</v>
      </c>
      <c r="DZ38" s="128" t="s">
        <v>305</v>
      </c>
      <c r="EA38" s="123" t="s">
        <v>1536</v>
      </c>
      <c r="EB38" s="128" t="s">
        <v>305</v>
      </c>
      <c r="EC38" s="123" t="s">
        <v>1559</v>
      </c>
      <c r="ED38" s="128" t="s">
        <v>305</v>
      </c>
      <c r="EE38" s="123" t="s">
        <v>1536</v>
      </c>
      <c r="EF38" s="128" t="s">
        <v>303</v>
      </c>
      <c r="EG38" s="93" t="s">
        <v>1972</v>
      </c>
      <c r="EH38" s="128" t="s">
        <v>303</v>
      </c>
      <c r="EI38" s="93" t="s">
        <v>1973</v>
      </c>
      <c r="EJ38" s="128" t="s">
        <v>305</v>
      </c>
      <c r="EK38" s="123" t="s">
        <v>1536</v>
      </c>
      <c r="EL38" s="128" t="s">
        <v>305</v>
      </c>
      <c r="EM38" s="95" t="s">
        <v>1664</v>
      </c>
      <c r="EN38" s="128" t="s">
        <v>303</v>
      </c>
      <c r="EO38" s="95" t="s">
        <v>1789</v>
      </c>
      <c r="EP38" s="128" t="s">
        <v>305</v>
      </c>
      <c r="EQ38" s="123" t="s">
        <v>1536</v>
      </c>
      <c r="ER38" s="128" t="s">
        <v>305</v>
      </c>
      <c r="ES38" s="127" t="s">
        <v>1563</v>
      </c>
      <c r="ET38" s="128" t="s">
        <v>305</v>
      </c>
      <c r="EU38" s="139" t="s">
        <v>1536</v>
      </c>
      <c r="EV38" s="128" t="s">
        <v>303</v>
      </c>
      <c r="EW38" s="93" t="s">
        <v>1974</v>
      </c>
      <c r="EX38" s="128" t="s">
        <v>305</v>
      </c>
      <c r="EY38" s="123" t="s">
        <v>1536</v>
      </c>
      <c r="EZ38">
        <f t="shared" si="0"/>
        <v>24</v>
      </c>
      <c r="FA38">
        <f t="shared" si="1"/>
        <v>27</v>
      </c>
      <c r="FB38">
        <f t="shared" si="2"/>
        <v>60</v>
      </c>
      <c r="FC38" s="168">
        <f t="shared" si="3"/>
        <v>0.4</v>
      </c>
      <c r="FD38" s="168">
        <f t="shared" si="4"/>
        <v>0.45</v>
      </c>
    </row>
    <row r="39" spans="1:160" ht="15" customHeight="1" thickBot="1" x14ac:dyDescent="0.4">
      <c r="A39" s="32" t="s">
        <v>179</v>
      </c>
      <c r="B39" s="225" t="s">
        <v>1319</v>
      </c>
      <c r="C39" s="33" t="s">
        <v>1232</v>
      </c>
      <c r="D39" s="33" t="s">
        <v>1233</v>
      </c>
      <c r="E39" s="33" t="s">
        <v>409</v>
      </c>
      <c r="F39" s="37" t="s">
        <v>272</v>
      </c>
      <c r="G39" s="57" t="s">
        <v>273</v>
      </c>
      <c r="H39" s="37">
        <v>1</v>
      </c>
      <c r="I39" s="37" t="s">
        <v>303</v>
      </c>
      <c r="J39" s="37" t="s">
        <v>304</v>
      </c>
      <c r="K39" s="37" t="s">
        <v>305</v>
      </c>
      <c r="L39" s="37" t="s">
        <v>306</v>
      </c>
      <c r="M39" s="35" t="s">
        <v>320</v>
      </c>
      <c r="N39" s="37" t="s">
        <v>321</v>
      </c>
      <c r="O39" s="37"/>
      <c r="P39" s="37"/>
      <c r="Q39" s="37"/>
      <c r="R39" s="37"/>
      <c r="S39" s="37"/>
      <c r="T39" s="37"/>
      <c r="U39" s="37"/>
      <c r="V39" s="37"/>
      <c r="W39" s="37" t="s">
        <v>423</v>
      </c>
      <c r="X39" s="37" t="s">
        <v>423</v>
      </c>
      <c r="Y39" s="37"/>
      <c r="Z39" s="80"/>
      <c r="AA39" s="68">
        <v>1</v>
      </c>
      <c r="AB39" s="37">
        <v>0</v>
      </c>
      <c r="AC39" s="35">
        <f>AA39/2</f>
        <v>0.5</v>
      </c>
      <c r="AD39" s="37"/>
      <c r="AE39" s="37"/>
      <c r="AF39" s="37"/>
      <c r="AG39" s="33"/>
      <c r="AH39" s="37" t="s">
        <v>423</v>
      </c>
      <c r="AI39" s="33"/>
      <c r="AJ39" s="128" t="s">
        <v>320</v>
      </c>
      <c r="AK39" s="127" t="s">
        <v>1975</v>
      </c>
      <c r="AL39" s="128" t="s">
        <v>320</v>
      </c>
      <c r="AM39" s="93" t="s">
        <v>1976</v>
      </c>
      <c r="AN39" s="153" t="s">
        <v>303</v>
      </c>
      <c r="AO39" s="161" t="s">
        <v>1977</v>
      </c>
      <c r="AP39" s="128" t="s">
        <v>305</v>
      </c>
      <c r="AQ39" s="95" t="s">
        <v>1536</v>
      </c>
      <c r="AR39" s="128" t="s">
        <v>303</v>
      </c>
      <c r="AS39" s="95" t="s">
        <v>1978</v>
      </c>
      <c r="AT39" s="128" t="s">
        <v>303</v>
      </c>
      <c r="AU39" s="95" t="s">
        <v>1979</v>
      </c>
      <c r="AV39" s="128" t="s">
        <v>305</v>
      </c>
      <c r="AW39" s="96" t="s">
        <v>1536</v>
      </c>
      <c r="AX39" s="128" t="s">
        <v>303</v>
      </c>
      <c r="AY39" s="93" t="s">
        <v>1980</v>
      </c>
      <c r="AZ39" s="128" t="s">
        <v>305</v>
      </c>
      <c r="BA39" s="95" t="s">
        <v>1536</v>
      </c>
      <c r="BB39" s="128" t="s">
        <v>303</v>
      </c>
      <c r="BC39" s="93" t="s">
        <v>1981</v>
      </c>
      <c r="BD39" s="128" t="s">
        <v>305</v>
      </c>
      <c r="BE39" s="93" t="s">
        <v>1533</v>
      </c>
      <c r="BF39" s="128" t="s">
        <v>305</v>
      </c>
      <c r="BG39" s="93" t="s">
        <v>1533</v>
      </c>
      <c r="BH39" s="128" t="s">
        <v>305</v>
      </c>
      <c r="BI39" s="123" t="s">
        <v>1533</v>
      </c>
      <c r="BJ39" s="128" t="s">
        <v>303</v>
      </c>
      <c r="BK39" s="93" t="s">
        <v>1936</v>
      </c>
      <c r="BL39" s="128" t="s">
        <v>320</v>
      </c>
      <c r="BM39" s="95" t="s">
        <v>1982</v>
      </c>
      <c r="BN39" s="128" t="s">
        <v>305</v>
      </c>
      <c r="BO39" s="95" t="s">
        <v>1536</v>
      </c>
      <c r="BP39" s="128" t="s">
        <v>303</v>
      </c>
      <c r="BQ39" s="126" t="s">
        <v>1983</v>
      </c>
      <c r="BR39" s="128" t="s">
        <v>305</v>
      </c>
      <c r="BS39" s="123" t="s">
        <v>1536</v>
      </c>
      <c r="BT39" s="128" t="s">
        <v>303</v>
      </c>
      <c r="BU39" s="95" t="s">
        <v>1984</v>
      </c>
      <c r="BV39" s="128" t="s">
        <v>305</v>
      </c>
      <c r="BW39" s="130" t="s">
        <v>1536</v>
      </c>
      <c r="BX39" s="128" t="s">
        <v>305</v>
      </c>
      <c r="BY39" s="95" t="s">
        <v>1536</v>
      </c>
      <c r="BZ39" s="128" t="s">
        <v>303</v>
      </c>
      <c r="CA39" s="95" t="s">
        <v>1985</v>
      </c>
      <c r="CB39" s="128" t="s">
        <v>305</v>
      </c>
      <c r="CC39" s="123" t="s">
        <v>1536</v>
      </c>
      <c r="CD39" s="128" t="s">
        <v>305</v>
      </c>
      <c r="CE39" s="93" t="s">
        <v>1536</v>
      </c>
      <c r="CF39" s="172" t="s">
        <v>305</v>
      </c>
      <c r="CG39" s="212" t="s">
        <v>1536</v>
      </c>
      <c r="CH39" s="128" t="s">
        <v>305</v>
      </c>
      <c r="CI39" s="123" t="s">
        <v>1536</v>
      </c>
      <c r="CJ39" s="128" t="s">
        <v>305</v>
      </c>
      <c r="CK39" s="123" t="s">
        <v>1536</v>
      </c>
      <c r="CL39" s="128" t="s">
        <v>305</v>
      </c>
      <c r="CM39" s="123" t="s">
        <v>1536</v>
      </c>
      <c r="CN39" s="128" t="s">
        <v>303</v>
      </c>
      <c r="CO39" s="126" t="s">
        <v>1986</v>
      </c>
      <c r="CP39" s="128" t="s">
        <v>305</v>
      </c>
      <c r="CQ39" s="95" t="s">
        <v>1536</v>
      </c>
      <c r="CR39" s="128" t="s">
        <v>305</v>
      </c>
      <c r="CS39" s="123" t="s">
        <v>1536</v>
      </c>
      <c r="CT39" s="128" t="s">
        <v>303</v>
      </c>
      <c r="CU39" s="156" t="s">
        <v>1987</v>
      </c>
      <c r="CV39" s="128" t="s">
        <v>305</v>
      </c>
      <c r="CW39" s="123" t="s">
        <v>1536</v>
      </c>
      <c r="CX39" s="128" t="s">
        <v>305</v>
      </c>
      <c r="CY39" s="123" t="s">
        <v>1536</v>
      </c>
      <c r="CZ39" s="128" t="s">
        <v>303</v>
      </c>
      <c r="DA39" s="95" t="s">
        <v>1988</v>
      </c>
      <c r="DB39" s="128" t="s">
        <v>305</v>
      </c>
      <c r="DC39" s="123" t="s">
        <v>1536</v>
      </c>
      <c r="DD39" s="128" t="s">
        <v>305</v>
      </c>
      <c r="DE39" s="123" t="s">
        <v>1551</v>
      </c>
      <c r="DF39" s="128" t="s">
        <v>303</v>
      </c>
      <c r="DG39" s="126" t="s">
        <v>1989</v>
      </c>
      <c r="DH39" s="128" t="s">
        <v>305</v>
      </c>
      <c r="DI39" s="93" t="s">
        <v>1536</v>
      </c>
      <c r="DJ39" s="128" t="s">
        <v>303</v>
      </c>
      <c r="DK39" s="95" t="s">
        <v>1990</v>
      </c>
      <c r="DL39" s="128" t="s">
        <v>305</v>
      </c>
      <c r="DM39" s="130" t="s">
        <v>1536</v>
      </c>
      <c r="DN39" s="128" t="s">
        <v>320</v>
      </c>
      <c r="DO39" s="93" t="s">
        <v>1991</v>
      </c>
      <c r="DP39" s="128" t="s">
        <v>305</v>
      </c>
      <c r="DQ39" s="123" t="s">
        <v>1556</v>
      </c>
      <c r="DR39" s="128" t="s">
        <v>305</v>
      </c>
      <c r="DS39" s="123" t="s">
        <v>1556</v>
      </c>
      <c r="DT39" s="128" t="s">
        <v>305</v>
      </c>
      <c r="DU39" s="123" t="s">
        <v>1536</v>
      </c>
      <c r="DV39" s="128" t="s">
        <v>305</v>
      </c>
      <c r="DW39" s="123" t="s">
        <v>1536</v>
      </c>
      <c r="DX39" s="128" t="s">
        <v>305</v>
      </c>
      <c r="DY39" s="123" t="s">
        <v>1536</v>
      </c>
      <c r="DZ39" s="128" t="s">
        <v>305</v>
      </c>
      <c r="EA39" s="123" t="s">
        <v>1536</v>
      </c>
      <c r="EB39" s="128" t="s">
        <v>305</v>
      </c>
      <c r="EC39" s="93" t="s">
        <v>1992</v>
      </c>
      <c r="ED39" s="128" t="s">
        <v>303</v>
      </c>
      <c r="EE39" s="126" t="s">
        <v>1993</v>
      </c>
      <c r="EF39" s="128" t="s">
        <v>303</v>
      </c>
      <c r="EG39" s="127" t="s">
        <v>1994</v>
      </c>
      <c r="EH39" s="128" t="s">
        <v>303</v>
      </c>
      <c r="EI39" s="95" t="s">
        <v>997</v>
      </c>
      <c r="EJ39" s="128" t="s">
        <v>305</v>
      </c>
      <c r="EK39" s="123" t="s">
        <v>1536</v>
      </c>
      <c r="EL39" s="128" t="s">
        <v>305</v>
      </c>
      <c r="EM39" s="95" t="s">
        <v>1664</v>
      </c>
      <c r="EN39" s="128" t="s">
        <v>305</v>
      </c>
      <c r="EO39" s="123" t="s">
        <v>1536</v>
      </c>
      <c r="EP39" s="128" t="s">
        <v>305</v>
      </c>
      <c r="EQ39" s="123" t="s">
        <v>1536</v>
      </c>
      <c r="ER39" s="128" t="s">
        <v>305</v>
      </c>
      <c r="ES39" s="123" t="s">
        <v>1563</v>
      </c>
      <c r="ET39" s="128" t="s">
        <v>305</v>
      </c>
      <c r="EU39" s="139" t="s">
        <v>1536</v>
      </c>
      <c r="EV39" s="128" t="s">
        <v>303</v>
      </c>
      <c r="EW39" s="95" t="s">
        <v>1995</v>
      </c>
      <c r="EX39" s="128" t="s">
        <v>305</v>
      </c>
      <c r="EY39" s="95" t="s">
        <v>1536</v>
      </c>
      <c r="EZ39">
        <f t="shared" si="0"/>
        <v>18</v>
      </c>
      <c r="FA39">
        <f t="shared" si="1"/>
        <v>38</v>
      </c>
      <c r="FB39">
        <f t="shared" si="2"/>
        <v>60</v>
      </c>
      <c r="FC39" s="168">
        <f t="shared" si="3"/>
        <v>0.3</v>
      </c>
      <c r="FD39" s="168">
        <f t="shared" si="4"/>
        <v>0.6333333333333333</v>
      </c>
    </row>
    <row r="40" spans="1:160" ht="15" customHeight="1" thickBot="1" x14ac:dyDescent="0.4">
      <c r="A40" s="38" t="s">
        <v>180</v>
      </c>
      <c r="B40" s="226" t="s">
        <v>1320</v>
      </c>
      <c r="C40" s="40" t="s">
        <v>1234</v>
      </c>
      <c r="D40" s="40" t="s">
        <v>1235</v>
      </c>
      <c r="E40" s="40" t="s">
        <v>410</v>
      </c>
      <c r="F40" s="39" t="s">
        <v>275</v>
      </c>
      <c r="G40" s="59" t="s">
        <v>276</v>
      </c>
      <c r="H40" s="39">
        <v>1</v>
      </c>
      <c r="I40" s="39" t="s">
        <v>303</v>
      </c>
      <c r="J40" s="39" t="s">
        <v>304</v>
      </c>
      <c r="K40" s="39" t="s">
        <v>305</v>
      </c>
      <c r="L40" s="39" t="s">
        <v>306</v>
      </c>
      <c r="M40" s="39" t="s">
        <v>320</v>
      </c>
      <c r="N40" s="39" t="s">
        <v>321</v>
      </c>
      <c r="O40" s="39"/>
      <c r="P40" s="39"/>
      <c r="Q40" s="39"/>
      <c r="R40" s="39"/>
      <c r="S40" s="39"/>
      <c r="T40" s="39"/>
      <c r="U40" s="39"/>
      <c r="V40" s="39"/>
      <c r="W40" s="39" t="s">
        <v>423</v>
      </c>
      <c r="X40" s="39" t="s">
        <v>423</v>
      </c>
      <c r="Y40" s="39"/>
      <c r="Z40" s="82"/>
      <c r="AA40" s="70">
        <v>1</v>
      </c>
      <c r="AB40" s="39">
        <v>0</v>
      </c>
      <c r="AC40" s="39">
        <v>0.5</v>
      </c>
      <c r="AD40" s="39"/>
      <c r="AE40" s="39"/>
      <c r="AF40" s="39"/>
      <c r="AG40" s="40"/>
      <c r="AH40" s="39" t="s">
        <v>423</v>
      </c>
      <c r="AI40" s="40"/>
      <c r="AJ40" s="128" t="s">
        <v>303</v>
      </c>
      <c r="AK40" s="125" t="s">
        <v>1996</v>
      </c>
      <c r="AL40" s="128" t="s">
        <v>303</v>
      </c>
      <c r="AM40" s="103" t="s">
        <v>1997</v>
      </c>
      <c r="AN40" s="153" t="s">
        <v>303</v>
      </c>
      <c r="AO40" s="104" t="s">
        <v>1998</v>
      </c>
      <c r="AP40" s="128" t="s">
        <v>320</v>
      </c>
      <c r="AQ40" s="93" t="s">
        <v>1999</v>
      </c>
      <c r="AR40" s="128" t="s">
        <v>303</v>
      </c>
      <c r="AS40" s="93" t="s">
        <v>2000</v>
      </c>
      <c r="AT40" s="128" t="s">
        <v>303</v>
      </c>
      <c r="AU40" s="93" t="s">
        <v>2001</v>
      </c>
      <c r="AV40" s="128" t="s">
        <v>305</v>
      </c>
      <c r="AW40" s="99" t="s">
        <v>1536</v>
      </c>
      <c r="AX40" s="128" t="s">
        <v>303</v>
      </c>
      <c r="AY40" s="95" t="s">
        <v>2002</v>
      </c>
      <c r="AZ40" s="128" t="s">
        <v>303</v>
      </c>
      <c r="BA40" s="93" t="s">
        <v>2003</v>
      </c>
      <c r="BB40" s="128" t="s">
        <v>303</v>
      </c>
      <c r="BC40" s="96" t="s">
        <v>2004</v>
      </c>
      <c r="BD40" s="128" t="s">
        <v>320</v>
      </c>
      <c r="BE40" s="93" t="s">
        <v>2005</v>
      </c>
      <c r="BF40" s="128" t="s">
        <v>305</v>
      </c>
      <c r="BG40" s="93" t="s">
        <v>1533</v>
      </c>
      <c r="BH40" s="128" t="s">
        <v>305</v>
      </c>
      <c r="BI40" s="123" t="s">
        <v>1533</v>
      </c>
      <c r="BJ40" s="128" t="s">
        <v>305</v>
      </c>
      <c r="BK40" s="123" t="s">
        <v>1533</v>
      </c>
      <c r="BL40" s="128" t="s">
        <v>303</v>
      </c>
      <c r="BM40" s="93" t="s">
        <v>2006</v>
      </c>
      <c r="BN40" s="128" t="s">
        <v>303</v>
      </c>
      <c r="BO40" s="93" t="s">
        <v>2007</v>
      </c>
      <c r="BP40" s="128" t="s">
        <v>305</v>
      </c>
      <c r="BQ40" s="123" t="s">
        <v>1536</v>
      </c>
      <c r="BR40" s="128" t="s">
        <v>303</v>
      </c>
      <c r="BS40" s="126" t="s">
        <v>2008</v>
      </c>
      <c r="BT40" s="128" t="s">
        <v>303</v>
      </c>
      <c r="BU40" s="93" t="s">
        <v>2009</v>
      </c>
      <c r="BV40" s="128" t="s">
        <v>305</v>
      </c>
      <c r="BW40" s="123" t="s">
        <v>1536</v>
      </c>
      <c r="BX40" s="128" t="s">
        <v>305</v>
      </c>
      <c r="BY40" s="123" t="s">
        <v>1536</v>
      </c>
      <c r="BZ40" s="128" t="s">
        <v>320</v>
      </c>
      <c r="CA40" s="93" t="s">
        <v>2010</v>
      </c>
      <c r="CB40" s="128" t="s">
        <v>305</v>
      </c>
      <c r="CC40" s="123" t="s">
        <v>1536</v>
      </c>
      <c r="CD40" s="128" t="s">
        <v>305</v>
      </c>
      <c r="CE40" s="93" t="s">
        <v>1536</v>
      </c>
      <c r="CF40" s="172" t="s">
        <v>320</v>
      </c>
      <c r="CG40" s="212" t="s">
        <v>2011</v>
      </c>
      <c r="CH40" s="128" t="s">
        <v>305</v>
      </c>
      <c r="CI40" s="123" t="s">
        <v>1536</v>
      </c>
      <c r="CJ40" s="128" t="s">
        <v>305</v>
      </c>
      <c r="CK40" s="95" t="s">
        <v>1536</v>
      </c>
      <c r="CL40" s="128" t="s">
        <v>320</v>
      </c>
      <c r="CM40" s="126" t="s">
        <v>2012</v>
      </c>
      <c r="CN40" s="128" t="s">
        <v>303</v>
      </c>
      <c r="CO40" s="93" t="s">
        <v>2013</v>
      </c>
      <c r="CP40" s="128" t="s">
        <v>303</v>
      </c>
      <c r="CQ40" s="93" t="s">
        <v>2014</v>
      </c>
      <c r="CR40" s="128" t="s">
        <v>305</v>
      </c>
      <c r="CS40" s="123" t="s">
        <v>1536</v>
      </c>
      <c r="CT40" s="128" t="s">
        <v>423</v>
      </c>
      <c r="CU40" s="133" t="s">
        <v>1536</v>
      </c>
      <c r="CV40" s="128" t="s">
        <v>305</v>
      </c>
      <c r="CW40" s="123" t="s">
        <v>1536</v>
      </c>
      <c r="CX40" s="128" t="s">
        <v>305</v>
      </c>
      <c r="CY40" s="123" t="s">
        <v>1536</v>
      </c>
      <c r="CZ40" s="128" t="s">
        <v>305</v>
      </c>
      <c r="DA40" s="95" t="s">
        <v>1536</v>
      </c>
      <c r="DB40" s="128" t="s">
        <v>303</v>
      </c>
      <c r="DC40" s="126" t="s">
        <v>2015</v>
      </c>
      <c r="DD40" s="128" t="s">
        <v>305</v>
      </c>
      <c r="DE40" s="123" t="s">
        <v>1551</v>
      </c>
      <c r="DF40" s="128" t="s">
        <v>305</v>
      </c>
      <c r="DG40" s="93" t="s">
        <v>1536</v>
      </c>
      <c r="DH40" s="128" t="s">
        <v>305</v>
      </c>
      <c r="DI40" s="93" t="s">
        <v>1536</v>
      </c>
      <c r="DJ40" s="128" t="s">
        <v>305</v>
      </c>
      <c r="DK40" s="123" t="s">
        <v>1536</v>
      </c>
      <c r="DL40" s="128" t="s">
        <v>303</v>
      </c>
      <c r="DM40" s="126" t="s">
        <v>2016</v>
      </c>
      <c r="DN40" s="128" t="s">
        <v>303</v>
      </c>
      <c r="DO40" s="126" t="s">
        <v>2017</v>
      </c>
      <c r="DP40" s="128" t="s">
        <v>305</v>
      </c>
      <c r="DQ40" s="123" t="s">
        <v>1556</v>
      </c>
      <c r="DR40" s="128" t="s">
        <v>305</v>
      </c>
      <c r="DS40" s="123" t="s">
        <v>1556</v>
      </c>
      <c r="DT40" s="128" t="s">
        <v>423</v>
      </c>
      <c r="DU40" s="123" t="s">
        <v>1536</v>
      </c>
      <c r="DV40" s="128" t="s">
        <v>303</v>
      </c>
      <c r="DW40" s="126" t="s">
        <v>2018</v>
      </c>
      <c r="DX40" s="128" t="s">
        <v>305</v>
      </c>
      <c r="DY40" s="123" t="s">
        <v>1536</v>
      </c>
      <c r="DZ40" s="128" t="s">
        <v>305</v>
      </c>
      <c r="EA40" s="123" t="s">
        <v>1536</v>
      </c>
      <c r="EB40" s="128" t="s">
        <v>305</v>
      </c>
      <c r="EC40" s="123" t="s">
        <v>1559</v>
      </c>
      <c r="ED40" s="128" t="s">
        <v>423</v>
      </c>
      <c r="EE40" s="123" t="s">
        <v>1536</v>
      </c>
      <c r="EF40" s="128" t="s">
        <v>305</v>
      </c>
      <c r="EG40" s="125" t="s">
        <v>1536</v>
      </c>
      <c r="EH40" s="128" t="s">
        <v>305</v>
      </c>
      <c r="EI40" s="103" t="s">
        <v>1536</v>
      </c>
      <c r="EJ40" s="128" t="s">
        <v>305</v>
      </c>
      <c r="EK40" s="123" t="s">
        <v>1536</v>
      </c>
      <c r="EL40" s="128" t="s">
        <v>305</v>
      </c>
      <c r="EM40" s="95" t="s">
        <v>1664</v>
      </c>
      <c r="EN40" s="128" t="s">
        <v>305</v>
      </c>
      <c r="EO40" s="123" t="s">
        <v>1536</v>
      </c>
      <c r="EP40" s="128" t="s">
        <v>305</v>
      </c>
      <c r="EQ40" s="123" t="s">
        <v>1536</v>
      </c>
      <c r="ER40" s="128" t="s">
        <v>305</v>
      </c>
      <c r="ES40" s="123" t="s">
        <v>1563</v>
      </c>
      <c r="ET40" s="128" t="s">
        <v>423</v>
      </c>
      <c r="EU40" s="139" t="s">
        <v>1536</v>
      </c>
      <c r="EV40" s="128" t="s">
        <v>423</v>
      </c>
      <c r="EW40" s="123" t="s">
        <v>1536</v>
      </c>
      <c r="EX40" s="128" t="s">
        <v>305</v>
      </c>
      <c r="EY40" s="123" t="s">
        <v>1536</v>
      </c>
      <c r="EZ40">
        <f t="shared" si="0"/>
        <v>18</v>
      </c>
      <c r="FA40">
        <f t="shared" si="1"/>
        <v>32</v>
      </c>
      <c r="FB40">
        <f t="shared" si="2"/>
        <v>55</v>
      </c>
      <c r="FC40" s="168">
        <f t="shared" si="3"/>
        <v>0.32727272727272727</v>
      </c>
      <c r="FD40" s="168">
        <f t="shared" si="4"/>
        <v>0.58181818181818179</v>
      </c>
    </row>
    <row r="41" spans="1:160" ht="15" customHeight="1" thickBot="1" x14ac:dyDescent="0.4">
      <c r="A41" s="38" t="s">
        <v>181</v>
      </c>
      <c r="B41" s="226" t="s">
        <v>1321</v>
      </c>
      <c r="C41" s="40" t="s">
        <v>184</v>
      </c>
      <c r="D41" s="40" t="s">
        <v>354</v>
      </c>
      <c r="E41" s="40" t="s">
        <v>410</v>
      </c>
      <c r="F41" s="39" t="s">
        <v>278</v>
      </c>
      <c r="G41" s="59" t="s">
        <v>277</v>
      </c>
      <c r="H41" s="39">
        <v>1</v>
      </c>
      <c r="I41" s="39" t="s">
        <v>303</v>
      </c>
      <c r="J41" s="39" t="s">
        <v>304</v>
      </c>
      <c r="K41" s="39" t="s">
        <v>305</v>
      </c>
      <c r="L41" s="39" t="s">
        <v>306</v>
      </c>
      <c r="M41" s="39" t="s">
        <v>320</v>
      </c>
      <c r="N41" s="39" t="s">
        <v>321</v>
      </c>
      <c r="O41" s="39"/>
      <c r="P41" s="39"/>
      <c r="Q41" s="39"/>
      <c r="R41" s="39"/>
      <c r="S41" s="39"/>
      <c r="T41" s="39"/>
      <c r="U41" s="39"/>
      <c r="V41" s="39"/>
      <c r="W41" s="39" t="s">
        <v>423</v>
      </c>
      <c r="X41" s="39" t="s">
        <v>423</v>
      </c>
      <c r="Y41" s="39"/>
      <c r="Z41" s="82"/>
      <c r="AA41" s="70">
        <v>1</v>
      </c>
      <c r="AB41" s="39">
        <v>0</v>
      </c>
      <c r="AC41" s="39">
        <v>0.5</v>
      </c>
      <c r="AD41" s="39"/>
      <c r="AE41" s="39"/>
      <c r="AF41" s="39"/>
      <c r="AG41" s="40"/>
      <c r="AH41" s="39" t="s">
        <v>423</v>
      </c>
      <c r="AI41" s="40"/>
      <c r="AJ41" s="128" t="s">
        <v>303</v>
      </c>
      <c r="AK41" s="95" t="s">
        <v>1996</v>
      </c>
      <c r="AL41" s="128" t="s">
        <v>303</v>
      </c>
      <c r="AM41" s="127" t="s">
        <v>1997</v>
      </c>
      <c r="AN41" s="153" t="s">
        <v>320</v>
      </c>
      <c r="AO41" s="104" t="s">
        <v>2019</v>
      </c>
      <c r="AP41" s="128" t="s">
        <v>305</v>
      </c>
      <c r="AQ41" s="93" t="s">
        <v>1536</v>
      </c>
      <c r="AR41" s="128" t="s">
        <v>303</v>
      </c>
      <c r="AS41" s="93" t="s">
        <v>2000</v>
      </c>
      <c r="AT41" s="128" t="s">
        <v>303</v>
      </c>
      <c r="AU41" s="126" t="s">
        <v>2001</v>
      </c>
      <c r="AV41" s="128" t="s">
        <v>305</v>
      </c>
      <c r="AW41" s="95" t="s">
        <v>1536</v>
      </c>
      <c r="AX41" s="128" t="s">
        <v>303</v>
      </c>
      <c r="AY41" s="95" t="s">
        <v>2002</v>
      </c>
      <c r="AZ41" s="128" t="s">
        <v>303</v>
      </c>
      <c r="BA41" s="93" t="s">
        <v>2003</v>
      </c>
      <c r="BB41" s="128" t="s">
        <v>303</v>
      </c>
      <c r="BC41" s="96" t="s">
        <v>2004</v>
      </c>
      <c r="BD41" s="128" t="s">
        <v>320</v>
      </c>
      <c r="BE41" s="93" t="s">
        <v>2005</v>
      </c>
      <c r="BF41" s="128" t="s">
        <v>305</v>
      </c>
      <c r="BG41" s="93" t="s">
        <v>1533</v>
      </c>
      <c r="BH41" s="128" t="s">
        <v>305</v>
      </c>
      <c r="BI41" s="123" t="s">
        <v>1533</v>
      </c>
      <c r="BJ41" s="128" t="s">
        <v>305</v>
      </c>
      <c r="BK41" s="123" t="s">
        <v>1533</v>
      </c>
      <c r="BL41" s="128" t="s">
        <v>303</v>
      </c>
      <c r="BM41" s="93" t="s">
        <v>2006</v>
      </c>
      <c r="BN41" s="128" t="s">
        <v>303</v>
      </c>
      <c r="BO41" s="126" t="s">
        <v>2007</v>
      </c>
      <c r="BP41" s="128" t="s">
        <v>305</v>
      </c>
      <c r="BQ41" s="95" t="s">
        <v>1536</v>
      </c>
      <c r="BR41" s="128" t="s">
        <v>303</v>
      </c>
      <c r="BS41" s="126" t="s">
        <v>2008</v>
      </c>
      <c r="BT41" s="128" t="s">
        <v>303</v>
      </c>
      <c r="BU41" s="93" t="s">
        <v>2009</v>
      </c>
      <c r="BV41" s="128" t="s">
        <v>303</v>
      </c>
      <c r="BW41" s="126" t="s">
        <v>2020</v>
      </c>
      <c r="BX41" s="128" t="s">
        <v>305</v>
      </c>
      <c r="BY41" s="123" t="s">
        <v>1536</v>
      </c>
      <c r="BZ41" s="128" t="s">
        <v>320</v>
      </c>
      <c r="CA41" s="126" t="s">
        <v>2010</v>
      </c>
      <c r="CB41" s="128" t="s">
        <v>305</v>
      </c>
      <c r="CC41" s="123" t="s">
        <v>1536</v>
      </c>
      <c r="CD41" s="128" t="s">
        <v>305</v>
      </c>
      <c r="CE41" s="93" t="s">
        <v>1536</v>
      </c>
      <c r="CF41" s="172" t="s">
        <v>320</v>
      </c>
      <c r="CG41" s="212" t="s">
        <v>2011</v>
      </c>
      <c r="CH41" s="128" t="s">
        <v>305</v>
      </c>
      <c r="CI41" s="123" t="s">
        <v>1536</v>
      </c>
      <c r="CJ41" s="128" t="s">
        <v>305</v>
      </c>
      <c r="CK41" s="95" t="s">
        <v>1536</v>
      </c>
      <c r="CL41" s="128" t="s">
        <v>320</v>
      </c>
      <c r="CM41" s="93" t="s">
        <v>2012</v>
      </c>
      <c r="CN41" s="128" t="s">
        <v>303</v>
      </c>
      <c r="CO41" s="93" t="s">
        <v>2013</v>
      </c>
      <c r="CP41" s="128" t="s">
        <v>303</v>
      </c>
      <c r="CQ41" s="93" t="s">
        <v>2014</v>
      </c>
      <c r="CR41" s="128" t="s">
        <v>305</v>
      </c>
      <c r="CS41" s="123" t="s">
        <v>1536</v>
      </c>
      <c r="CT41" s="128" t="s">
        <v>423</v>
      </c>
      <c r="CU41" s="133" t="s">
        <v>1536</v>
      </c>
      <c r="CV41" s="128" t="s">
        <v>305</v>
      </c>
      <c r="CW41" s="123" t="s">
        <v>1536</v>
      </c>
      <c r="CX41" s="128" t="s">
        <v>305</v>
      </c>
      <c r="CY41" s="123" t="s">
        <v>1536</v>
      </c>
      <c r="CZ41" s="128" t="s">
        <v>305</v>
      </c>
      <c r="DA41" s="95" t="s">
        <v>1536</v>
      </c>
      <c r="DB41" s="128" t="s">
        <v>303</v>
      </c>
      <c r="DC41" s="126" t="s">
        <v>2015</v>
      </c>
      <c r="DD41" s="128" t="s">
        <v>305</v>
      </c>
      <c r="DE41" s="123" t="s">
        <v>1551</v>
      </c>
      <c r="DF41" s="128" t="s">
        <v>305</v>
      </c>
      <c r="DG41" s="93" t="s">
        <v>1536</v>
      </c>
      <c r="DH41" s="128" t="s">
        <v>305</v>
      </c>
      <c r="DI41" s="93" t="s">
        <v>1536</v>
      </c>
      <c r="DJ41" s="128" t="s">
        <v>305</v>
      </c>
      <c r="DK41" s="123" t="s">
        <v>1536</v>
      </c>
      <c r="DL41" s="128" t="s">
        <v>303</v>
      </c>
      <c r="DM41" s="130" t="s">
        <v>2016</v>
      </c>
      <c r="DN41" s="128" t="s">
        <v>303</v>
      </c>
      <c r="DO41" s="126" t="s">
        <v>2017</v>
      </c>
      <c r="DP41" s="128" t="s">
        <v>305</v>
      </c>
      <c r="DQ41" s="123" t="s">
        <v>1556</v>
      </c>
      <c r="DR41" s="128" t="s">
        <v>305</v>
      </c>
      <c r="DS41" s="123" t="s">
        <v>1556</v>
      </c>
      <c r="DT41" s="128" t="s">
        <v>423</v>
      </c>
      <c r="DU41" s="123" t="s">
        <v>1536</v>
      </c>
      <c r="DV41" s="128" t="s">
        <v>303</v>
      </c>
      <c r="DW41" s="93" t="s">
        <v>2021</v>
      </c>
      <c r="DX41" s="128" t="s">
        <v>305</v>
      </c>
      <c r="DY41" s="93" t="s">
        <v>1536</v>
      </c>
      <c r="DZ41" s="128" t="s">
        <v>305</v>
      </c>
      <c r="EA41" s="123" t="s">
        <v>1536</v>
      </c>
      <c r="EB41" s="128" t="s">
        <v>305</v>
      </c>
      <c r="EC41" s="95" t="s">
        <v>1992</v>
      </c>
      <c r="ED41" s="128" t="s">
        <v>423</v>
      </c>
      <c r="EE41" s="123" t="s">
        <v>1536</v>
      </c>
      <c r="EF41" s="128" t="s">
        <v>305</v>
      </c>
      <c r="EG41" s="95" t="s">
        <v>1536</v>
      </c>
      <c r="EH41" s="128" t="s">
        <v>305</v>
      </c>
      <c r="EI41" s="127" t="s">
        <v>1536</v>
      </c>
      <c r="EJ41" s="128" t="s">
        <v>305</v>
      </c>
      <c r="EK41" s="123" t="s">
        <v>1536</v>
      </c>
      <c r="EL41" s="128" t="s">
        <v>305</v>
      </c>
      <c r="EM41" s="95" t="s">
        <v>1664</v>
      </c>
      <c r="EN41" s="128" t="s">
        <v>305</v>
      </c>
      <c r="EO41" s="123" t="s">
        <v>1536</v>
      </c>
      <c r="EP41" s="128" t="s">
        <v>305</v>
      </c>
      <c r="EQ41" s="123" t="s">
        <v>1536</v>
      </c>
      <c r="ER41" s="128" t="s">
        <v>305</v>
      </c>
      <c r="ES41" s="123" t="s">
        <v>1563</v>
      </c>
      <c r="ET41" s="128" t="s">
        <v>303</v>
      </c>
      <c r="EU41" s="139" t="s">
        <v>2022</v>
      </c>
      <c r="EV41" s="128" t="s">
        <v>423</v>
      </c>
      <c r="EW41" s="95" t="s">
        <v>1536</v>
      </c>
      <c r="EX41" s="128" t="s">
        <v>305</v>
      </c>
      <c r="EY41" s="123" t="s">
        <v>1536</v>
      </c>
      <c r="EZ41">
        <f t="shared" si="0"/>
        <v>19</v>
      </c>
      <c r="FA41">
        <f t="shared" si="1"/>
        <v>32</v>
      </c>
      <c r="FB41">
        <f t="shared" si="2"/>
        <v>56</v>
      </c>
      <c r="FC41" s="168">
        <f t="shared" si="3"/>
        <v>0.3392857142857143</v>
      </c>
      <c r="FD41" s="168">
        <f t="shared" si="4"/>
        <v>0.5714285714285714</v>
      </c>
    </row>
    <row r="42" spans="1:160" ht="15" customHeight="1" thickBot="1" x14ac:dyDescent="0.4">
      <c r="A42" s="38" t="s">
        <v>182</v>
      </c>
      <c r="B42" s="226" t="s">
        <v>1322</v>
      </c>
      <c r="C42" s="40" t="s">
        <v>1236</v>
      </c>
      <c r="D42" s="40" t="s">
        <v>1237</v>
      </c>
      <c r="E42" s="40" t="s">
        <v>410</v>
      </c>
      <c r="F42" s="39" t="s">
        <v>279</v>
      </c>
      <c r="G42" s="59" t="s">
        <v>280</v>
      </c>
      <c r="H42" s="39">
        <v>1</v>
      </c>
      <c r="I42" s="39" t="s">
        <v>303</v>
      </c>
      <c r="J42" s="39" t="s">
        <v>304</v>
      </c>
      <c r="K42" s="39" t="s">
        <v>305</v>
      </c>
      <c r="L42" s="39" t="s">
        <v>306</v>
      </c>
      <c r="M42" s="39" t="s">
        <v>1637</v>
      </c>
      <c r="N42" s="39" t="s">
        <v>1707</v>
      </c>
      <c r="O42" s="39"/>
      <c r="P42" s="39"/>
      <c r="Q42" s="39"/>
      <c r="R42" s="39"/>
      <c r="S42" s="39"/>
      <c r="T42" s="39"/>
      <c r="U42" s="39"/>
      <c r="V42" s="39"/>
      <c r="W42" s="39" t="s">
        <v>423</v>
      </c>
      <c r="X42" s="39" t="s">
        <v>423</v>
      </c>
      <c r="Y42" s="39"/>
      <c r="Z42" s="82"/>
      <c r="AA42" s="70">
        <v>1</v>
      </c>
      <c r="AB42" s="39">
        <v>0</v>
      </c>
      <c r="AC42" s="39">
        <v>0.5</v>
      </c>
      <c r="AD42" s="39"/>
      <c r="AE42" s="39"/>
      <c r="AF42" s="39"/>
      <c r="AG42" s="40"/>
      <c r="AH42" s="39" t="s">
        <v>423</v>
      </c>
      <c r="AI42" s="40"/>
      <c r="AJ42" s="128" t="s">
        <v>303</v>
      </c>
      <c r="AK42" s="95" t="s">
        <v>1996</v>
      </c>
      <c r="AL42" s="128" t="s">
        <v>303</v>
      </c>
      <c r="AM42" s="127" t="s">
        <v>2023</v>
      </c>
      <c r="AN42" s="153" t="s">
        <v>305</v>
      </c>
      <c r="AO42" s="104" t="s">
        <v>1536</v>
      </c>
      <c r="AP42" s="128" t="s">
        <v>305</v>
      </c>
      <c r="AQ42" s="93" t="s">
        <v>1536</v>
      </c>
      <c r="AR42" s="128" t="s">
        <v>1637</v>
      </c>
      <c r="AS42" s="93" t="s">
        <v>2024</v>
      </c>
      <c r="AT42" s="128" t="s">
        <v>1637</v>
      </c>
      <c r="AU42" s="93" t="s">
        <v>2001</v>
      </c>
      <c r="AV42" s="128" t="s">
        <v>1637</v>
      </c>
      <c r="AW42" s="93" t="s">
        <v>1536</v>
      </c>
      <c r="AX42" s="128" t="s">
        <v>305</v>
      </c>
      <c r="AY42" s="93" t="s">
        <v>1536</v>
      </c>
      <c r="AZ42" s="128" t="s">
        <v>1637</v>
      </c>
      <c r="BA42" s="93" t="s">
        <v>2025</v>
      </c>
      <c r="BB42" s="128" t="s">
        <v>305</v>
      </c>
      <c r="BC42" s="96" t="s">
        <v>1536</v>
      </c>
      <c r="BD42" s="128" t="s">
        <v>1637</v>
      </c>
      <c r="BE42" s="93" t="s">
        <v>1533</v>
      </c>
      <c r="BF42" s="128" t="s">
        <v>1637</v>
      </c>
      <c r="BG42" s="93" t="s">
        <v>1533</v>
      </c>
      <c r="BH42" s="128" t="s">
        <v>305</v>
      </c>
      <c r="BI42" s="123" t="s">
        <v>1533</v>
      </c>
      <c r="BJ42" s="128" t="s">
        <v>305</v>
      </c>
      <c r="BK42" s="123" t="s">
        <v>1533</v>
      </c>
      <c r="BL42" s="128" t="s">
        <v>303</v>
      </c>
      <c r="BM42" s="126" t="s">
        <v>2026</v>
      </c>
      <c r="BN42" s="128" t="s">
        <v>305</v>
      </c>
      <c r="BO42" s="123" t="s">
        <v>1536</v>
      </c>
      <c r="BP42" s="128" t="s">
        <v>305</v>
      </c>
      <c r="BQ42" s="123" t="s">
        <v>1536</v>
      </c>
      <c r="BR42" s="128" t="s">
        <v>305</v>
      </c>
      <c r="BS42" s="123" t="s">
        <v>1536</v>
      </c>
      <c r="BT42" s="128" t="s">
        <v>303</v>
      </c>
      <c r="BU42" s="93" t="s">
        <v>2027</v>
      </c>
      <c r="BV42" s="128" t="s">
        <v>305</v>
      </c>
      <c r="BW42" s="123" t="s">
        <v>1536</v>
      </c>
      <c r="BX42" s="128" t="s">
        <v>303</v>
      </c>
      <c r="BY42" s="126" t="s">
        <v>2028</v>
      </c>
      <c r="BZ42" s="128" t="s">
        <v>1637</v>
      </c>
      <c r="CA42" s="123" t="s">
        <v>1536</v>
      </c>
      <c r="CB42" s="128" t="s">
        <v>305</v>
      </c>
      <c r="CC42" s="123" t="s">
        <v>1536</v>
      </c>
      <c r="CD42" s="128" t="s">
        <v>1637</v>
      </c>
      <c r="CE42" s="93" t="s">
        <v>1536</v>
      </c>
      <c r="CF42" s="172" t="s">
        <v>305</v>
      </c>
      <c r="CG42" s="212" t="s">
        <v>1536</v>
      </c>
      <c r="CH42" s="128" t="s">
        <v>305</v>
      </c>
      <c r="CI42" s="123" t="s">
        <v>1536</v>
      </c>
      <c r="CJ42" s="128" t="s">
        <v>305</v>
      </c>
      <c r="CK42" s="123" t="s">
        <v>1536</v>
      </c>
      <c r="CL42" s="128" t="s">
        <v>1637</v>
      </c>
      <c r="CM42" s="123" t="s">
        <v>1536</v>
      </c>
      <c r="CN42" s="128" t="s">
        <v>305</v>
      </c>
      <c r="CO42" s="123" t="s">
        <v>1536</v>
      </c>
      <c r="CP42" s="128" t="s">
        <v>305</v>
      </c>
      <c r="CQ42" s="93" t="s">
        <v>1536</v>
      </c>
      <c r="CR42" s="128" t="s">
        <v>305</v>
      </c>
      <c r="CS42" s="123" t="s">
        <v>1536</v>
      </c>
      <c r="CT42" s="128" t="s">
        <v>423</v>
      </c>
      <c r="CU42" s="133" t="s">
        <v>1536</v>
      </c>
      <c r="CV42" s="128" t="s">
        <v>305</v>
      </c>
      <c r="CW42" s="123" t="s">
        <v>1536</v>
      </c>
      <c r="CX42" s="128" t="s">
        <v>305</v>
      </c>
      <c r="CY42" s="123" t="s">
        <v>1536</v>
      </c>
      <c r="CZ42" s="128" t="s">
        <v>1637</v>
      </c>
      <c r="DA42" s="126" t="s">
        <v>1536</v>
      </c>
      <c r="DB42" s="128" t="s">
        <v>305</v>
      </c>
      <c r="DC42" s="123" t="s">
        <v>1536</v>
      </c>
      <c r="DD42" s="128" t="s">
        <v>305</v>
      </c>
      <c r="DE42" s="123" t="s">
        <v>1551</v>
      </c>
      <c r="DF42" s="128" t="s">
        <v>305</v>
      </c>
      <c r="DG42" s="123" t="s">
        <v>1536</v>
      </c>
      <c r="DH42" s="128" t="s">
        <v>305</v>
      </c>
      <c r="DI42" s="93" t="s">
        <v>1536</v>
      </c>
      <c r="DJ42" s="128" t="s">
        <v>1637</v>
      </c>
      <c r="DK42" s="123" t="s">
        <v>1536</v>
      </c>
      <c r="DL42" s="128" t="s">
        <v>305</v>
      </c>
      <c r="DM42" s="123" t="s">
        <v>1536</v>
      </c>
      <c r="DN42" s="128" t="s">
        <v>305</v>
      </c>
      <c r="DO42" s="123" t="s">
        <v>1536</v>
      </c>
      <c r="DP42" s="128" t="s">
        <v>305</v>
      </c>
      <c r="DQ42" s="123" t="s">
        <v>1556</v>
      </c>
      <c r="DR42" s="128" t="s">
        <v>305</v>
      </c>
      <c r="DS42" s="123" t="s">
        <v>1556</v>
      </c>
      <c r="DT42" s="128" t="s">
        <v>423</v>
      </c>
      <c r="DU42" s="123" t="s">
        <v>1536</v>
      </c>
      <c r="DV42" s="128" t="s">
        <v>1637</v>
      </c>
      <c r="DW42" s="123" t="s">
        <v>1536</v>
      </c>
      <c r="DX42" s="128" t="s">
        <v>305</v>
      </c>
      <c r="DY42" s="123" t="s">
        <v>1536</v>
      </c>
      <c r="DZ42" s="128" t="s">
        <v>305</v>
      </c>
      <c r="EA42" s="123" t="s">
        <v>1536</v>
      </c>
      <c r="EB42" s="128" t="s">
        <v>305</v>
      </c>
      <c r="EC42" s="123" t="s">
        <v>1559</v>
      </c>
      <c r="ED42" s="128" t="s">
        <v>423</v>
      </c>
      <c r="EE42" s="123" t="s">
        <v>1536</v>
      </c>
      <c r="EF42" s="128" t="s">
        <v>305</v>
      </c>
      <c r="EG42" s="95" t="s">
        <v>1536</v>
      </c>
      <c r="EH42" s="128" t="s">
        <v>305</v>
      </c>
      <c r="EI42" s="127" t="s">
        <v>1536</v>
      </c>
      <c r="EJ42" s="128" t="s">
        <v>305</v>
      </c>
      <c r="EK42" s="123" t="s">
        <v>1536</v>
      </c>
      <c r="EL42" s="128" t="s">
        <v>1637</v>
      </c>
      <c r="EM42" s="93" t="s">
        <v>1664</v>
      </c>
      <c r="EN42" s="128" t="s">
        <v>305</v>
      </c>
      <c r="EO42" s="123" t="s">
        <v>1536</v>
      </c>
      <c r="EP42" s="128" t="s">
        <v>305</v>
      </c>
      <c r="EQ42" s="123" t="s">
        <v>1536</v>
      </c>
      <c r="ER42" s="128" t="s">
        <v>305</v>
      </c>
      <c r="ES42" s="123" t="s">
        <v>1563</v>
      </c>
      <c r="ET42" s="128" t="s">
        <v>423</v>
      </c>
      <c r="EU42" s="139" t="s">
        <v>1536</v>
      </c>
      <c r="EV42" s="128" t="s">
        <v>423</v>
      </c>
      <c r="EW42" s="123" t="s">
        <v>1536</v>
      </c>
      <c r="EX42" s="128" t="s">
        <v>1637</v>
      </c>
      <c r="EY42" s="123" t="s">
        <v>1536</v>
      </c>
      <c r="EZ42">
        <f t="shared" si="0"/>
        <v>5</v>
      </c>
      <c r="FA42">
        <f t="shared" si="1"/>
        <v>36</v>
      </c>
      <c r="FB42">
        <f t="shared" si="2"/>
        <v>55</v>
      </c>
      <c r="FC42" s="168">
        <f t="shared" si="3"/>
        <v>9.0909090909090912E-2</v>
      </c>
      <c r="FD42" s="168">
        <f t="shared" si="4"/>
        <v>0.65454545454545454</v>
      </c>
    </row>
    <row r="43" spans="1:160" ht="15" customHeight="1" thickBot="1" x14ac:dyDescent="0.4">
      <c r="A43" s="38" t="s">
        <v>183</v>
      </c>
      <c r="B43" s="226" t="s">
        <v>1323</v>
      </c>
      <c r="C43" s="40" t="s">
        <v>1238</v>
      </c>
      <c r="D43" s="40" t="s">
        <v>1239</v>
      </c>
      <c r="E43" s="40" t="s">
        <v>410</v>
      </c>
      <c r="F43" s="39" t="s">
        <v>282</v>
      </c>
      <c r="G43" s="59" t="s">
        <v>281</v>
      </c>
      <c r="H43" s="39">
        <v>2</v>
      </c>
      <c r="I43" s="39" t="s">
        <v>303</v>
      </c>
      <c r="J43" s="39" t="s">
        <v>304</v>
      </c>
      <c r="K43" s="39" t="s">
        <v>305</v>
      </c>
      <c r="L43" s="39" t="s">
        <v>306</v>
      </c>
      <c r="M43" s="39" t="s">
        <v>1637</v>
      </c>
      <c r="N43" s="39" t="s">
        <v>1707</v>
      </c>
      <c r="O43" s="39"/>
      <c r="P43" s="39"/>
      <c r="Q43" s="39"/>
      <c r="R43" s="39"/>
      <c r="S43" s="39"/>
      <c r="T43" s="39"/>
      <c r="U43" s="39"/>
      <c r="V43" s="39"/>
      <c r="W43" s="39" t="s">
        <v>423</v>
      </c>
      <c r="X43" s="39" t="s">
        <v>423</v>
      </c>
      <c r="Y43" s="39"/>
      <c r="Z43" s="82"/>
      <c r="AA43" s="70">
        <v>2</v>
      </c>
      <c r="AB43" s="39">
        <v>0</v>
      </c>
      <c r="AC43" s="214">
        <f>AA43/2</f>
        <v>1</v>
      </c>
      <c r="AD43" s="39"/>
      <c r="AE43" s="39"/>
      <c r="AF43" s="39"/>
      <c r="AG43" s="40"/>
      <c r="AH43" s="39" t="s">
        <v>423</v>
      </c>
      <c r="AI43" s="40"/>
      <c r="AJ43" s="128" t="s">
        <v>305</v>
      </c>
      <c r="AK43" s="96" t="s">
        <v>1536</v>
      </c>
      <c r="AL43" s="128" t="s">
        <v>303</v>
      </c>
      <c r="AM43" s="96" t="s">
        <v>2029</v>
      </c>
      <c r="AN43" s="153" t="s">
        <v>305</v>
      </c>
      <c r="AO43" s="104" t="s">
        <v>1536</v>
      </c>
      <c r="AP43" s="128" t="s">
        <v>305</v>
      </c>
      <c r="AQ43" s="93" t="s">
        <v>1536</v>
      </c>
      <c r="AR43" s="128" t="s">
        <v>305</v>
      </c>
      <c r="AS43" s="93" t="s">
        <v>1536</v>
      </c>
      <c r="AT43" s="128" t="s">
        <v>1637</v>
      </c>
      <c r="AU43" s="93" t="s">
        <v>2001</v>
      </c>
      <c r="AV43" s="128" t="s">
        <v>305</v>
      </c>
      <c r="AW43" s="93" t="s">
        <v>1536</v>
      </c>
      <c r="AX43" s="128" t="s">
        <v>1637</v>
      </c>
      <c r="AY43" s="93" t="s">
        <v>1536</v>
      </c>
      <c r="AZ43" s="128" t="s">
        <v>305</v>
      </c>
      <c r="BA43" s="93" t="s">
        <v>1536</v>
      </c>
      <c r="BB43" s="128" t="s">
        <v>305</v>
      </c>
      <c r="BC43" s="96" t="s">
        <v>1536</v>
      </c>
      <c r="BD43" s="128" t="s">
        <v>305</v>
      </c>
      <c r="BE43" s="93" t="s">
        <v>1533</v>
      </c>
      <c r="BF43" s="128" t="s">
        <v>305</v>
      </c>
      <c r="BG43" s="93" t="s">
        <v>1533</v>
      </c>
      <c r="BH43" s="128" t="s">
        <v>305</v>
      </c>
      <c r="BI43" s="123" t="s">
        <v>1533</v>
      </c>
      <c r="BJ43" s="128" t="s">
        <v>305</v>
      </c>
      <c r="BK43" s="123" t="s">
        <v>1533</v>
      </c>
      <c r="BL43" s="128" t="s">
        <v>303</v>
      </c>
      <c r="BM43" s="126" t="s">
        <v>2026</v>
      </c>
      <c r="BN43" s="128" t="s">
        <v>305</v>
      </c>
      <c r="BO43" s="123" t="s">
        <v>1536</v>
      </c>
      <c r="BP43" s="128" t="s">
        <v>305</v>
      </c>
      <c r="BQ43" s="123" t="s">
        <v>1536</v>
      </c>
      <c r="BR43" s="128" t="s">
        <v>305</v>
      </c>
      <c r="BS43" s="123" t="s">
        <v>1536</v>
      </c>
      <c r="BT43" s="128" t="s">
        <v>1637</v>
      </c>
      <c r="BU43" s="93" t="s">
        <v>2030</v>
      </c>
      <c r="BV43" s="128" t="s">
        <v>305</v>
      </c>
      <c r="BW43" s="123" t="s">
        <v>1536</v>
      </c>
      <c r="BX43" s="128" t="s">
        <v>1637</v>
      </c>
      <c r="BY43" s="123" t="s">
        <v>1536</v>
      </c>
      <c r="BZ43" s="128" t="s">
        <v>305</v>
      </c>
      <c r="CA43" s="123" t="s">
        <v>1536</v>
      </c>
      <c r="CB43" s="128" t="s">
        <v>305</v>
      </c>
      <c r="CC43" s="123" t="s">
        <v>1536</v>
      </c>
      <c r="CD43" s="128" t="s">
        <v>1637</v>
      </c>
      <c r="CE43" s="93" t="s">
        <v>1536</v>
      </c>
      <c r="CF43" s="172" t="s">
        <v>305</v>
      </c>
      <c r="CG43" s="212" t="s">
        <v>1536</v>
      </c>
      <c r="CH43" s="128" t="s">
        <v>305</v>
      </c>
      <c r="CI43" s="123" t="s">
        <v>1536</v>
      </c>
      <c r="CJ43" s="128" t="s">
        <v>305</v>
      </c>
      <c r="CK43" s="123" t="s">
        <v>1536</v>
      </c>
      <c r="CL43" s="128" t="s">
        <v>1637</v>
      </c>
      <c r="CM43" s="123" t="s">
        <v>1536</v>
      </c>
      <c r="CN43" s="128" t="s">
        <v>305</v>
      </c>
      <c r="CO43" s="123" t="s">
        <v>1536</v>
      </c>
      <c r="CP43" s="128" t="s">
        <v>305</v>
      </c>
      <c r="CQ43" s="93" t="s">
        <v>1536</v>
      </c>
      <c r="CR43" s="128" t="s">
        <v>305</v>
      </c>
      <c r="CS43" s="123" t="s">
        <v>1536</v>
      </c>
      <c r="CT43" s="128" t="s">
        <v>423</v>
      </c>
      <c r="CU43" s="133" t="s">
        <v>1536</v>
      </c>
      <c r="CV43" s="128" t="s">
        <v>305</v>
      </c>
      <c r="CW43" s="123" t="s">
        <v>1536</v>
      </c>
      <c r="CX43" s="128" t="s">
        <v>305</v>
      </c>
      <c r="CY43" s="123" t="s">
        <v>1536</v>
      </c>
      <c r="CZ43" s="128" t="s">
        <v>305</v>
      </c>
      <c r="DA43" s="126" t="s">
        <v>1536</v>
      </c>
      <c r="DB43" s="128" t="s">
        <v>305</v>
      </c>
      <c r="DC43" s="123" t="s">
        <v>1536</v>
      </c>
      <c r="DD43" s="128" t="s">
        <v>305</v>
      </c>
      <c r="DE43" s="123" t="s">
        <v>1551</v>
      </c>
      <c r="DF43" s="128" t="s">
        <v>305</v>
      </c>
      <c r="DG43" s="123" t="s">
        <v>1536</v>
      </c>
      <c r="DH43" s="128" t="s">
        <v>305</v>
      </c>
      <c r="DI43" s="93" t="s">
        <v>1536</v>
      </c>
      <c r="DJ43" s="128" t="s">
        <v>1637</v>
      </c>
      <c r="DK43" s="123" t="s">
        <v>1536</v>
      </c>
      <c r="DL43" s="128" t="s">
        <v>305</v>
      </c>
      <c r="DM43" s="123" t="s">
        <v>1536</v>
      </c>
      <c r="DN43" s="128" t="s">
        <v>305</v>
      </c>
      <c r="DO43" s="123" t="s">
        <v>1536</v>
      </c>
      <c r="DP43" s="128" t="s">
        <v>305</v>
      </c>
      <c r="DQ43" s="123" t="s">
        <v>1556</v>
      </c>
      <c r="DR43" s="128" t="s">
        <v>305</v>
      </c>
      <c r="DS43" s="123" t="s">
        <v>1556</v>
      </c>
      <c r="DT43" s="128" t="s">
        <v>423</v>
      </c>
      <c r="DU43" s="123" t="s">
        <v>1536</v>
      </c>
      <c r="DV43" s="128" t="s">
        <v>1637</v>
      </c>
      <c r="DW43" s="123" t="s">
        <v>1536</v>
      </c>
      <c r="DX43" s="128" t="s">
        <v>305</v>
      </c>
      <c r="DY43" s="123" t="s">
        <v>1536</v>
      </c>
      <c r="DZ43" s="128" t="s">
        <v>305</v>
      </c>
      <c r="EA43" s="123" t="s">
        <v>1536</v>
      </c>
      <c r="EB43" s="128" t="s">
        <v>305</v>
      </c>
      <c r="EC43" s="123" t="s">
        <v>1559</v>
      </c>
      <c r="ED43" s="128" t="s">
        <v>423</v>
      </c>
      <c r="EE43" s="123" t="s">
        <v>1536</v>
      </c>
      <c r="EF43" s="128" t="s">
        <v>305</v>
      </c>
      <c r="EG43" s="123" t="s">
        <v>1536</v>
      </c>
      <c r="EH43" s="128" t="s">
        <v>305</v>
      </c>
      <c r="EI43" s="123" t="s">
        <v>1536</v>
      </c>
      <c r="EJ43" s="128" t="s">
        <v>305</v>
      </c>
      <c r="EK43" s="123" t="s">
        <v>1536</v>
      </c>
      <c r="EL43" s="128" t="s">
        <v>1637</v>
      </c>
      <c r="EM43" s="123" t="s">
        <v>1664</v>
      </c>
      <c r="EN43" s="128" t="s">
        <v>305</v>
      </c>
      <c r="EO43" s="123" t="s">
        <v>1536</v>
      </c>
      <c r="EP43" s="128" t="s">
        <v>1637</v>
      </c>
      <c r="EQ43" s="123" t="s">
        <v>1536</v>
      </c>
      <c r="ER43" s="128" t="s">
        <v>305</v>
      </c>
      <c r="ES43" s="123" t="s">
        <v>1563</v>
      </c>
      <c r="ET43" s="128" t="s">
        <v>423</v>
      </c>
      <c r="EU43" s="139" t="s">
        <v>1536</v>
      </c>
      <c r="EV43" s="128" t="s">
        <v>423</v>
      </c>
      <c r="EW43" s="123" t="s">
        <v>1536</v>
      </c>
      <c r="EX43" s="128" t="s">
        <v>305</v>
      </c>
      <c r="EY43" s="123" t="s">
        <v>1536</v>
      </c>
      <c r="EZ43">
        <f t="shared" si="0"/>
        <v>2</v>
      </c>
      <c r="FA43">
        <f t="shared" si="1"/>
        <v>43</v>
      </c>
      <c r="FB43">
        <f t="shared" si="2"/>
        <v>55</v>
      </c>
      <c r="FC43" s="168">
        <f t="shared" si="3"/>
        <v>3.6363636363636362E-2</v>
      </c>
      <c r="FD43" s="168">
        <f t="shared" si="4"/>
        <v>0.78181818181818186</v>
      </c>
    </row>
    <row r="44" spans="1:160" ht="17.25" customHeight="1" thickBot="1" x14ac:dyDescent="0.4">
      <c r="A44" s="41" t="s">
        <v>185</v>
      </c>
      <c r="B44" s="227" t="s">
        <v>1323</v>
      </c>
      <c r="C44" s="43" t="s">
        <v>191</v>
      </c>
      <c r="D44" s="43" t="s">
        <v>192</v>
      </c>
      <c r="E44" s="43" t="s">
        <v>411</v>
      </c>
      <c r="F44" s="42" t="s">
        <v>283</v>
      </c>
      <c r="G44" s="60" t="s">
        <v>289</v>
      </c>
      <c r="H44" s="42">
        <v>1</v>
      </c>
      <c r="I44" s="42" t="s">
        <v>303</v>
      </c>
      <c r="J44" s="42" t="s">
        <v>304</v>
      </c>
      <c r="K44" s="42" t="s">
        <v>305</v>
      </c>
      <c r="L44" s="42" t="s">
        <v>306</v>
      </c>
      <c r="M44" s="42" t="s">
        <v>320</v>
      </c>
      <c r="N44" s="42" t="s">
        <v>321</v>
      </c>
      <c r="O44" s="42"/>
      <c r="P44" s="42"/>
      <c r="Q44" s="42"/>
      <c r="R44" s="42"/>
      <c r="S44" s="42"/>
      <c r="T44" s="42"/>
      <c r="U44" s="42"/>
      <c r="V44" s="42"/>
      <c r="W44" s="42" t="s">
        <v>423</v>
      </c>
      <c r="X44" s="42" t="s">
        <v>423</v>
      </c>
      <c r="Y44" s="42"/>
      <c r="Z44" s="83"/>
      <c r="AA44" s="71">
        <v>1</v>
      </c>
      <c r="AB44" s="42">
        <v>0</v>
      </c>
      <c r="AC44" s="215">
        <f>AA44/2</f>
        <v>0.5</v>
      </c>
      <c r="AD44" s="42"/>
      <c r="AE44" s="42"/>
      <c r="AF44" s="42"/>
      <c r="AG44" s="43"/>
      <c r="AH44" s="42" t="s">
        <v>423</v>
      </c>
      <c r="AI44" s="43"/>
      <c r="AJ44" s="128" t="s">
        <v>303</v>
      </c>
      <c r="AK44" s="95" t="s">
        <v>1141</v>
      </c>
      <c r="AL44" s="128" t="s">
        <v>303</v>
      </c>
      <c r="AM44" s="101" t="s">
        <v>2031</v>
      </c>
      <c r="AN44" s="153" t="s">
        <v>303</v>
      </c>
      <c r="AO44" s="160" t="s">
        <v>378</v>
      </c>
      <c r="AP44" s="128" t="s">
        <v>320</v>
      </c>
      <c r="AQ44" s="125" t="s">
        <v>2032</v>
      </c>
      <c r="AR44" s="128" t="s">
        <v>303</v>
      </c>
      <c r="AS44" s="95" t="s">
        <v>2033</v>
      </c>
      <c r="AT44" s="128" t="s">
        <v>305</v>
      </c>
      <c r="AU44" s="93" t="s">
        <v>1536</v>
      </c>
      <c r="AV44" s="128" t="s">
        <v>303</v>
      </c>
      <c r="AW44" s="95" t="s">
        <v>2034</v>
      </c>
      <c r="AX44" s="128" t="s">
        <v>303</v>
      </c>
      <c r="AY44" s="95" t="s">
        <v>562</v>
      </c>
      <c r="AZ44" s="128" t="s">
        <v>303</v>
      </c>
      <c r="BA44" s="95" t="s">
        <v>2035</v>
      </c>
      <c r="BB44" s="128" t="s">
        <v>305</v>
      </c>
      <c r="BC44" s="96" t="s">
        <v>1536</v>
      </c>
      <c r="BD44" s="128" t="s">
        <v>303</v>
      </c>
      <c r="BE44" s="124" t="s">
        <v>2036</v>
      </c>
      <c r="BF44" s="128" t="s">
        <v>303</v>
      </c>
      <c r="BG44" s="95" t="s">
        <v>603</v>
      </c>
      <c r="BH44" s="128" t="s">
        <v>303</v>
      </c>
      <c r="BI44" s="95" t="s">
        <v>611</v>
      </c>
      <c r="BJ44" s="128" t="s">
        <v>305</v>
      </c>
      <c r="BK44" s="95" t="s">
        <v>1533</v>
      </c>
      <c r="BL44" s="128" t="s">
        <v>320</v>
      </c>
      <c r="BM44" s="126" t="s">
        <v>2037</v>
      </c>
      <c r="BN44" s="128" t="s">
        <v>303</v>
      </c>
      <c r="BO44" s="95" t="s">
        <v>2038</v>
      </c>
      <c r="BP44" s="128" t="s">
        <v>305</v>
      </c>
      <c r="BQ44" s="123" t="s">
        <v>1536</v>
      </c>
      <c r="BR44" s="128" t="s">
        <v>305</v>
      </c>
      <c r="BS44" s="95" t="s">
        <v>1536</v>
      </c>
      <c r="BT44" s="128" t="s">
        <v>305</v>
      </c>
      <c r="BU44" s="93" t="s">
        <v>1536</v>
      </c>
      <c r="BV44" s="128" t="s">
        <v>320</v>
      </c>
      <c r="BW44" s="95" t="s">
        <v>2039</v>
      </c>
      <c r="BX44" s="128" t="s">
        <v>305</v>
      </c>
      <c r="BY44" s="123" t="s">
        <v>1536</v>
      </c>
      <c r="BZ44" s="128" t="s">
        <v>320</v>
      </c>
      <c r="CA44" s="95" t="s">
        <v>732</v>
      </c>
      <c r="CB44" s="128" t="s">
        <v>303</v>
      </c>
      <c r="CC44" s="95" t="s">
        <v>735</v>
      </c>
      <c r="CD44" s="128" t="s">
        <v>305</v>
      </c>
      <c r="CE44" s="95" t="s">
        <v>1536</v>
      </c>
      <c r="CF44" s="172" t="s">
        <v>320</v>
      </c>
      <c r="CG44" s="174" t="s">
        <v>763</v>
      </c>
      <c r="CH44" s="128" t="s">
        <v>305</v>
      </c>
      <c r="CI44" s="123" t="s">
        <v>1536</v>
      </c>
      <c r="CJ44" s="128" t="s">
        <v>303</v>
      </c>
      <c r="CK44" s="95" t="s">
        <v>2040</v>
      </c>
      <c r="CL44" s="128" t="s">
        <v>303</v>
      </c>
      <c r="CM44" s="95" t="s">
        <v>785</v>
      </c>
      <c r="CN44" s="128" t="s">
        <v>303</v>
      </c>
      <c r="CO44" s="126" t="s">
        <v>1150</v>
      </c>
      <c r="CP44" s="128" t="s">
        <v>303</v>
      </c>
      <c r="CQ44" s="95" t="s">
        <v>805</v>
      </c>
      <c r="CR44" s="128" t="s">
        <v>305</v>
      </c>
      <c r="CS44" s="123" t="s">
        <v>1536</v>
      </c>
      <c r="CT44" s="128" t="s">
        <v>305</v>
      </c>
      <c r="CU44" s="133" t="s">
        <v>1536</v>
      </c>
      <c r="CV44" s="128" t="s">
        <v>305</v>
      </c>
      <c r="CW44" s="123" t="s">
        <v>1536</v>
      </c>
      <c r="CX44" s="128" t="s">
        <v>303</v>
      </c>
      <c r="CY44" s="95" t="s">
        <v>842</v>
      </c>
      <c r="CZ44" s="128" t="s">
        <v>305</v>
      </c>
      <c r="DA44" s="95" t="s">
        <v>1536</v>
      </c>
      <c r="DB44" s="128" t="s">
        <v>303</v>
      </c>
      <c r="DC44" s="101" t="s">
        <v>2041</v>
      </c>
      <c r="DD44" s="128" t="s">
        <v>305</v>
      </c>
      <c r="DE44" s="123" t="s">
        <v>1551</v>
      </c>
      <c r="DF44" s="128" t="s">
        <v>320</v>
      </c>
      <c r="DG44" s="126" t="s">
        <v>875</v>
      </c>
      <c r="DH44" s="128" t="s">
        <v>305</v>
      </c>
      <c r="DI44" s="93" t="s">
        <v>1536</v>
      </c>
      <c r="DJ44" s="128" t="s">
        <v>303</v>
      </c>
      <c r="DK44" s="95" t="s">
        <v>2042</v>
      </c>
      <c r="DL44" s="128" t="s">
        <v>305</v>
      </c>
      <c r="DM44" s="95" t="s">
        <v>1536</v>
      </c>
      <c r="DN44" s="128" t="s">
        <v>320</v>
      </c>
      <c r="DO44" s="93" t="s">
        <v>2043</v>
      </c>
      <c r="DP44" s="128" t="s">
        <v>305</v>
      </c>
      <c r="DQ44" s="123" t="s">
        <v>1556</v>
      </c>
      <c r="DR44" s="128" t="s">
        <v>305</v>
      </c>
      <c r="DS44" s="123" t="s">
        <v>1556</v>
      </c>
      <c r="DT44" s="128" t="s">
        <v>305</v>
      </c>
      <c r="DU44" s="123" t="s">
        <v>1536</v>
      </c>
      <c r="DV44" s="128" t="s">
        <v>305</v>
      </c>
      <c r="DW44" s="123" t="s">
        <v>1536</v>
      </c>
      <c r="DX44" s="128" t="s">
        <v>305</v>
      </c>
      <c r="DY44" s="93" t="s">
        <v>1536</v>
      </c>
      <c r="DZ44" s="128" t="s">
        <v>320</v>
      </c>
      <c r="EA44" s="126" t="s">
        <v>2044</v>
      </c>
      <c r="EB44" s="128" t="s">
        <v>305</v>
      </c>
      <c r="EC44" s="123" t="s">
        <v>1559</v>
      </c>
      <c r="ED44" s="128" t="s">
        <v>305</v>
      </c>
      <c r="EE44" s="123" t="s">
        <v>1536</v>
      </c>
      <c r="EF44" s="128" t="s">
        <v>303</v>
      </c>
      <c r="EG44" s="95" t="s">
        <v>2045</v>
      </c>
      <c r="EH44" s="128" t="s">
        <v>303</v>
      </c>
      <c r="EI44" s="101" t="s">
        <v>985</v>
      </c>
      <c r="EJ44" s="128" t="s">
        <v>303</v>
      </c>
      <c r="EK44" s="100" t="s">
        <v>1006</v>
      </c>
      <c r="EL44" s="128" t="s">
        <v>303</v>
      </c>
      <c r="EM44" s="125" t="s">
        <v>2046</v>
      </c>
      <c r="EN44" s="128" t="s">
        <v>303</v>
      </c>
      <c r="EO44" s="95" t="s">
        <v>1030</v>
      </c>
      <c r="EP44" s="128" t="s">
        <v>305</v>
      </c>
      <c r="EQ44" s="123" t="s">
        <v>1536</v>
      </c>
      <c r="ER44" s="128" t="s">
        <v>305</v>
      </c>
      <c r="ES44" s="95" t="s">
        <v>1563</v>
      </c>
      <c r="ET44" s="128" t="s">
        <v>320</v>
      </c>
      <c r="EU44" s="93" t="s">
        <v>2047</v>
      </c>
      <c r="EV44" s="128" t="s">
        <v>320</v>
      </c>
      <c r="EW44" s="95" t="s">
        <v>1047</v>
      </c>
      <c r="EX44" s="128" t="s">
        <v>305</v>
      </c>
      <c r="EY44" s="123" t="s">
        <v>1536</v>
      </c>
      <c r="EZ44">
        <f t="shared" si="0"/>
        <v>24</v>
      </c>
      <c r="FA44">
        <f t="shared" si="1"/>
        <v>26</v>
      </c>
      <c r="FB44">
        <f t="shared" si="2"/>
        <v>60</v>
      </c>
      <c r="FC44" s="168">
        <f t="shared" si="3"/>
        <v>0.4</v>
      </c>
      <c r="FD44" s="168">
        <f t="shared" si="4"/>
        <v>0.43333333333333335</v>
      </c>
    </row>
    <row r="45" spans="1:160" ht="15" customHeight="1" thickBot="1" x14ac:dyDescent="0.4">
      <c r="A45" s="41" t="s">
        <v>186</v>
      </c>
      <c r="B45" s="227" t="s">
        <v>1324</v>
      </c>
      <c r="C45" s="43" t="s">
        <v>193</v>
      </c>
      <c r="D45" s="43" t="s">
        <v>194</v>
      </c>
      <c r="E45" s="43" t="s">
        <v>411</v>
      </c>
      <c r="F45" s="42" t="s">
        <v>284</v>
      </c>
      <c r="G45" s="60" t="s">
        <v>290</v>
      </c>
      <c r="H45" s="42">
        <v>1</v>
      </c>
      <c r="I45" s="42" t="s">
        <v>303</v>
      </c>
      <c r="J45" s="42" t="s">
        <v>304</v>
      </c>
      <c r="K45" s="42" t="s">
        <v>305</v>
      </c>
      <c r="L45" s="42" t="s">
        <v>306</v>
      </c>
      <c r="M45" s="42" t="s">
        <v>320</v>
      </c>
      <c r="N45" s="42" t="s">
        <v>321</v>
      </c>
      <c r="O45" s="42"/>
      <c r="P45" s="42"/>
      <c r="Q45" s="42"/>
      <c r="R45" s="42"/>
      <c r="S45" s="42"/>
      <c r="T45" s="42"/>
      <c r="U45" s="42"/>
      <c r="V45" s="42"/>
      <c r="W45" s="42" t="s">
        <v>423</v>
      </c>
      <c r="X45" s="42" t="s">
        <v>423</v>
      </c>
      <c r="Y45" s="42"/>
      <c r="Z45" s="83"/>
      <c r="AA45" s="71">
        <v>1</v>
      </c>
      <c r="AB45" s="42">
        <v>0</v>
      </c>
      <c r="AC45" s="42">
        <v>0.5</v>
      </c>
      <c r="AD45" s="42"/>
      <c r="AE45" s="42"/>
      <c r="AF45" s="42"/>
      <c r="AG45" s="43"/>
      <c r="AH45" s="42" t="s">
        <v>423</v>
      </c>
      <c r="AI45" s="43"/>
      <c r="AJ45" s="128" t="s">
        <v>305</v>
      </c>
      <c r="AK45" s="93" t="s">
        <v>1536</v>
      </c>
      <c r="AL45" s="128" t="s">
        <v>305</v>
      </c>
      <c r="AM45" s="96" t="s">
        <v>1536</v>
      </c>
      <c r="AN45" s="153" t="s">
        <v>303</v>
      </c>
      <c r="AO45" s="163" t="s">
        <v>2048</v>
      </c>
      <c r="AP45" s="128" t="s">
        <v>305</v>
      </c>
      <c r="AQ45" s="123" t="s">
        <v>1536</v>
      </c>
      <c r="AR45" s="128" t="s">
        <v>305</v>
      </c>
      <c r="AS45" s="93" t="s">
        <v>1536</v>
      </c>
      <c r="AT45" s="128" t="s">
        <v>305</v>
      </c>
      <c r="AU45" s="93" t="s">
        <v>1536</v>
      </c>
      <c r="AV45" s="128" t="s">
        <v>305</v>
      </c>
      <c r="AW45" s="93" t="s">
        <v>1536</v>
      </c>
      <c r="AX45" s="128" t="s">
        <v>305</v>
      </c>
      <c r="AY45" s="95" t="s">
        <v>1536</v>
      </c>
      <c r="AZ45" s="128" t="s">
        <v>305</v>
      </c>
      <c r="BA45" s="93" t="s">
        <v>1536</v>
      </c>
      <c r="BB45" s="128" t="s">
        <v>305</v>
      </c>
      <c r="BC45" s="96" t="s">
        <v>1536</v>
      </c>
      <c r="BD45" s="128" t="s">
        <v>305</v>
      </c>
      <c r="BE45" s="123" t="s">
        <v>1533</v>
      </c>
      <c r="BF45" s="128" t="s">
        <v>305</v>
      </c>
      <c r="BG45" s="93" t="s">
        <v>1533</v>
      </c>
      <c r="BH45" s="128" t="s">
        <v>305</v>
      </c>
      <c r="BI45" s="123" t="s">
        <v>1533</v>
      </c>
      <c r="BJ45" s="128" t="s">
        <v>305</v>
      </c>
      <c r="BK45" s="123" t="s">
        <v>1533</v>
      </c>
      <c r="BL45" s="128" t="s">
        <v>305</v>
      </c>
      <c r="BM45" s="123" t="s">
        <v>1533</v>
      </c>
      <c r="BN45" s="128" t="s">
        <v>305</v>
      </c>
      <c r="BO45" s="123" t="s">
        <v>1536</v>
      </c>
      <c r="BP45" s="128" t="s">
        <v>305</v>
      </c>
      <c r="BQ45" s="123" t="s">
        <v>1536</v>
      </c>
      <c r="BR45" s="128" t="s">
        <v>305</v>
      </c>
      <c r="BS45" s="93" t="s">
        <v>1536</v>
      </c>
      <c r="BT45" s="128" t="s">
        <v>305</v>
      </c>
      <c r="BU45" s="93" t="s">
        <v>1536</v>
      </c>
      <c r="BV45" s="128" t="s">
        <v>305</v>
      </c>
      <c r="BW45" s="123" t="s">
        <v>1536</v>
      </c>
      <c r="BX45" s="128" t="s">
        <v>305</v>
      </c>
      <c r="BY45" s="123" t="s">
        <v>1536</v>
      </c>
      <c r="BZ45" s="128" t="s">
        <v>303</v>
      </c>
      <c r="CA45" s="95" t="s">
        <v>2049</v>
      </c>
      <c r="CB45" s="128" t="s">
        <v>305</v>
      </c>
      <c r="CC45" s="123" t="s">
        <v>1536</v>
      </c>
      <c r="CD45" s="128" t="s">
        <v>305</v>
      </c>
      <c r="CE45" s="93" t="s">
        <v>1536</v>
      </c>
      <c r="CF45" s="172" t="s">
        <v>305</v>
      </c>
      <c r="CG45" s="212" t="s">
        <v>1536</v>
      </c>
      <c r="CH45" s="128" t="s">
        <v>305</v>
      </c>
      <c r="CI45" s="123" t="s">
        <v>1536</v>
      </c>
      <c r="CJ45" s="128" t="s">
        <v>305</v>
      </c>
      <c r="CK45" s="123" t="s">
        <v>1536</v>
      </c>
      <c r="CL45" s="128" t="s">
        <v>305</v>
      </c>
      <c r="CM45" s="123" t="s">
        <v>1536</v>
      </c>
      <c r="CN45" s="128" t="s">
        <v>305</v>
      </c>
      <c r="CO45" s="123" t="s">
        <v>1536</v>
      </c>
      <c r="CP45" s="128" t="s">
        <v>305</v>
      </c>
      <c r="CQ45" s="93" t="s">
        <v>1536</v>
      </c>
      <c r="CR45" s="128" t="s">
        <v>305</v>
      </c>
      <c r="CS45" s="123" t="s">
        <v>1536</v>
      </c>
      <c r="CT45" s="128" t="s">
        <v>305</v>
      </c>
      <c r="CU45" s="133" t="s">
        <v>1536</v>
      </c>
      <c r="CV45" s="128" t="s">
        <v>305</v>
      </c>
      <c r="CW45" s="123" t="s">
        <v>1536</v>
      </c>
      <c r="CX45" s="128" t="s">
        <v>305</v>
      </c>
      <c r="CY45" s="123" t="s">
        <v>1536</v>
      </c>
      <c r="CZ45" s="128" t="s">
        <v>305</v>
      </c>
      <c r="DA45" s="123" t="s">
        <v>1536</v>
      </c>
      <c r="DB45" s="128" t="s">
        <v>305</v>
      </c>
      <c r="DC45" s="123" t="s">
        <v>1536</v>
      </c>
      <c r="DD45" s="128" t="s">
        <v>305</v>
      </c>
      <c r="DE45" s="123" t="s">
        <v>1551</v>
      </c>
      <c r="DF45" s="128" t="s">
        <v>305</v>
      </c>
      <c r="DG45" s="123" t="s">
        <v>1536</v>
      </c>
      <c r="DH45" s="128" t="s">
        <v>305</v>
      </c>
      <c r="DI45" s="93" t="s">
        <v>1536</v>
      </c>
      <c r="DJ45" s="128" t="s">
        <v>305</v>
      </c>
      <c r="DK45" s="123" t="s">
        <v>1536</v>
      </c>
      <c r="DL45" s="128" t="s">
        <v>305</v>
      </c>
      <c r="DM45" s="123" t="s">
        <v>1536</v>
      </c>
      <c r="DN45" s="128" t="s">
        <v>305</v>
      </c>
      <c r="DO45" s="123" t="s">
        <v>1536</v>
      </c>
      <c r="DP45" s="128" t="s">
        <v>305</v>
      </c>
      <c r="DQ45" s="123" t="s">
        <v>1556</v>
      </c>
      <c r="DR45" s="128" t="s">
        <v>305</v>
      </c>
      <c r="DS45" s="123" t="s">
        <v>1556</v>
      </c>
      <c r="DT45" s="128" t="s">
        <v>305</v>
      </c>
      <c r="DU45" s="123" t="s">
        <v>1536</v>
      </c>
      <c r="DV45" s="128" t="s">
        <v>305</v>
      </c>
      <c r="DW45" s="123" t="s">
        <v>1536</v>
      </c>
      <c r="DX45" s="128" t="s">
        <v>305</v>
      </c>
      <c r="DY45" s="123" t="s">
        <v>1536</v>
      </c>
      <c r="DZ45" s="128" t="s">
        <v>305</v>
      </c>
      <c r="EA45" s="123" t="s">
        <v>1536</v>
      </c>
      <c r="EB45" s="128" t="s">
        <v>305</v>
      </c>
      <c r="EC45" s="123" t="s">
        <v>1559</v>
      </c>
      <c r="ED45" s="128" t="s">
        <v>305</v>
      </c>
      <c r="EE45" s="123" t="s">
        <v>1536</v>
      </c>
      <c r="EF45" s="128" t="s">
        <v>305</v>
      </c>
      <c r="EG45" s="123" t="s">
        <v>1536</v>
      </c>
      <c r="EH45" s="128" t="s">
        <v>305</v>
      </c>
      <c r="EI45" s="123" t="s">
        <v>1536</v>
      </c>
      <c r="EJ45" s="128" t="s">
        <v>305</v>
      </c>
      <c r="EK45" s="123" t="s">
        <v>1536</v>
      </c>
      <c r="EL45" s="128" t="s">
        <v>305</v>
      </c>
      <c r="EM45" s="123" t="s">
        <v>1664</v>
      </c>
      <c r="EN45" s="128" t="s">
        <v>305</v>
      </c>
      <c r="EO45" s="123" t="s">
        <v>1536</v>
      </c>
      <c r="EP45" s="128" t="s">
        <v>305</v>
      </c>
      <c r="EQ45" s="123" t="s">
        <v>1536</v>
      </c>
      <c r="ER45" s="128" t="s">
        <v>305</v>
      </c>
      <c r="ES45" s="123" t="s">
        <v>1563</v>
      </c>
      <c r="ET45" s="128" t="s">
        <v>305</v>
      </c>
      <c r="EU45" s="139" t="s">
        <v>1536</v>
      </c>
      <c r="EV45" s="128" t="s">
        <v>305</v>
      </c>
      <c r="EW45" s="123" t="s">
        <v>1536</v>
      </c>
      <c r="EX45" s="128" t="s">
        <v>305</v>
      </c>
      <c r="EY45" s="123" t="s">
        <v>1536</v>
      </c>
      <c r="EZ45">
        <f t="shared" si="0"/>
        <v>2</v>
      </c>
      <c r="FA45">
        <f t="shared" si="1"/>
        <v>58</v>
      </c>
      <c r="FB45">
        <f t="shared" si="2"/>
        <v>60</v>
      </c>
      <c r="FC45" s="168">
        <f t="shared" si="3"/>
        <v>3.3333333333333333E-2</v>
      </c>
      <c r="FD45" s="168">
        <f t="shared" si="4"/>
        <v>0.96666666666666667</v>
      </c>
    </row>
    <row r="46" spans="1:160" ht="15" customHeight="1" thickBot="1" x14ac:dyDescent="0.4">
      <c r="A46" s="41" t="s">
        <v>187</v>
      </c>
      <c r="B46" s="227" t="s">
        <v>1325</v>
      </c>
      <c r="C46" s="43" t="s">
        <v>195</v>
      </c>
      <c r="D46" s="43" t="s">
        <v>355</v>
      </c>
      <c r="E46" s="43" t="s">
        <v>411</v>
      </c>
      <c r="F46" s="42" t="s">
        <v>285</v>
      </c>
      <c r="G46" s="60" t="s">
        <v>291</v>
      </c>
      <c r="H46" s="42">
        <v>1</v>
      </c>
      <c r="I46" s="42" t="s">
        <v>303</v>
      </c>
      <c r="J46" s="42" t="s">
        <v>304</v>
      </c>
      <c r="K46" s="42" t="s">
        <v>305</v>
      </c>
      <c r="L46" s="42" t="s">
        <v>306</v>
      </c>
      <c r="M46" s="42" t="s">
        <v>1637</v>
      </c>
      <c r="N46" s="42" t="s">
        <v>1707</v>
      </c>
      <c r="O46" s="42"/>
      <c r="P46" s="42"/>
      <c r="Q46" s="42"/>
      <c r="R46" s="42"/>
      <c r="S46" s="42"/>
      <c r="T46" s="42"/>
      <c r="U46" s="42"/>
      <c r="V46" s="42"/>
      <c r="W46" s="42" t="s">
        <v>423</v>
      </c>
      <c r="X46" s="42" t="s">
        <v>423</v>
      </c>
      <c r="Y46" s="42"/>
      <c r="Z46" s="83"/>
      <c r="AA46" s="71">
        <v>1</v>
      </c>
      <c r="AB46" s="42">
        <v>0</v>
      </c>
      <c r="AC46" s="215">
        <f>AA46/2</f>
        <v>0.5</v>
      </c>
      <c r="AD46" s="42"/>
      <c r="AE46" s="42"/>
      <c r="AF46" s="42"/>
      <c r="AG46" s="43"/>
      <c r="AH46" s="42" t="s">
        <v>423</v>
      </c>
      <c r="AI46" s="43"/>
      <c r="AJ46" s="128" t="s">
        <v>305</v>
      </c>
      <c r="AK46" s="93" t="s">
        <v>1536</v>
      </c>
      <c r="AL46" s="128" t="s">
        <v>305</v>
      </c>
      <c r="AM46" s="96" t="s">
        <v>1536</v>
      </c>
      <c r="AN46" s="153" t="s">
        <v>305</v>
      </c>
      <c r="AO46" s="163" t="s">
        <v>1536</v>
      </c>
      <c r="AP46" s="128" t="s">
        <v>305</v>
      </c>
      <c r="AQ46" s="93" t="s">
        <v>1536</v>
      </c>
      <c r="AR46" s="128" t="s">
        <v>305</v>
      </c>
      <c r="AS46" s="93" t="s">
        <v>1536</v>
      </c>
      <c r="AT46" s="128" t="s">
        <v>305</v>
      </c>
      <c r="AU46" s="93" t="s">
        <v>1536</v>
      </c>
      <c r="AV46" s="128" t="s">
        <v>305</v>
      </c>
      <c r="AW46" s="93" t="s">
        <v>1536</v>
      </c>
      <c r="AX46" s="128" t="s">
        <v>305</v>
      </c>
      <c r="AY46" s="93" t="s">
        <v>1536</v>
      </c>
      <c r="AZ46" s="128" t="s">
        <v>305</v>
      </c>
      <c r="BA46" s="93" t="s">
        <v>1536</v>
      </c>
      <c r="BB46" s="128" t="s">
        <v>305</v>
      </c>
      <c r="BC46" s="123" t="s">
        <v>1536</v>
      </c>
      <c r="BD46" s="128" t="s">
        <v>305</v>
      </c>
      <c r="BE46" s="123" t="s">
        <v>1533</v>
      </c>
      <c r="BF46" s="128" t="s">
        <v>1637</v>
      </c>
      <c r="BG46" s="93" t="s">
        <v>1533</v>
      </c>
      <c r="BH46" s="128" t="s">
        <v>305</v>
      </c>
      <c r="BI46" s="123" t="s">
        <v>1533</v>
      </c>
      <c r="BJ46" s="128" t="s">
        <v>305</v>
      </c>
      <c r="BK46" s="123" t="s">
        <v>1533</v>
      </c>
      <c r="BL46" s="128" t="s">
        <v>305</v>
      </c>
      <c r="BM46" s="123" t="s">
        <v>1533</v>
      </c>
      <c r="BN46" s="128" t="s">
        <v>305</v>
      </c>
      <c r="BO46" s="123" t="s">
        <v>1536</v>
      </c>
      <c r="BP46" s="128" t="s">
        <v>305</v>
      </c>
      <c r="BQ46" s="123" t="s">
        <v>1536</v>
      </c>
      <c r="BR46" s="128" t="s">
        <v>305</v>
      </c>
      <c r="BS46" s="123" t="s">
        <v>1536</v>
      </c>
      <c r="BT46" s="128" t="s">
        <v>305</v>
      </c>
      <c r="BU46" s="93" t="s">
        <v>1536</v>
      </c>
      <c r="BV46" s="128" t="s">
        <v>305</v>
      </c>
      <c r="BW46" s="123" t="s">
        <v>1536</v>
      </c>
      <c r="BX46" s="128" t="s">
        <v>305</v>
      </c>
      <c r="BY46" s="123" t="s">
        <v>1536</v>
      </c>
      <c r="BZ46" s="128" t="s">
        <v>305</v>
      </c>
      <c r="CA46" s="123" t="s">
        <v>1536</v>
      </c>
      <c r="CB46" s="128" t="s">
        <v>305</v>
      </c>
      <c r="CC46" s="123" t="s">
        <v>1536</v>
      </c>
      <c r="CD46" s="128" t="s">
        <v>305</v>
      </c>
      <c r="CE46" s="93" t="s">
        <v>1536</v>
      </c>
      <c r="CF46" s="172" t="s">
        <v>305</v>
      </c>
      <c r="CG46" s="212" t="s">
        <v>1536</v>
      </c>
      <c r="CH46" s="128" t="s">
        <v>305</v>
      </c>
      <c r="CI46" s="123" t="s">
        <v>1536</v>
      </c>
      <c r="CJ46" s="128" t="s">
        <v>305</v>
      </c>
      <c r="CK46" s="123" t="s">
        <v>1536</v>
      </c>
      <c r="CL46" s="128" t="s">
        <v>305</v>
      </c>
      <c r="CM46" s="123" t="s">
        <v>1536</v>
      </c>
      <c r="CN46" s="128" t="s">
        <v>305</v>
      </c>
      <c r="CO46" s="123" t="s">
        <v>1536</v>
      </c>
      <c r="CP46" s="128" t="s">
        <v>305</v>
      </c>
      <c r="CQ46" s="93" t="s">
        <v>1536</v>
      </c>
      <c r="CR46" s="128" t="s">
        <v>305</v>
      </c>
      <c r="CS46" s="123" t="s">
        <v>1536</v>
      </c>
      <c r="CT46" s="128" t="s">
        <v>305</v>
      </c>
      <c r="CU46" s="133" t="s">
        <v>1536</v>
      </c>
      <c r="CV46" s="128" t="s">
        <v>305</v>
      </c>
      <c r="CW46" s="123" t="s">
        <v>1536</v>
      </c>
      <c r="CX46" s="128" t="s">
        <v>305</v>
      </c>
      <c r="CY46" s="123" t="s">
        <v>1536</v>
      </c>
      <c r="CZ46" s="128" t="s">
        <v>305</v>
      </c>
      <c r="DA46" s="123" t="s">
        <v>1536</v>
      </c>
      <c r="DB46" s="128" t="s">
        <v>305</v>
      </c>
      <c r="DC46" s="123" t="s">
        <v>1536</v>
      </c>
      <c r="DD46" s="128" t="s">
        <v>305</v>
      </c>
      <c r="DE46" s="123" t="s">
        <v>1551</v>
      </c>
      <c r="DF46" s="128" t="s">
        <v>305</v>
      </c>
      <c r="DG46" s="123" t="s">
        <v>1536</v>
      </c>
      <c r="DH46" s="128" t="s">
        <v>305</v>
      </c>
      <c r="DI46" s="93" t="s">
        <v>1536</v>
      </c>
      <c r="DJ46" s="128" t="s">
        <v>305</v>
      </c>
      <c r="DK46" s="123" t="s">
        <v>1536</v>
      </c>
      <c r="DL46" s="128" t="s">
        <v>305</v>
      </c>
      <c r="DM46" s="123" t="s">
        <v>1536</v>
      </c>
      <c r="DN46" s="128" t="s">
        <v>305</v>
      </c>
      <c r="DO46" s="123" t="s">
        <v>1536</v>
      </c>
      <c r="DP46" s="128" t="s">
        <v>305</v>
      </c>
      <c r="DQ46" s="123" t="s">
        <v>1556</v>
      </c>
      <c r="DR46" s="128" t="s">
        <v>305</v>
      </c>
      <c r="DS46" s="123" t="s">
        <v>1556</v>
      </c>
      <c r="DT46" s="128" t="s">
        <v>305</v>
      </c>
      <c r="DU46" s="123" t="s">
        <v>1536</v>
      </c>
      <c r="DV46" s="128" t="s">
        <v>305</v>
      </c>
      <c r="DW46" s="123" t="s">
        <v>1536</v>
      </c>
      <c r="DX46" s="128" t="s">
        <v>305</v>
      </c>
      <c r="DY46" s="123" t="s">
        <v>1536</v>
      </c>
      <c r="DZ46" s="128" t="s">
        <v>305</v>
      </c>
      <c r="EA46" s="123" t="s">
        <v>1536</v>
      </c>
      <c r="EB46" s="128" t="s">
        <v>305</v>
      </c>
      <c r="EC46" s="123" t="s">
        <v>1559</v>
      </c>
      <c r="ED46" s="128" t="s">
        <v>305</v>
      </c>
      <c r="EE46" s="123" t="s">
        <v>1536</v>
      </c>
      <c r="EF46" s="128" t="s">
        <v>305</v>
      </c>
      <c r="EG46" s="123" t="s">
        <v>1536</v>
      </c>
      <c r="EH46" s="128" t="s">
        <v>305</v>
      </c>
      <c r="EI46" s="123" t="s">
        <v>1536</v>
      </c>
      <c r="EJ46" s="128" t="s">
        <v>305</v>
      </c>
      <c r="EK46" s="123" t="s">
        <v>1536</v>
      </c>
      <c r="EL46" s="128" t="s">
        <v>305</v>
      </c>
      <c r="EM46" s="123" t="s">
        <v>1664</v>
      </c>
      <c r="EN46" s="128" t="s">
        <v>305</v>
      </c>
      <c r="EO46" s="123" t="s">
        <v>1536</v>
      </c>
      <c r="EP46" s="128" t="s">
        <v>1637</v>
      </c>
      <c r="EQ46" s="123" t="s">
        <v>1536</v>
      </c>
      <c r="ER46" s="128" t="s">
        <v>305</v>
      </c>
      <c r="ES46" s="123" t="s">
        <v>1563</v>
      </c>
      <c r="ET46" s="128" t="s">
        <v>1637</v>
      </c>
      <c r="EU46" s="139" t="s">
        <v>1536</v>
      </c>
      <c r="EV46" s="128" t="s">
        <v>305</v>
      </c>
      <c r="EW46" s="123" t="s">
        <v>1536</v>
      </c>
      <c r="EX46" s="128" t="s">
        <v>305</v>
      </c>
      <c r="EY46" s="123" t="s">
        <v>1536</v>
      </c>
      <c r="EZ46">
        <f t="shared" si="0"/>
        <v>0</v>
      </c>
      <c r="FA46">
        <f t="shared" si="1"/>
        <v>57</v>
      </c>
      <c r="FB46">
        <f t="shared" si="2"/>
        <v>60</v>
      </c>
      <c r="FC46" s="168">
        <f t="shared" si="3"/>
        <v>0</v>
      </c>
      <c r="FD46" s="168">
        <f t="shared" si="4"/>
        <v>0.95</v>
      </c>
    </row>
    <row r="47" spans="1:160" ht="15" customHeight="1" thickBot="1" x14ac:dyDescent="0.4">
      <c r="A47" s="41" t="s">
        <v>188</v>
      </c>
      <c r="B47" s="227" t="s">
        <v>1326</v>
      </c>
      <c r="C47" s="43" t="s">
        <v>1240</v>
      </c>
      <c r="D47" s="43" t="s">
        <v>356</v>
      </c>
      <c r="E47" s="43" t="s">
        <v>411</v>
      </c>
      <c r="F47" s="42" t="s">
        <v>286</v>
      </c>
      <c r="G47" s="60" t="s">
        <v>292</v>
      </c>
      <c r="H47" s="42">
        <v>1</v>
      </c>
      <c r="I47" s="42" t="s">
        <v>303</v>
      </c>
      <c r="J47" s="42" t="s">
        <v>304</v>
      </c>
      <c r="K47" s="42" t="s">
        <v>305</v>
      </c>
      <c r="L47" s="42" t="s">
        <v>306</v>
      </c>
      <c r="M47" s="42" t="s">
        <v>320</v>
      </c>
      <c r="N47" s="42" t="s">
        <v>321</v>
      </c>
      <c r="O47" s="42"/>
      <c r="P47" s="42"/>
      <c r="Q47" s="42"/>
      <c r="R47" s="42"/>
      <c r="S47" s="42"/>
      <c r="T47" s="42"/>
      <c r="U47" s="42"/>
      <c r="V47" s="42"/>
      <c r="W47" s="42" t="s">
        <v>423</v>
      </c>
      <c r="X47" s="42" t="s">
        <v>423</v>
      </c>
      <c r="Y47" s="42"/>
      <c r="Z47" s="83"/>
      <c r="AA47" s="71">
        <v>1</v>
      </c>
      <c r="AB47" s="42">
        <v>0</v>
      </c>
      <c r="AC47" s="215">
        <f>AA47/2</f>
        <v>0.5</v>
      </c>
      <c r="AD47" s="42"/>
      <c r="AE47" s="42"/>
      <c r="AF47" s="42"/>
      <c r="AG47" s="43"/>
      <c r="AH47" s="42" t="s">
        <v>423</v>
      </c>
      <c r="AI47" s="43"/>
      <c r="AJ47" s="128" t="s">
        <v>305</v>
      </c>
      <c r="AK47" s="93" t="s">
        <v>1536</v>
      </c>
      <c r="AL47" s="128" t="s">
        <v>305</v>
      </c>
      <c r="AM47" s="96" t="s">
        <v>1536</v>
      </c>
      <c r="AN47" s="153" t="s">
        <v>305</v>
      </c>
      <c r="AO47" s="163" t="s">
        <v>1536</v>
      </c>
      <c r="AP47" s="128" t="s">
        <v>305</v>
      </c>
      <c r="AQ47" s="93" t="s">
        <v>1536</v>
      </c>
      <c r="AR47" s="128" t="s">
        <v>305</v>
      </c>
      <c r="AS47" s="93" t="s">
        <v>1536</v>
      </c>
      <c r="AT47" s="128" t="s">
        <v>305</v>
      </c>
      <c r="AU47" s="93" t="s">
        <v>1536</v>
      </c>
      <c r="AV47" s="128" t="s">
        <v>305</v>
      </c>
      <c r="AW47" s="93" t="s">
        <v>1536</v>
      </c>
      <c r="AX47" s="128" t="s">
        <v>305</v>
      </c>
      <c r="AY47" s="93" t="s">
        <v>1536</v>
      </c>
      <c r="AZ47" s="128" t="s">
        <v>305</v>
      </c>
      <c r="BA47" s="93" t="s">
        <v>1536</v>
      </c>
      <c r="BB47" s="128" t="s">
        <v>305</v>
      </c>
      <c r="BC47" s="123" t="s">
        <v>1536</v>
      </c>
      <c r="BD47" s="128" t="s">
        <v>305</v>
      </c>
      <c r="BE47" s="123" t="s">
        <v>1533</v>
      </c>
      <c r="BF47" s="128" t="s">
        <v>305</v>
      </c>
      <c r="BG47" s="93" t="s">
        <v>1533</v>
      </c>
      <c r="BH47" s="128" t="s">
        <v>305</v>
      </c>
      <c r="BI47" s="123" t="s">
        <v>1533</v>
      </c>
      <c r="BJ47" s="128" t="s">
        <v>305</v>
      </c>
      <c r="BK47" s="123" t="s">
        <v>1533</v>
      </c>
      <c r="BL47" s="128" t="s">
        <v>305</v>
      </c>
      <c r="BM47" s="123" t="s">
        <v>1533</v>
      </c>
      <c r="BN47" s="128" t="s">
        <v>305</v>
      </c>
      <c r="BO47" s="123" t="s">
        <v>1536</v>
      </c>
      <c r="BP47" s="128" t="s">
        <v>305</v>
      </c>
      <c r="BQ47" s="123" t="s">
        <v>1536</v>
      </c>
      <c r="BR47" s="128" t="s">
        <v>305</v>
      </c>
      <c r="BS47" s="123" t="s">
        <v>1536</v>
      </c>
      <c r="BT47" s="128" t="s">
        <v>305</v>
      </c>
      <c r="BU47" s="93" t="s">
        <v>1536</v>
      </c>
      <c r="BV47" s="128" t="s">
        <v>305</v>
      </c>
      <c r="BW47" s="123" t="s">
        <v>1536</v>
      </c>
      <c r="BX47" s="128" t="s">
        <v>305</v>
      </c>
      <c r="BY47" s="123" t="s">
        <v>1536</v>
      </c>
      <c r="BZ47" s="128" t="s">
        <v>305</v>
      </c>
      <c r="CA47" s="123" t="s">
        <v>1536</v>
      </c>
      <c r="CB47" s="128" t="s">
        <v>305</v>
      </c>
      <c r="CC47" s="123" t="s">
        <v>1536</v>
      </c>
      <c r="CD47" s="128" t="s">
        <v>305</v>
      </c>
      <c r="CE47" s="93" t="s">
        <v>1536</v>
      </c>
      <c r="CF47" s="172" t="s">
        <v>305</v>
      </c>
      <c r="CG47" s="212" t="s">
        <v>1536</v>
      </c>
      <c r="CH47" s="128" t="s">
        <v>305</v>
      </c>
      <c r="CI47" s="123" t="s">
        <v>1536</v>
      </c>
      <c r="CJ47" s="128" t="s">
        <v>305</v>
      </c>
      <c r="CK47" s="123" t="s">
        <v>1536</v>
      </c>
      <c r="CL47" s="128" t="s">
        <v>305</v>
      </c>
      <c r="CM47" s="123" t="s">
        <v>1536</v>
      </c>
      <c r="CN47" s="128" t="s">
        <v>305</v>
      </c>
      <c r="CO47" s="123" t="s">
        <v>1536</v>
      </c>
      <c r="CP47" s="128" t="s">
        <v>305</v>
      </c>
      <c r="CQ47" s="93" t="s">
        <v>1536</v>
      </c>
      <c r="CR47" s="128" t="s">
        <v>305</v>
      </c>
      <c r="CS47" s="123" t="s">
        <v>1536</v>
      </c>
      <c r="CT47" s="128" t="s">
        <v>305</v>
      </c>
      <c r="CU47" s="133" t="s">
        <v>1536</v>
      </c>
      <c r="CV47" s="128" t="s">
        <v>305</v>
      </c>
      <c r="CW47" s="123" t="s">
        <v>1536</v>
      </c>
      <c r="CX47" s="128" t="s">
        <v>305</v>
      </c>
      <c r="CY47" s="123" t="s">
        <v>1536</v>
      </c>
      <c r="CZ47" s="128" t="s">
        <v>305</v>
      </c>
      <c r="DA47" s="123" t="s">
        <v>1536</v>
      </c>
      <c r="DB47" s="128" t="s">
        <v>305</v>
      </c>
      <c r="DC47" s="123" t="s">
        <v>1536</v>
      </c>
      <c r="DD47" s="128" t="s">
        <v>305</v>
      </c>
      <c r="DE47" s="123" t="s">
        <v>1551</v>
      </c>
      <c r="DF47" s="128" t="s">
        <v>305</v>
      </c>
      <c r="DG47" s="123" t="s">
        <v>1536</v>
      </c>
      <c r="DH47" s="128" t="s">
        <v>305</v>
      </c>
      <c r="DI47" s="93" t="s">
        <v>1536</v>
      </c>
      <c r="DJ47" s="128" t="s">
        <v>305</v>
      </c>
      <c r="DK47" s="123" t="s">
        <v>1536</v>
      </c>
      <c r="DL47" s="128" t="s">
        <v>305</v>
      </c>
      <c r="DM47" s="123" t="s">
        <v>1536</v>
      </c>
      <c r="DN47" s="128" t="s">
        <v>305</v>
      </c>
      <c r="DO47" s="123" t="s">
        <v>1536</v>
      </c>
      <c r="DP47" s="128" t="s">
        <v>305</v>
      </c>
      <c r="DQ47" s="123" t="s">
        <v>1556</v>
      </c>
      <c r="DR47" s="128" t="s">
        <v>305</v>
      </c>
      <c r="DS47" s="123" t="s">
        <v>1556</v>
      </c>
      <c r="DT47" s="128" t="s">
        <v>305</v>
      </c>
      <c r="DU47" s="123" t="s">
        <v>1536</v>
      </c>
      <c r="DV47" s="128" t="s">
        <v>305</v>
      </c>
      <c r="DW47" s="123" t="s">
        <v>1536</v>
      </c>
      <c r="DX47" s="128" t="s">
        <v>305</v>
      </c>
      <c r="DY47" s="123" t="s">
        <v>1536</v>
      </c>
      <c r="DZ47" s="128" t="s">
        <v>305</v>
      </c>
      <c r="EA47" s="123" t="s">
        <v>1536</v>
      </c>
      <c r="EB47" s="128" t="s">
        <v>305</v>
      </c>
      <c r="EC47" s="123" t="s">
        <v>1559</v>
      </c>
      <c r="ED47" s="128" t="s">
        <v>305</v>
      </c>
      <c r="EE47" s="123" t="s">
        <v>1536</v>
      </c>
      <c r="EF47" s="128" t="s">
        <v>305</v>
      </c>
      <c r="EG47" s="123" t="s">
        <v>1536</v>
      </c>
      <c r="EH47" s="128" t="s">
        <v>305</v>
      </c>
      <c r="EI47" s="123" t="s">
        <v>1536</v>
      </c>
      <c r="EJ47" s="128" t="s">
        <v>305</v>
      </c>
      <c r="EK47" s="123" t="s">
        <v>1536</v>
      </c>
      <c r="EL47" s="128" t="s">
        <v>305</v>
      </c>
      <c r="EM47" s="123" t="s">
        <v>1664</v>
      </c>
      <c r="EN47" s="128" t="s">
        <v>305</v>
      </c>
      <c r="EO47" s="123" t="s">
        <v>1536</v>
      </c>
      <c r="EP47" s="128" t="s">
        <v>305</v>
      </c>
      <c r="EQ47" s="123" t="s">
        <v>1536</v>
      </c>
      <c r="ER47" s="128" t="s">
        <v>305</v>
      </c>
      <c r="ES47" s="123" t="s">
        <v>1563</v>
      </c>
      <c r="ET47" s="128" t="s">
        <v>305</v>
      </c>
      <c r="EU47" s="139" t="s">
        <v>1536</v>
      </c>
      <c r="EV47" s="128" t="s">
        <v>305</v>
      </c>
      <c r="EW47" s="123" t="s">
        <v>1536</v>
      </c>
      <c r="EX47" s="128" t="s">
        <v>305</v>
      </c>
      <c r="EY47" s="123" t="s">
        <v>1536</v>
      </c>
      <c r="EZ47">
        <f t="shared" si="0"/>
        <v>0</v>
      </c>
      <c r="FA47">
        <f t="shared" si="1"/>
        <v>60</v>
      </c>
      <c r="FB47">
        <f t="shared" si="2"/>
        <v>60</v>
      </c>
      <c r="FC47" s="168">
        <f t="shared" si="3"/>
        <v>0</v>
      </c>
      <c r="FD47" s="168">
        <f t="shared" si="4"/>
        <v>1</v>
      </c>
    </row>
    <row r="48" spans="1:160" ht="15" customHeight="1" thickBot="1" x14ac:dyDescent="0.4">
      <c r="A48" s="41" t="s">
        <v>189</v>
      </c>
      <c r="B48" s="227" t="s">
        <v>1327</v>
      </c>
      <c r="C48" s="43" t="s">
        <v>375</v>
      </c>
      <c r="D48" s="43" t="s">
        <v>1511</v>
      </c>
      <c r="E48" s="43" t="s">
        <v>411</v>
      </c>
      <c r="F48" s="42" t="s">
        <v>287</v>
      </c>
      <c r="G48" s="60" t="s">
        <v>293</v>
      </c>
      <c r="H48" s="42">
        <v>1</v>
      </c>
      <c r="I48" s="42" t="s">
        <v>303</v>
      </c>
      <c r="J48" s="42" t="s">
        <v>304</v>
      </c>
      <c r="K48" s="42" t="s">
        <v>305</v>
      </c>
      <c r="L48" s="42" t="s">
        <v>306</v>
      </c>
      <c r="M48" s="42" t="s">
        <v>320</v>
      </c>
      <c r="N48" s="42" t="s">
        <v>321</v>
      </c>
      <c r="O48" s="42"/>
      <c r="P48" s="42"/>
      <c r="Q48" s="42"/>
      <c r="R48" s="42"/>
      <c r="S48" s="42"/>
      <c r="T48" s="42"/>
      <c r="U48" s="42"/>
      <c r="V48" s="42"/>
      <c r="W48" s="42" t="s">
        <v>423</v>
      </c>
      <c r="X48" s="42" t="s">
        <v>423</v>
      </c>
      <c r="Y48" s="42"/>
      <c r="Z48" s="83"/>
      <c r="AA48" s="71">
        <v>1</v>
      </c>
      <c r="AB48" s="42">
        <v>0</v>
      </c>
      <c r="AC48" s="215">
        <f>AA48/2</f>
        <v>0.5</v>
      </c>
      <c r="AD48" s="42"/>
      <c r="AE48" s="42"/>
      <c r="AF48" s="42"/>
      <c r="AG48" s="43"/>
      <c r="AH48" s="42" t="s">
        <v>423</v>
      </c>
      <c r="AI48" s="43"/>
      <c r="AJ48" s="128" t="s">
        <v>303</v>
      </c>
      <c r="AK48" s="95" t="s">
        <v>2050</v>
      </c>
      <c r="AL48" s="128" t="s">
        <v>303</v>
      </c>
      <c r="AM48" s="96" t="s">
        <v>2051</v>
      </c>
      <c r="AN48" s="153" t="s">
        <v>303</v>
      </c>
      <c r="AO48" s="154" t="s">
        <v>2052</v>
      </c>
      <c r="AP48" s="128" t="s">
        <v>305</v>
      </c>
      <c r="AQ48" s="95" t="s">
        <v>1536</v>
      </c>
      <c r="AR48" s="128" t="s">
        <v>305</v>
      </c>
      <c r="AS48" s="93" t="s">
        <v>1536</v>
      </c>
      <c r="AT48" s="128" t="s">
        <v>305</v>
      </c>
      <c r="AU48" s="93" t="s">
        <v>1536</v>
      </c>
      <c r="AV48" s="128" t="s">
        <v>305</v>
      </c>
      <c r="AW48" s="93" t="s">
        <v>1536</v>
      </c>
      <c r="AX48" s="128" t="s">
        <v>303</v>
      </c>
      <c r="AY48" s="93" t="s">
        <v>2053</v>
      </c>
      <c r="AZ48" s="128" t="s">
        <v>305</v>
      </c>
      <c r="BA48" s="93" t="s">
        <v>1536</v>
      </c>
      <c r="BB48" s="128" t="s">
        <v>305</v>
      </c>
      <c r="BC48" s="123" t="s">
        <v>1536</v>
      </c>
      <c r="BD48" s="128" t="s">
        <v>305</v>
      </c>
      <c r="BE48" s="123" t="s">
        <v>1533</v>
      </c>
      <c r="BF48" s="128" t="s">
        <v>305</v>
      </c>
      <c r="BG48" s="93" t="s">
        <v>1533</v>
      </c>
      <c r="BH48" s="128" t="s">
        <v>305</v>
      </c>
      <c r="BI48" s="123" t="s">
        <v>1533</v>
      </c>
      <c r="BJ48" s="128" t="s">
        <v>305</v>
      </c>
      <c r="BK48" s="123" t="s">
        <v>1533</v>
      </c>
      <c r="BL48" s="128" t="s">
        <v>305</v>
      </c>
      <c r="BM48" s="123" t="s">
        <v>1533</v>
      </c>
      <c r="BN48" s="128" t="s">
        <v>320</v>
      </c>
      <c r="BO48" s="126" t="s">
        <v>2054</v>
      </c>
      <c r="BP48" s="128" t="s">
        <v>305</v>
      </c>
      <c r="BQ48" s="123" t="s">
        <v>1536</v>
      </c>
      <c r="BR48" s="128" t="s">
        <v>305</v>
      </c>
      <c r="BS48" s="123" t="s">
        <v>1536</v>
      </c>
      <c r="BT48" s="128" t="s">
        <v>305</v>
      </c>
      <c r="BU48" s="93" t="s">
        <v>1536</v>
      </c>
      <c r="BV48" s="128" t="s">
        <v>305</v>
      </c>
      <c r="BW48" s="123" t="s">
        <v>1536</v>
      </c>
      <c r="BX48" s="128" t="s">
        <v>305</v>
      </c>
      <c r="BY48" s="123" t="s">
        <v>1536</v>
      </c>
      <c r="BZ48" s="128" t="s">
        <v>303</v>
      </c>
      <c r="CA48" s="126" t="s">
        <v>730</v>
      </c>
      <c r="CB48" s="128" t="s">
        <v>305</v>
      </c>
      <c r="CC48" s="123" t="s">
        <v>1536</v>
      </c>
      <c r="CD48" s="128" t="s">
        <v>305</v>
      </c>
      <c r="CE48" s="93" t="s">
        <v>1536</v>
      </c>
      <c r="CF48" s="172" t="s">
        <v>305</v>
      </c>
      <c r="CG48" s="212" t="s">
        <v>1536</v>
      </c>
      <c r="CH48" s="128" t="s">
        <v>305</v>
      </c>
      <c r="CI48" s="123" t="s">
        <v>1536</v>
      </c>
      <c r="CJ48" s="128" t="s">
        <v>305</v>
      </c>
      <c r="CK48" s="123" t="s">
        <v>1536</v>
      </c>
      <c r="CL48" s="128" t="s">
        <v>305</v>
      </c>
      <c r="CM48" s="123" t="s">
        <v>1536</v>
      </c>
      <c r="CN48" s="128" t="s">
        <v>305</v>
      </c>
      <c r="CO48" s="123" t="s">
        <v>1536</v>
      </c>
      <c r="CP48" s="128" t="s">
        <v>305</v>
      </c>
      <c r="CQ48" s="93" t="s">
        <v>1536</v>
      </c>
      <c r="CR48" s="128" t="s">
        <v>305</v>
      </c>
      <c r="CS48" s="123" t="s">
        <v>1536</v>
      </c>
      <c r="CT48" s="128" t="s">
        <v>305</v>
      </c>
      <c r="CU48" s="133" t="s">
        <v>1536</v>
      </c>
      <c r="CV48" s="128" t="s">
        <v>305</v>
      </c>
      <c r="CW48" s="123" t="s">
        <v>1536</v>
      </c>
      <c r="CX48" s="128" t="s">
        <v>305</v>
      </c>
      <c r="CY48" s="123" t="s">
        <v>1536</v>
      </c>
      <c r="CZ48" s="128" t="s">
        <v>305</v>
      </c>
      <c r="DA48" s="123" t="s">
        <v>1536</v>
      </c>
      <c r="DB48" s="128" t="s">
        <v>305</v>
      </c>
      <c r="DC48" s="123" t="s">
        <v>1536</v>
      </c>
      <c r="DD48" s="128" t="s">
        <v>305</v>
      </c>
      <c r="DE48" s="123" t="s">
        <v>1551</v>
      </c>
      <c r="DF48" s="128" t="s">
        <v>305</v>
      </c>
      <c r="DG48" s="123" t="s">
        <v>1536</v>
      </c>
      <c r="DH48" s="128" t="s">
        <v>305</v>
      </c>
      <c r="DI48" s="93" t="s">
        <v>1536</v>
      </c>
      <c r="DJ48" s="128" t="s">
        <v>305</v>
      </c>
      <c r="DK48" s="123" t="s">
        <v>1536</v>
      </c>
      <c r="DL48" s="128" t="s">
        <v>305</v>
      </c>
      <c r="DM48" s="123" t="s">
        <v>1536</v>
      </c>
      <c r="DN48" s="128" t="s">
        <v>305</v>
      </c>
      <c r="DO48" s="123" t="s">
        <v>1536</v>
      </c>
      <c r="DP48" s="128" t="s">
        <v>305</v>
      </c>
      <c r="DQ48" s="123" t="s">
        <v>1556</v>
      </c>
      <c r="DR48" s="128" t="s">
        <v>305</v>
      </c>
      <c r="DS48" s="123" t="s">
        <v>1556</v>
      </c>
      <c r="DT48" s="128" t="s">
        <v>305</v>
      </c>
      <c r="DU48" s="123" t="s">
        <v>1536</v>
      </c>
      <c r="DV48" s="128" t="s">
        <v>305</v>
      </c>
      <c r="DW48" s="123" t="s">
        <v>1536</v>
      </c>
      <c r="DX48" s="128" t="s">
        <v>305</v>
      </c>
      <c r="DY48" s="123" t="s">
        <v>1536</v>
      </c>
      <c r="DZ48" s="128" t="s">
        <v>303</v>
      </c>
      <c r="EA48" s="126" t="s">
        <v>2055</v>
      </c>
      <c r="EB48" s="128" t="s">
        <v>305</v>
      </c>
      <c r="EC48" s="123" t="s">
        <v>1559</v>
      </c>
      <c r="ED48" s="128" t="s">
        <v>305</v>
      </c>
      <c r="EE48" s="123" t="s">
        <v>1536</v>
      </c>
      <c r="EF48" s="128" t="s">
        <v>305</v>
      </c>
      <c r="EG48" s="123" t="s">
        <v>1536</v>
      </c>
      <c r="EH48" s="128" t="s">
        <v>303</v>
      </c>
      <c r="EI48" s="127" t="s">
        <v>2056</v>
      </c>
      <c r="EJ48" s="128" t="s">
        <v>305</v>
      </c>
      <c r="EK48" s="123" t="s">
        <v>1536</v>
      </c>
      <c r="EL48" s="128" t="s">
        <v>305</v>
      </c>
      <c r="EM48" s="123" t="s">
        <v>1664</v>
      </c>
      <c r="EN48" s="128" t="s">
        <v>305</v>
      </c>
      <c r="EO48" s="123" t="s">
        <v>1536</v>
      </c>
      <c r="EP48" s="128" t="s">
        <v>305</v>
      </c>
      <c r="EQ48" s="123" t="s">
        <v>1536</v>
      </c>
      <c r="ER48" s="128" t="s">
        <v>305</v>
      </c>
      <c r="ES48" s="123" t="s">
        <v>1563</v>
      </c>
      <c r="ET48" s="128" t="s">
        <v>305</v>
      </c>
      <c r="EU48" s="139" t="s">
        <v>1536</v>
      </c>
      <c r="EV48" s="128" t="s">
        <v>305</v>
      </c>
      <c r="EW48" s="123" t="s">
        <v>1536</v>
      </c>
      <c r="EX48" s="128" t="s">
        <v>305</v>
      </c>
      <c r="EY48" s="123" t="s">
        <v>1536</v>
      </c>
      <c r="EZ48">
        <f t="shared" si="0"/>
        <v>7</v>
      </c>
      <c r="FA48">
        <f t="shared" si="1"/>
        <v>52</v>
      </c>
      <c r="FB48">
        <f t="shared" si="2"/>
        <v>60</v>
      </c>
      <c r="FC48" s="168">
        <f t="shared" si="3"/>
        <v>0.11666666666666667</v>
      </c>
      <c r="FD48" s="168">
        <f t="shared" si="4"/>
        <v>0.8666666666666667</v>
      </c>
    </row>
    <row r="49" spans="1:160" ht="15" customHeight="1" thickBot="1" x14ac:dyDescent="0.4">
      <c r="A49" s="41" t="s">
        <v>190</v>
      </c>
      <c r="B49" s="227" t="s">
        <v>1328</v>
      </c>
      <c r="C49" s="43" t="s">
        <v>196</v>
      </c>
      <c r="D49" s="43" t="s">
        <v>357</v>
      </c>
      <c r="E49" s="43" t="s">
        <v>411</v>
      </c>
      <c r="F49" s="42" t="s">
        <v>288</v>
      </c>
      <c r="G49" s="60" t="s">
        <v>294</v>
      </c>
      <c r="H49" s="42">
        <v>1</v>
      </c>
      <c r="I49" s="42" t="s">
        <v>303</v>
      </c>
      <c r="J49" s="42" t="s">
        <v>304</v>
      </c>
      <c r="K49" s="42" t="s">
        <v>305</v>
      </c>
      <c r="L49" s="42" t="s">
        <v>306</v>
      </c>
      <c r="M49" s="42" t="s">
        <v>320</v>
      </c>
      <c r="N49" s="42" t="s">
        <v>321</v>
      </c>
      <c r="O49" s="42"/>
      <c r="P49" s="42"/>
      <c r="Q49" s="42"/>
      <c r="R49" s="42"/>
      <c r="S49" s="42"/>
      <c r="T49" s="42"/>
      <c r="U49" s="42"/>
      <c r="V49" s="42"/>
      <c r="W49" s="42" t="s">
        <v>423</v>
      </c>
      <c r="X49" s="42" t="s">
        <v>423</v>
      </c>
      <c r="Y49" s="42"/>
      <c r="Z49" s="83"/>
      <c r="AA49" s="71">
        <v>1</v>
      </c>
      <c r="AB49" s="42">
        <v>0</v>
      </c>
      <c r="AC49" s="215">
        <f>AA49/2</f>
        <v>0.5</v>
      </c>
      <c r="AD49" s="42"/>
      <c r="AE49" s="42"/>
      <c r="AF49" s="42"/>
      <c r="AG49" s="43"/>
      <c r="AH49" s="42" t="s">
        <v>423</v>
      </c>
      <c r="AI49" s="43"/>
      <c r="AJ49" s="128" t="s">
        <v>303</v>
      </c>
      <c r="AK49" s="95" t="s">
        <v>2057</v>
      </c>
      <c r="AL49" s="128" t="s">
        <v>303</v>
      </c>
      <c r="AM49" s="127" t="s">
        <v>2058</v>
      </c>
      <c r="AN49" s="153" t="s">
        <v>305</v>
      </c>
      <c r="AO49" s="163" t="s">
        <v>1536</v>
      </c>
      <c r="AP49" s="128" t="s">
        <v>305</v>
      </c>
      <c r="AQ49" s="93" t="s">
        <v>1536</v>
      </c>
      <c r="AR49" s="128" t="s">
        <v>305</v>
      </c>
      <c r="AS49" s="93" t="s">
        <v>1536</v>
      </c>
      <c r="AT49" s="128" t="s">
        <v>305</v>
      </c>
      <c r="AU49" s="93" t="s">
        <v>1536</v>
      </c>
      <c r="AV49" s="128" t="s">
        <v>305</v>
      </c>
      <c r="AW49" s="93" t="s">
        <v>1536</v>
      </c>
      <c r="AX49" s="128" t="s">
        <v>305</v>
      </c>
      <c r="AY49" s="93" t="s">
        <v>1536</v>
      </c>
      <c r="AZ49" s="128" t="s">
        <v>305</v>
      </c>
      <c r="BA49" s="93" t="s">
        <v>1536</v>
      </c>
      <c r="BB49" s="128" t="s">
        <v>305</v>
      </c>
      <c r="BC49" s="123" t="s">
        <v>1536</v>
      </c>
      <c r="BD49" s="128"/>
      <c r="BE49" s="123" t="s">
        <v>1533</v>
      </c>
      <c r="BF49" s="128" t="s">
        <v>305</v>
      </c>
      <c r="BG49" s="93" t="s">
        <v>1533</v>
      </c>
      <c r="BH49" s="128" t="s">
        <v>305</v>
      </c>
      <c r="BI49" s="123" t="s">
        <v>1533</v>
      </c>
      <c r="BJ49" s="128" t="s">
        <v>305</v>
      </c>
      <c r="BK49" s="123" t="s">
        <v>1533</v>
      </c>
      <c r="BL49" s="128" t="s">
        <v>305</v>
      </c>
      <c r="BM49" s="123" t="s">
        <v>1533</v>
      </c>
      <c r="BN49" s="128" t="s">
        <v>305</v>
      </c>
      <c r="BO49" s="123" t="s">
        <v>1536</v>
      </c>
      <c r="BP49" s="128" t="s">
        <v>305</v>
      </c>
      <c r="BQ49" s="123" t="s">
        <v>1536</v>
      </c>
      <c r="BR49" s="128" t="s">
        <v>305</v>
      </c>
      <c r="BS49" s="123" t="s">
        <v>1536</v>
      </c>
      <c r="BT49" s="128" t="s">
        <v>305</v>
      </c>
      <c r="BU49" s="93" t="s">
        <v>1536</v>
      </c>
      <c r="BV49" s="128" t="s">
        <v>305</v>
      </c>
      <c r="BW49" s="123" t="s">
        <v>1536</v>
      </c>
      <c r="BX49" s="128" t="s">
        <v>305</v>
      </c>
      <c r="BY49" s="123" t="s">
        <v>1536</v>
      </c>
      <c r="BZ49" s="128" t="s">
        <v>305</v>
      </c>
      <c r="CA49" s="123" t="s">
        <v>1536</v>
      </c>
      <c r="CB49" s="128" t="s">
        <v>305</v>
      </c>
      <c r="CC49" s="123" t="s">
        <v>1536</v>
      </c>
      <c r="CD49" s="128" t="s">
        <v>305</v>
      </c>
      <c r="CE49" s="93" t="s">
        <v>1536</v>
      </c>
      <c r="CF49" s="172" t="s">
        <v>305</v>
      </c>
      <c r="CG49" s="212" t="s">
        <v>1536</v>
      </c>
      <c r="CH49" s="128" t="s">
        <v>305</v>
      </c>
      <c r="CI49" s="123" t="s">
        <v>1536</v>
      </c>
      <c r="CJ49" s="128" t="s">
        <v>305</v>
      </c>
      <c r="CK49" s="123" t="s">
        <v>1536</v>
      </c>
      <c r="CL49" s="128" t="s">
        <v>305</v>
      </c>
      <c r="CM49" s="123" t="s">
        <v>1536</v>
      </c>
      <c r="CN49" s="128" t="s">
        <v>305</v>
      </c>
      <c r="CO49" s="123" t="s">
        <v>1536</v>
      </c>
      <c r="CP49" s="128" t="s">
        <v>305</v>
      </c>
      <c r="CQ49" s="93" t="s">
        <v>1536</v>
      </c>
      <c r="CR49" s="128" t="s">
        <v>305</v>
      </c>
      <c r="CS49" s="123" t="s">
        <v>1536</v>
      </c>
      <c r="CT49" s="128" t="s">
        <v>305</v>
      </c>
      <c r="CU49" s="133" t="s">
        <v>1536</v>
      </c>
      <c r="CV49" s="128" t="s">
        <v>305</v>
      </c>
      <c r="CW49" s="123" t="s">
        <v>1536</v>
      </c>
      <c r="CX49" s="128" t="s">
        <v>305</v>
      </c>
      <c r="CY49" s="123" t="s">
        <v>1536</v>
      </c>
      <c r="CZ49" s="128" t="s">
        <v>305</v>
      </c>
      <c r="DA49" s="123" t="s">
        <v>1536</v>
      </c>
      <c r="DB49" s="128" t="s">
        <v>305</v>
      </c>
      <c r="DC49" s="123" t="s">
        <v>1536</v>
      </c>
      <c r="DD49" s="128" t="s">
        <v>305</v>
      </c>
      <c r="DE49" s="123" t="s">
        <v>1551</v>
      </c>
      <c r="DF49" s="128" t="s">
        <v>305</v>
      </c>
      <c r="DG49" s="123" t="s">
        <v>1536</v>
      </c>
      <c r="DH49" s="128" t="s">
        <v>305</v>
      </c>
      <c r="DI49" s="93" t="s">
        <v>1536</v>
      </c>
      <c r="DJ49" s="128" t="s">
        <v>305</v>
      </c>
      <c r="DK49" s="123" t="s">
        <v>1536</v>
      </c>
      <c r="DL49" s="128" t="s">
        <v>305</v>
      </c>
      <c r="DM49" s="123" t="s">
        <v>1536</v>
      </c>
      <c r="DN49" s="128" t="s">
        <v>305</v>
      </c>
      <c r="DO49" s="123" t="s">
        <v>1536</v>
      </c>
      <c r="DP49" s="128" t="s">
        <v>305</v>
      </c>
      <c r="DQ49" s="123" t="s">
        <v>1556</v>
      </c>
      <c r="DR49" s="128" t="s">
        <v>305</v>
      </c>
      <c r="DS49" s="123" t="s">
        <v>1556</v>
      </c>
      <c r="DT49" s="128" t="s">
        <v>305</v>
      </c>
      <c r="DU49" s="123" t="s">
        <v>1536</v>
      </c>
      <c r="DV49" s="128" t="s">
        <v>305</v>
      </c>
      <c r="DW49" s="123" t="s">
        <v>1536</v>
      </c>
      <c r="DX49" s="128" t="s">
        <v>305</v>
      </c>
      <c r="DY49" s="123" t="s">
        <v>1536</v>
      </c>
      <c r="DZ49" s="128" t="s">
        <v>305</v>
      </c>
      <c r="EA49" s="123" t="s">
        <v>1536</v>
      </c>
      <c r="EB49" s="128" t="s">
        <v>305</v>
      </c>
      <c r="EC49" s="123" t="s">
        <v>1559</v>
      </c>
      <c r="ED49" s="128" t="s">
        <v>305</v>
      </c>
      <c r="EE49" s="123" t="s">
        <v>1536</v>
      </c>
      <c r="EF49" s="128" t="s">
        <v>305</v>
      </c>
      <c r="EG49" s="123" t="s">
        <v>1536</v>
      </c>
      <c r="EH49" s="128" t="s">
        <v>305</v>
      </c>
      <c r="EI49" s="123" t="s">
        <v>1536</v>
      </c>
      <c r="EJ49" s="128" t="s">
        <v>303</v>
      </c>
      <c r="EK49" s="126" t="s">
        <v>1009</v>
      </c>
      <c r="EL49" s="128" t="s">
        <v>305</v>
      </c>
      <c r="EM49" s="123" t="s">
        <v>1664</v>
      </c>
      <c r="EN49" s="128" t="s">
        <v>305</v>
      </c>
      <c r="EO49" s="123" t="s">
        <v>1536</v>
      </c>
      <c r="EP49" s="128" t="s">
        <v>305</v>
      </c>
      <c r="EQ49" s="123" t="s">
        <v>1536</v>
      </c>
      <c r="ER49" s="128" t="s">
        <v>305</v>
      </c>
      <c r="ES49" s="123" t="s">
        <v>1563</v>
      </c>
      <c r="ET49" s="128" t="s">
        <v>305</v>
      </c>
      <c r="EU49" s="139" t="s">
        <v>1536</v>
      </c>
      <c r="EV49" s="128" t="s">
        <v>305</v>
      </c>
      <c r="EW49" s="123" t="s">
        <v>1536</v>
      </c>
      <c r="EX49" s="128" t="s">
        <v>305</v>
      </c>
      <c r="EY49" s="123" t="s">
        <v>1536</v>
      </c>
      <c r="EZ49">
        <f t="shared" si="0"/>
        <v>3</v>
      </c>
      <c r="FA49">
        <f t="shared" si="1"/>
        <v>56</v>
      </c>
      <c r="FB49">
        <f t="shared" si="2"/>
        <v>60</v>
      </c>
      <c r="FC49" s="168">
        <f t="shared" si="3"/>
        <v>0.05</v>
      </c>
      <c r="FD49" s="168">
        <f t="shared" si="4"/>
        <v>0.93333333333333335</v>
      </c>
    </row>
    <row r="50" spans="1:160" ht="15" customHeight="1" thickBot="1" x14ac:dyDescent="0.4">
      <c r="A50" s="44" t="s">
        <v>197</v>
      </c>
      <c r="B50" s="228" t="s">
        <v>1329</v>
      </c>
      <c r="C50" s="46" t="s">
        <v>199</v>
      </c>
      <c r="D50" s="46" t="s">
        <v>358</v>
      </c>
      <c r="E50" s="46" t="s">
        <v>412</v>
      </c>
      <c r="F50" s="45" t="s">
        <v>295</v>
      </c>
      <c r="G50" s="61" t="s">
        <v>298</v>
      </c>
      <c r="H50" s="45">
        <v>3</v>
      </c>
      <c r="I50" s="45" t="s">
        <v>303</v>
      </c>
      <c r="J50" s="45" t="s">
        <v>304</v>
      </c>
      <c r="K50" s="45" t="s">
        <v>305</v>
      </c>
      <c r="L50" s="90" t="s">
        <v>306</v>
      </c>
      <c r="M50" s="45" t="s">
        <v>1637</v>
      </c>
      <c r="N50" s="90" t="s">
        <v>1707</v>
      </c>
      <c r="O50" s="90"/>
      <c r="P50" s="90"/>
      <c r="Q50" s="45"/>
      <c r="R50" s="45"/>
      <c r="S50" s="45"/>
      <c r="T50" s="45"/>
      <c r="U50" s="45"/>
      <c r="V50" s="45"/>
      <c r="W50" s="45" t="s">
        <v>423</v>
      </c>
      <c r="X50" s="45" t="s">
        <v>423</v>
      </c>
      <c r="Y50" s="45"/>
      <c r="Z50" s="84"/>
      <c r="AA50" s="72">
        <v>3</v>
      </c>
      <c r="AB50" s="45">
        <v>0</v>
      </c>
      <c r="AC50" s="45">
        <v>1.5</v>
      </c>
      <c r="AD50" s="45"/>
      <c r="AE50" s="45"/>
      <c r="AF50" s="45"/>
      <c r="AG50" s="46"/>
      <c r="AH50" s="45" t="s">
        <v>423</v>
      </c>
      <c r="AI50" s="46"/>
      <c r="AJ50" s="128" t="s">
        <v>1637</v>
      </c>
      <c r="AK50" s="95" t="s">
        <v>2059</v>
      </c>
      <c r="AL50" s="128" t="s">
        <v>303</v>
      </c>
      <c r="AM50" s="99" t="s">
        <v>2060</v>
      </c>
      <c r="AN50" s="153" t="s">
        <v>1637</v>
      </c>
      <c r="AO50" s="154" t="s">
        <v>2061</v>
      </c>
      <c r="AP50" s="128" t="s">
        <v>1637</v>
      </c>
      <c r="AQ50" s="93" t="s">
        <v>1536</v>
      </c>
      <c r="AR50" s="128" t="s">
        <v>1637</v>
      </c>
      <c r="AS50" s="95" t="s">
        <v>488</v>
      </c>
      <c r="AT50" s="128" t="s">
        <v>1637</v>
      </c>
      <c r="AU50" s="93" t="s">
        <v>2062</v>
      </c>
      <c r="AV50" s="128" t="s">
        <v>1637</v>
      </c>
      <c r="AW50" s="93" t="s">
        <v>2063</v>
      </c>
      <c r="AX50" s="128" t="s">
        <v>1637</v>
      </c>
      <c r="AY50" s="93" t="s">
        <v>2064</v>
      </c>
      <c r="AZ50" s="128" t="s">
        <v>305</v>
      </c>
      <c r="BA50" s="93" t="s">
        <v>1536</v>
      </c>
      <c r="BB50" s="128" t="s">
        <v>1637</v>
      </c>
      <c r="BC50" s="126" t="s">
        <v>2065</v>
      </c>
      <c r="BD50" s="128" t="s">
        <v>1637</v>
      </c>
      <c r="BE50" s="123" t="s">
        <v>1533</v>
      </c>
      <c r="BF50" s="128" t="s">
        <v>1637</v>
      </c>
      <c r="BG50" s="93" t="s">
        <v>2066</v>
      </c>
      <c r="BH50" s="128" t="s">
        <v>305</v>
      </c>
      <c r="BI50" s="123" t="s">
        <v>1533</v>
      </c>
      <c r="BJ50" s="128" t="s">
        <v>305</v>
      </c>
      <c r="BK50" s="123" t="s">
        <v>1533</v>
      </c>
      <c r="BL50" s="128" t="s">
        <v>1637</v>
      </c>
      <c r="BM50" s="126" t="s">
        <v>1750</v>
      </c>
      <c r="BN50" s="128" t="s">
        <v>305</v>
      </c>
      <c r="BO50" s="123" t="s">
        <v>1536</v>
      </c>
      <c r="BP50" s="128" t="s">
        <v>305</v>
      </c>
      <c r="BQ50" s="123" t="s">
        <v>1536</v>
      </c>
      <c r="BR50" s="128" t="s">
        <v>305</v>
      </c>
      <c r="BS50" s="126" t="s">
        <v>1536</v>
      </c>
      <c r="BT50" s="128" t="s">
        <v>1637</v>
      </c>
      <c r="BU50" s="93" t="s">
        <v>1536</v>
      </c>
      <c r="BV50" s="128" t="s">
        <v>1637</v>
      </c>
      <c r="BW50" s="95" t="s">
        <v>2067</v>
      </c>
      <c r="BX50" s="128" t="s">
        <v>305</v>
      </c>
      <c r="BY50" s="123" t="s">
        <v>1536</v>
      </c>
      <c r="BZ50" s="128" t="s">
        <v>303</v>
      </c>
      <c r="CA50" s="95" t="s">
        <v>713</v>
      </c>
      <c r="CB50" s="128" t="s">
        <v>305</v>
      </c>
      <c r="CC50" s="123" t="s">
        <v>1536</v>
      </c>
      <c r="CD50" s="128" t="s">
        <v>305</v>
      </c>
      <c r="CE50" s="126" t="s">
        <v>1536</v>
      </c>
      <c r="CF50" s="172" t="s">
        <v>1637</v>
      </c>
      <c r="CG50" s="174" t="s">
        <v>762</v>
      </c>
      <c r="CH50" s="128" t="s">
        <v>305</v>
      </c>
      <c r="CI50" s="123" t="s">
        <v>1536</v>
      </c>
      <c r="CJ50" s="128" t="s">
        <v>1637</v>
      </c>
      <c r="CK50" s="126" t="s">
        <v>2068</v>
      </c>
      <c r="CL50" s="128" t="s">
        <v>1637</v>
      </c>
      <c r="CM50" s="123" t="s">
        <v>1536</v>
      </c>
      <c r="CN50" s="128" t="s">
        <v>1637</v>
      </c>
      <c r="CO50" s="93" t="s">
        <v>1536</v>
      </c>
      <c r="CP50" s="128" t="s">
        <v>305</v>
      </c>
      <c r="CQ50" s="93" t="s">
        <v>1536</v>
      </c>
      <c r="CR50" s="128" t="s">
        <v>1637</v>
      </c>
      <c r="CS50" s="126" t="s">
        <v>2069</v>
      </c>
      <c r="CT50" s="128" t="s">
        <v>1637</v>
      </c>
      <c r="CU50" s="93" t="s">
        <v>2070</v>
      </c>
      <c r="CV50" s="128" t="s">
        <v>1637</v>
      </c>
      <c r="CW50" s="95" t="s">
        <v>2071</v>
      </c>
      <c r="CX50" s="128" t="s">
        <v>305</v>
      </c>
      <c r="CY50" s="123" t="s">
        <v>1536</v>
      </c>
      <c r="CZ50" s="128" t="s">
        <v>1637</v>
      </c>
      <c r="DA50" s="123" t="s">
        <v>1536</v>
      </c>
      <c r="DB50" s="128" t="s">
        <v>305</v>
      </c>
      <c r="DC50" s="123" t="s">
        <v>1536</v>
      </c>
      <c r="DD50" s="128" t="s">
        <v>305</v>
      </c>
      <c r="DE50" s="123" t="s">
        <v>1551</v>
      </c>
      <c r="DF50" s="128" t="s">
        <v>305</v>
      </c>
      <c r="DG50" s="123" t="s">
        <v>1536</v>
      </c>
      <c r="DH50" s="128" t="s">
        <v>1637</v>
      </c>
      <c r="DI50" s="93" t="s">
        <v>2072</v>
      </c>
      <c r="DJ50" s="128" t="s">
        <v>1637</v>
      </c>
      <c r="DK50" s="123" t="s">
        <v>1536</v>
      </c>
      <c r="DL50" s="128" t="s">
        <v>305</v>
      </c>
      <c r="DM50" s="123" t="s">
        <v>1536</v>
      </c>
      <c r="DN50" s="128" t="s">
        <v>1637</v>
      </c>
      <c r="DO50" s="123" t="s">
        <v>1536</v>
      </c>
      <c r="DP50" s="128" t="s">
        <v>305</v>
      </c>
      <c r="DQ50" s="123" t="s">
        <v>1556</v>
      </c>
      <c r="DR50" s="128" t="s">
        <v>305</v>
      </c>
      <c r="DS50" s="123" t="s">
        <v>1556</v>
      </c>
      <c r="DT50" s="128" t="s">
        <v>305</v>
      </c>
      <c r="DU50" s="123" t="s">
        <v>1536</v>
      </c>
      <c r="DV50" s="128" t="s">
        <v>1637</v>
      </c>
      <c r="DW50" s="123" t="s">
        <v>1536</v>
      </c>
      <c r="DX50" s="128" t="s">
        <v>303</v>
      </c>
      <c r="DY50" s="93" t="s">
        <v>2073</v>
      </c>
      <c r="DZ50" s="128" t="s">
        <v>305</v>
      </c>
      <c r="EA50" s="123" t="s">
        <v>1536</v>
      </c>
      <c r="EB50" s="128" t="s">
        <v>305</v>
      </c>
      <c r="EC50" s="123" t="s">
        <v>1559</v>
      </c>
      <c r="ED50" s="128" t="s">
        <v>305</v>
      </c>
      <c r="EE50" s="123" t="s">
        <v>1536</v>
      </c>
      <c r="EF50" s="128" t="s">
        <v>1637</v>
      </c>
      <c r="EG50" s="123" t="s">
        <v>1536</v>
      </c>
      <c r="EH50" s="128" t="s">
        <v>305</v>
      </c>
      <c r="EI50" s="123" t="s">
        <v>1536</v>
      </c>
      <c r="EJ50" s="128" t="s">
        <v>1637</v>
      </c>
      <c r="EK50" s="95" t="s">
        <v>1008</v>
      </c>
      <c r="EL50" s="128" t="s">
        <v>1637</v>
      </c>
      <c r="EM50" s="123" t="s">
        <v>1664</v>
      </c>
      <c r="EN50" s="128" t="s">
        <v>303</v>
      </c>
      <c r="EO50" s="95" t="s">
        <v>1028</v>
      </c>
      <c r="EP50" s="128" t="s">
        <v>303</v>
      </c>
      <c r="EQ50" s="93" t="s">
        <v>2074</v>
      </c>
      <c r="ER50" s="128" t="s">
        <v>305</v>
      </c>
      <c r="ES50" s="123" t="s">
        <v>1563</v>
      </c>
      <c r="ET50" s="128" t="s">
        <v>1637</v>
      </c>
      <c r="EU50" s="93" t="s">
        <v>2075</v>
      </c>
      <c r="EV50" s="128" t="s">
        <v>303</v>
      </c>
      <c r="EW50" s="95" t="s">
        <v>2076</v>
      </c>
      <c r="EX50" s="128" t="s">
        <v>305</v>
      </c>
      <c r="EY50" s="123" t="s">
        <v>1536</v>
      </c>
      <c r="EZ50">
        <f t="shared" si="0"/>
        <v>6</v>
      </c>
      <c r="FA50">
        <f t="shared" si="1"/>
        <v>25</v>
      </c>
      <c r="FB50">
        <f t="shared" si="2"/>
        <v>60</v>
      </c>
      <c r="FC50" s="168">
        <f t="shared" si="3"/>
        <v>0.1</v>
      </c>
      <c r="FD50" s="168">
        <f t="shared" si="4"/>
        <v>0.41666666666666669</v>
      </c>
    </row>
    <row r="51" spans="1:160" ht="15" customHeight="1" thickBot="1" x14ac:dyDescent="0.4">
      <c r="A51" s="44" t="s">
        <v>198</v>
      </c>
      <c r="B51" s="228" t="s">
        <v>1330</v>
      </c>
      <c r="C51" s="46" t="s">
        <v>419</v>
      </c>
      <c r="D51" s="46" t="s">
        <v>420</v>
      </c>
      <c r="E51" s="46" t="s">
        <v>412</v>
      </c>
      <c r="F51" s="45" t="s">
        <v>296</v>
      </c>
      <c r="G51" s="61" t="s">
        <v>297</v>
      </c>
      <c r="H51" s="45">
        <v>1</v>
      </c>
      <c r="I51" s="45" t="s">
        <v>303</v>
      </c>
      <c r="J51" s="45" t="s">
        <v>304</v>
      </c>
      <c r="K51" s="45" t="s">
        <v>305</v>
      </c>
      <c r="L51" s="90" t="s">
        <v>306</v>
      </c>
      <c r="M51" s="45" t="s">
        <v>320</v>
      </c>
      <c r="N51" s="45" t="s">
        <v>321</v>
      </c>
      <c r="O51" s="45"/>
      <c r="P51" s="45"/>
      <c r="Q51" s="45"/>
      <c r="R51" s="45"/>
      <c r="S51" s="45"/>
      <c r="T51" s="45"/>
      <c r="U51" s="45"/>
      <c r="V51" s="45"/>
      <c r="W51" s="45" t="s">
        <v>423</v>
      </c>
      <c r="X51" s="45" t="s">
        <v>423</v>
      </c>
      <c r="Y51" s="45"/>
      <c r="Z51" s="84"/>
      <c r="AA51" s="72">
        <v>1</v>
      </c>
      <c r="AB51" s="45">
        <v>0</v>
      </c>
      <c r="AC51" s="90">
        <f>AA51/2</f>
        <v>0.5</v>
      </c>
      <c r="AD51" s="45"/>
      <c r="AE51" s="45"/>
      <c r="AF51" s="45"/>
      <c r="AG51" s="46"/>
      <c r="AH51" s="45" t="s">
        <v>423</v>
      </c>
      <c r="AI51" s="46"/>
      <c r="AJ51" s="128" t="s">
        <v>305</v>
      </c>
      <c r="AK51" s="93" t="s">
        <v>1536</v>
      </c>
      <c r="AL51" s="128" t="s">
        <v>303</v>
      </c>
      <c r="AM51" s="95" t="s">
        <v>2077</v>
      </c>
      <c r="AN51" s="153" t="s">
        <v>305</v>
      </c>
      <c r="AO51" s="163" t="s">
        <v>1536</v>
      </c>
      <c r="AP51" s="128" t="s">
        <v>305</v>
      </c>
      <c r="AQ51" s="93" t="s">
        <v>1536</v>
      </c>
      <c r="AR51" s="128" t="s">
        <v>320</v>
      </c>
      <c r="AS51" s="93" t="s">
        <v>2078</v>
      </c>
      <c r="AT51" s="128" t="s">
        <v>305</v>
      </c>
      <c r="AU51" s="93" t="s">
        <v>1536</v>
      </c>
      <c r="AV51" s="128" t="s">
        <v>320</v>
      </c>
      <c r="AW51" s="95" t="s">
        <v>2063</v>
      </c>
      <c r="AX51" s="128" t="s">
        <v>305</v>
      </c>
      <c r="AY51" s="93" t="s">
        <v>1536</v>
      </c>
      <c r="AZ51" s="128" t="s">
        <v>305</v>
      </c>
      <c r="BA51" s="93" t="s">
        <v>1536</v>
      </c>
      <c r="BB51" s="128" t="s">
        <v>305</v>
      </c>
      <c r="BC51" s="123" t="s">
        <v>1536</v>
      </c>
      <c r="BD51" s="128" t="s">
        <v>305</v>
      </c>
      <c r="BE51" s="123" t="s">
        <v>1533</v>
      </c>
      <c r="BF51" s="128" t="s">
        <v>305</v>
      </c>
      <c r="BG51" s="93" t="s">
        <v>1533</v>
      </c>
      <c r="BH51" s="128" t="s">
        <v>305</v>
      </c>
      <c r="BI51" s="123" t="s">
        <v>1533</v>
      </c>
      <c r="BJ51" s="128" t="s">
        <v>305</v>
      </c>
      <c r="BK51" s="123" t="s">
        <v>1533</v>
      </c>
      <c r="BL51" s="128" t="s">
        <v>305</v>
      </c>
      <c r="BM51" s="123" t="s">
        <v>1533</v>
      </c>
      <c r="BN51" s="128" t="s">
        <v>305</v>
      </c>
      <c r="BO51" s="123" t="s">
        <v>1536</v>
      </c>
      <c r="BP51" s="128" t="s">
        <v>305</v>
      </c>
      <c r="BQ51" s="123" t="s">
        <v>1536</v>
      </c>
      <c r="BR51" s="128" t="s">
        <v>305</v>
      </c>
      <c r="BS51" s="123" t="s">
        <v>1536</v>
      </c>
      <c r="BT51" s="128" t="s">
        <v>305</v>
      </c>
      <c r="BU51" s="93" t="s">
        <v>1536</v>
      </c>
      <c r="BV51" s="128" t="s">
        <v>303</v>
      </c>
      <c r="BW51" s="95" t="s">
        <v>2079</v>
      </c>
      <c r="BX51" s="128" t="s">
        <v>305</v>
      </c>
      <c r="BY51" s="123" t="s">
        <v>1536</v>
      </c>
      <c r="BZ51" s="128" t="s">
        <v>303</v>
      </c>
      <c r="CA51" s="95" t="s">
        <v>731</v>
      </c>
      <c r="CB51" s="128" t="s">
        <v>305</v>
      </c>
      <c r="CC51" s="123" t="s">
        <v>1536</v>
      </c>
      <c r="CD51" s="128" t="s">
        <v>305</v>
      </c>
      <c r="CE51" s="93" t="s">
        <v>1536</v>
      </c>
      <c r="CF51" s="172" t="s">
        <v>320</v>
      </c>
      <c r="CG51" s="210" t="s">
        <v>762</v>
      </c>
      <c r="CH51" s="128" t="s">
        <v>305</v>
      </c>
      <c r="CI51" s="123" t="s">
        <v>1536</v>
      </c>
      <c r="CJ51" s="128" t="s">
        <v>305</v>
      </c>
      <c r="CK51" s="95" t="s">
        <v>1536</v>
      </c>
      <c r="CL51" s="128" t="s">
        <v>305</v>
      </c>
      <c r="CM51" s="123" t="s">
        <v>1536</v>
      </c>
      <c r="CN51" s="128" t="s">
        <v>303</v>
      </c>
      <c r="CO51" s="95" t="s">
        <v>1149</v>
      </c>
      <c r="CP51" s="128" t="s">
        <v>305</v>
      </c>
      <c r="CQ51" s="93" t="s">
        <v>1536</v>
      </c>
      <c r="CR51" s="128" t="s">
        <v>305</v>
      </c>
      <c r="CS51" s="123" t="s">
        <v>1536</v>
      </c>
      <c r="CT51" s="128" t="s">
        <v>303</v>
      </c>
      <c r="CU51" s="156" t="s">
        <v>2080</v>
      </c>
      <c r="CV51" s="128" t="s">
        <v>320</v>
      </c>
      <c r="CW51" s="126" t="s">
        <v>2081</v>
      </c>
      <c r="CX51" s="128" t="s">
        <v>305</v>
      </c>
      <c r="CY51" s="123" t="s">
        <v>1536</v>
      </c>
      <c r="CZ51" s="128" t="s">
        <v>305</v>
      </c>
      <c r="DA51" s="123" t="s">
        <v>1536</v>
      </c>
      <c r="DB51" s="128" t="s">
        <v>305</v>
      </c>
      <c r="DC51" s="123" t="s">
        <v>1536</v>
      </c>
      <c r="DD51" s="128" t="s">
        <v>305</v>
      </c>
      <c r="DE51" s="123" t="s">
        <v>1551</v>
      </c>
      <c r="DF51" s="128" t="s">
        <v>305</v>
      </c>
      <c r="DG51" s="123" t="s">
        <v>1536</v>
      </c>
      <c r="DH51" s="128" t="s">
        <v>305</v>
      </c>
      <c r="DI51" s="93" t="s">
        <v>1536</v>
      </c>
      <c r="DJ51" s="128" t="s">
        <v>305</v>
      </c>
      <c r="DK51" s="123" t="s">
        <v>1536</v>
      </c>
      <c r="DL51" s="128" t="s">
        <v>305</v>
      </c>
      <c r="DM51" s="123" t="s">
        <v>1536</v>
      </c>
      <c r="DN51" s="128" t="s">
        <v>305</v>
      </c>
      <c r="DO51" s="123" t="s">
        <v>1536</v>
      </c>
      <c r="DP51" s="128" t="s">
        <v>305</v>
      </c>
      <c r="DQ51" s="123" t="s">
        <v>1556</v>
      </c>
      <c r="DR51" s="128" t="s">
        <v>305</v>
      </c>
      <c r="DS51" s="123" t="s">
        <v>1556</v>
      </c>
      <c r="DT51" s="128" t="s">
        <v>305</v>
      </c>
      <c r="DU51" s="123" t="s">
        <v>1536</v>
      </c>
      <c r="DV51" s="128" t="s">
        <v>305</v>
      </c>
      <c r="DW51" s="123" t="s">
        <v>1536</v>
      </c>
      <c r="DX51" s="128" t="s">
        <v>303</v>
      </c>
      <c r="DY51" s="95" t="s">
        <v>2073</v>
      </c>
      <c r="DZ51" s="128" t="s">
        <v>320</v>
      </c>
      <c r="EA51" s="126" t="s">
        <v>2082</v>
      </c>
      <c r="EB51" s="128" t="s">
        <v>305</v>
      </c>
      <c r="EC51" s="123" t="s">
        <v>1559</v>
      </c>
      <c r="ED51" s="128" t="s">
        <v>305</v>
      </c>
      <c r="EE51" s="123" t="s">
        <v>1536</v>
      </c>
      <c r="EF51" s="128" t="s">
        <v>305</v>
      </c>
      <c r="EG51" s="95" t="s">
        <v>1536</v>
      </c>
      <c r="EH51" s="128" t="s">
        <v>305</v>
      </c>
      <c r="EI51" s="95" t="s">
        <v>1536</v>
      </c>
      <c r="EJ51" s="128" t="s">
        <v>305</v>
      </c>
      <c r="EK51" s="123" t="s">
        <v>1536</v>
      </c>
      <c r="EL51" s="128" t="s">
        <v>305</v>
      </c>
      <c r="EM51" s="123" t="s">
        <v>1664</v>
      </c>
      <c r="EN51" s="128" t="s">
        <v>305</v>
      </c>
      <c r="EO51" s="95" t="s">
        <v>1536</v>
      </c>
      <c r="EP51" s="128" t="s">
        <v>305</v>
      </c>
      <c r="EQ51" s="123" t="s">
        <v>1536</v>
      </c>
      <c r="ER51" s="128" t="s">
        <v>305</v>
      </c>
      <c r="ES51" s="123" t="s">
        <v>1563</v>
      </c>
      <c r="ET51" s="128" t="s">
        <v>305</v>
      </c>
      <c r="EU51" s="139" t="s">
        <v>1536</v>
      </c>
      <c r="EV51" s="128" t="s">
        <v>305</v>
      </c>
      <c r="EW51" s="123" t="s">
        <v>1536</v>
      </c>
      <c r="EX51" s="128" t="s">
        <v>320</v>
      </c>
      <c r="EY51" s="93" t="s">
        <v>2083</v>
      </c>
      <c r="EZ51">
        <f t="shared" si="0"/>
        <v>6</v>
      </c>
      <c r="FA51">
        <f t="shared" si="1"/>
        <v>48</v>
      </c>
      <c r="FB51">
        <f t="shared" si="2"/>
        <v>60</v>
      </c>
      <c r="FC51" s="168">
        <f t="shared" si="3"/>
        <v>0.1</v>
      </c>
      <c r="FD51" s="168">
        <f t="shared" si="4"/>
        <v>0.8</v>
      </c>
    </row>
    <row r="52" spans="1:160" ht="15" customHeight="1" thickBot="1" x14ac:dyDescent="0.4">
      <c r="A52" s="22" t="s">
        <v>200</v>
      </c>
      <c r="B52" s="229" t="s">
        <v>1331</v>
      </c>
      <c r="C52" s="21" t="s">
        <v>203</v>
      </c>
      <c r="D52" s="21" t="s">
        <v>359</v>
      </c>
      <c r="E52" s="21" t="s">
        <v>413</v>
      </c>
      <c r="F52" s="48" t="s">
        <v>299</v>
      </c>
      <c r="G52" s="62" t="s">
        <v>300</v>
      </c>
      <c r="H52" s="48">
        <v>2</v>
      </c>
      <c r="I52" s="48" t="s">
        <v>303</v>
      </c>
      <c r="J52" s="48" t="s">
        <v>304</v>
      </c>
      <c r="K52" s="48" t="s">
        <v>305</v>
      </c>
      <c r="L52" s="48" t="s">
        <v>306</v>
      </c>
      <c r="M52" s="48" t="s">
        <v>320</v>
      </c>
      <c r="N52" s="48" t="s">
        <v>321</v>
      </c>
      <c r="O52" s="48"/>
      <c r="P52" s="48"/>
      <c r="Q52" s="48"/>
      <c r="R52" s="48"/>
      <c r="S52" s="48"/>
      <c r="T52" s="48"/>
      <c r="U52" s="48"/>
      <c r="V52" s="48"/>
      <c r="W52" s="48" t="s">
        <v>423</v>
      </c>
      <c r="X52" s="48" t="s">
        <v>423</v>
      </c>
      <c r="Y52" s="48"/>
      <c r="Z52" s="85"/>
      <c r="AA52" s="73">
        <v>2</v>
      </c>
      <c r="AB52" s="48">
        <v>0</v>
      </c>
      <c r="AC52" s="216">
        <f>AA52/2</f>
        <v>1</v>
      </c>
      <c r="AD52" s="48"/>
      <c r="AE52" s="48"/>
      <c r="AF52" s="48"/>
      <c r="AG52" s="21"/>
      <c r="AH52" s="48" t="s">
        <v>423</v>
      </c>
      <c r="AI52" s="21"/>
      <c r="AJ52" s="128" t="s">
        <v>320</v>
      </c>
      <c r="AK52" s="93" t="s">
        <v>1134</v>
      </c>
      <c r="AL52" s="128" t="s">
        <v>303</v>
      </c>
      <c r="AM52" s="93" t="s">
        <v>2084</v>
      </c>
      <c r="AN52" s="153" t="s">
        <v>303</v>
      </c>
      <c r="AO52" s="163" t="s">
        <v>2085</v>
      </c>
      <c r="AP52" s="128" t="s">
        <v>303</v>
      </c>
      <c r="AQ52" s="95" t="s">
        <v>2086</v>
      </c>
      <c r="AR52" s="128" t="s">
        <v>320</v>
      </c>
      <c r="AS52" s="93" t="s">
        <v>2087</v>
      </c>
      <c r="AT52" s="128" t="s">
        <v>303</v>
      </c>
      <c r="AU52" s="93" t="s">
        <v>2088</v>
      </c>
      <c r="AV52" s="128" t="s">
        <v>305</v>
      </c>
      <c r="AW52" s="93" t="s">
        <v>1536</v>
      </c>
      <c r="AX52" s="128" t="s">
        <v>303</v>
      </c>
      <c r="AY52" s="93" t="s">
        <v>2089</v>
      </c>
      <c r="AZ52" s="128" t="s">
        <v>305</v>
      </c>
      <c r="BA52" s="95" t="s">
        <v>1536</v>
      </c>
      <c r="BB52" s="128" t="s">
        <v>305</v>
      </c>
      <c r="BC52" s="123" t="s">
        <v>1536</v>
      </c>
      <c r="BD52" s="128" t="s">
        <v>305</v>
      </c>
      <c r="BE52" s="123" t="s">
        <v>1533</v>
      </c>
      <c r="BF52" s="128" t="s">
        <v>320</v>
      </c>
      <c r="BG52" s="93" t="s">
        <v>605</v>
      </c>
      <c r="BH52" s="128" t="s">
        <v>305</v>
      </c>
      <c r="BI52" s="123" t="s">
        <v>1533</v>
      </c>
      <c r="BJ52" s="128" t="s">
        <v>305</v>
      </c>
      <c r="BK52" s="123" t="s">
        <v>1533</v>
      </c>
      <c r="BL52" s="128" t="s">
        <v>303</v>
      </c>
      <c r="BM52" s="95" t="s">
        <v>1750</v>
      </c>
      <c r="BN52" s="128" t="s">
        <v>303</v>
      </c>
      <c r="BO52" s="93" t="s">
        <v>2090</v>
      </c>
      <c r="BP52" s="128" t="s">
        <v>305</v>
      </c>
      <c r="BQ52" s="123" t="s">
        <v>1536</v>
      </c>
      <c r="BR52" s="128" t="s">
        <v>320</v>
      </c>
      <c r="BS52" s="95" t="s">
        <v>2091</v>
      </c>
      <c r="BT52" s="128" t="s">
        <v>305</v>
      </c>
      <c r="BU52" s="93" t="s">
        <v>1536</v>
      </c>
      <c r="BV52" s="128" t="s">
        <v>303</v>
      </c>
      <c r="BW52" s="95" t="s">
        <v>2092</v>
      </c>
      <c r="BX52" s="128" t="s">
        <v>305</v>
      </c>
      <c r="BY52" s="93" t="s">
        <v>1536</v>
      </c>
      <c r="BZ52" s="128" t="s">
        <v>303</v>
      </c>
      <c r="CA52" s="95" t="s">
        <v>2093</v>
      </c>
      <c r="CB52" s="128" t="s">
        <v>305</v>
      </c>
      <c r="CC52" s="123" t="s">
        <v>1536</v>
      </c>
      <c r="CD52" s="128" t="s">
        <v>305</v>
      </c>
      <c r="CE52" s="93" t="s">
        <v>1536</v>
      </c>
      <c r="CF52" s="172" t="s">
        <v>305</v>
      </c>
      <c r="CG52" s="210" t="s">
        <v>1536</v>
      </c>
      <c r="CH52" s="128" t="s">
        <v>305</v>
      </c>
      <c r="CI52" s="95" t="s">
        <v>1536</v>
      </c>
      <c r="CJ52" s="128" t="s">
        <v>305</v>
      </c>
      <c r="CK52" s="123" t="s">
        <v>1536</v>
      </c>
      <c r="CL52" s="128" t="s">
        <v>305</v>
      </c>
      <c r="CM52" s="123" t="s">
        <v>1536</v>
      </c>
      <c r="CN52" s="128" t="s">
        <v>303</v>
      </c>
      <c r="CO52" s="95" t="s">
        <v>1147</v>
      </c>
      <c r="CP52" s="128" t="s">
        <v>305</v>
      </c>
      <c r="CQ52" s="93" t="s">
        <v>1536</v>
      </c>
      <c r="CR52" s="128" t="s">
        <v>305</v>
      </c>
      <c r="CS52" s="123" t="s">
        <v>1536</v>
      </c>
      <c r="CT52" s="128" t="s">
        <v>303</v>
      </c>
      <c r="CU52" s="93" t="s">
        <v>2094</v>
      </c>
      <c r="CV52" s="128" t="s">
        <v>303</v>
      </c>
      <c r="CW52" s="126" t="s">
        <v>2095</v>
      </c>
      <c r="CX52" s="128" t="s">
        <v>305</v>
      </c>
      <c r="CY52" s="93" t="s">
        <v>1536</v>
      </c>
      <c r="CZ52" s="128" t="s">
        <v>305</v>
      </c>
      <c r="DA52" s="125" t="s">
        <v>1536</v>
      </c>
      <c r="DB52" s="128" t="s">
        <v>305</v>
      </c>
      <c r="DC52" s="123" t="s">
        <v>1536</v>
      </c>
      <c r="DD52" s="128" t="s">
        <v>305</v>
      </c>
      <c r="DE52" s="123" t="s">
        <v>1551</v>
      </c>
      <c r="DF52" s="128" t="s">
        <v>305</v>
      </c>
      <c r="DG52" s="123" t="s">
        <v>1536</v>
      </c>
      <c r="DH52" s="128" t="s">
        <v>305</v>
      </c>
      <c r="DI52" s="93" t="s">
        <v>1536</v>
      </c>
      <c r="DJ52" s="128" t="s">
        <v>305</v>
      </c>
      <c r="DK52" s="123" t="s">
        <v>1536</v>
      </c>
      <c r="DL52" s="128" t="s">
        <v>305</v>
      </c>
      <c r="DM52" s="93" t="s">
        <v>1536</v>
      </c>
      <c r="DN52" s="128" t="s">
        <v>305</v>
      </c>
      <c r="DO52" s="123" t="s">
        <v>1536</v>
      </c>
      <c r="DP52" s="128" t="s">
        <v>305</v>
      </c>
      <c r="DQ52" s="123" t="s">
        <v>1556</v>
      </c>
      <c r="DR52" s="128" t="s">
        <v>305</v>
      </c>
      <c r="DS52" s="123" t="s">
        <v>1556</v>
      </c>
      <c r="DT52" s="128" t="s">
        <v>305</v>
      </c>
      <c r="DU52" s="95" t="s">
        <v>1536</v>
      </c>
      <c r="DV52" s="128" t="s">
        <v>305</v>
      </c>
      <c r="DW52" s="123" t="s">
        <v>1536</v>
      </c>
      <c r="DX52" s="128" t="s">
        <v>305</v>
      </c>
      <c r="DY52" s="123" t="s">
        <v>1536</v>
      </c>
      <c r="DZ52" s="128" t="s">
        <v>305</v>
      </c>
      <c r="EA52" s="123" t="s">
        <v>1536</v>
      </c>
      <c r="EB52" s="128" t="s">
        <v>305</v>
      </c>
      <c r="EC52" s="123" t="s">
        <v>1559</v>
      </c>
      <c r="ED52" s="128" t="s">
        <v>305</v>
      </c>
      <c r="EE52" s="123" t="s">
        <v>1536</v>
      </c>
      <c r="EF52" s="128" t="s">
        <v>303</v>
      </c>
      <c r="EG52" s="93" t="s">
        <v>2096</v>
      </c>
      <c r="EH52" s="128" t="s">
        <v>305</v>
      </c>
      <c r="EI52" s="93" t="s">
        <v>1536</v>
      </c>
      <c r="EJ52" s="128" t="s">
        <v>305</v>
      </c>
      <c r="EK52" s="95" t="s">
        <v>1536</v>
      </c>
      <c r="EL52" s="128" t="s">
        <v>305</v>
      </c>
      <c r="EM52" s="95" t="s">
        <v>1664</v>
      </c>
      <c r="EN52" s="128" t="s">
        <v>305</v>
      </c>
      <c r="EO52" s="123" t="s">
        <v>1536</v>
      </c>
      <c r="EP52" s="128" t="s">
        <v>305</v>
      </c>
      <c r="EQ52" s="93" t="s">
        <v>1536</v>
      </c>
      <c r="ER52" s="128" t="s">
        <v>305</v>
      </c>
      <c r="ES52" s="123" t="s">
        <v>1563</v>
      </c>
      <c r="ET52" s="128" t="s">
        <v>305</v>
      </c>
      <c r="EU52" s="93" t="s">
        <v>1536</v>
      </c>
      <c r="EV52" s="128" t="s">
        <v>305</v>
      </c>
      <c r="EW52" s="95" t="s">
        <v>1536</v>
      </c>
      <c r="EX52" s="128" t="s">
        <v>305</v>
      </c>
      <c r="EY52" s="127" t="s">
        <v>1536</v>
      </c>
      <c r="EZ52">
        <f t="shared" si="0"/>
        <v>13</v>
      </c>
      <c r="FA52">
        <f t="shared" si="1"/>
        <v>43</v>
      </c>
      <c r="FB52">
        <f t="shared" si="2"/>
        <v>60</v>
      </c>
      <c r="FC52" s="168">
        <f t="shared" si="3"/>
        <v>0.21666666666666667</v>
      </c>
      <c r="FD52" s="168">
        <f t="shared" si="4"/>
        <v>0.71666666666666667</v>
      </c>
    </row>
    <row r="53" spans="1:160" ht="15" customHeight="1" thickBot="1" x14ac:dyDescent="0.4">
      <c r="A53" s="22" t="s">
        <v>201</v>
      </c>
      <c r="B53" s="229" t="s">
        <v>1332</v>
      </c>
      <c r="C53" s="21" t="s">
        <v>376</v>
      </c>
      <c r="D53" s="21" t="s">
        <v>204</v>
      </c>
      <c r="E53" s="21" t="s">
        <v>413</v>
      </c>
      <c r="F53" s="48" t="s">
        <v>299</v>
      </c>
      <c r="G53" s="62" t="s">
        <v>300</v>
      </c>
      <c r="H53" s="48">
        <v>2</v>
      </c>
      <c r="I53" s="48" t="s">
        <v>303</v>
      </c>
      <c r="J53" s="48" t="s">
        <v>304</v>
      </c>
      <c r="K53" s="48" t="s">
        <v>305</v>
      </c>
      <c r="L53" s="48" t="s">
        <v>306</v>
      </c>
      <c r="M53" s="48" t="s">
        <v>1637</v>
      </c>
      <c r="N53" s="48" t="s">
        <v>1707</v>
      </c>
      <c r="O53" s="48"/>
      <c r="P53" s="48"/>
      <c r="Q53" s="48"/>
      <c r="R53" s="48"/>
      <c r="S53" s="48"/>
      <c r="T53" s="48"/>
      <c r="U53" s="48"/>
      <c r="V53" s="48"/>
      <c r="W53" s="48" t="s">
        <v>423</v>
      </c>
      <c r="X53" s="48" t="s">
        <v>423</v>
      </c>
      <c r="Y53" s="48"/>
      <c r="Z53" s="85"/>
      <c r="AA53" s="73">
        <v>2</v>
      </c>
      <c r="AB53" s="48">
        <v>0</v>
      </c>
      <c r="AC53" s="48">
        <v>1</v>
      </c>
      <c r="AD53" s="48"/>
      <c r="AE53" s="48"/>
      <c r="AF53" s="48"/>
      <c r="AG53" s="21"/>
      <c r="AH53" s="48" t="s">
        <v>423</v>
      </c>
      <c r="AI53" s="21"/>
      <c r="AJ53" s="128" t="s">
        <v>305</v>
      </c>
      <c r="AK53" s="93" t="s">
        <v>1536</v>
      </c>
      <c r="AL53" s="128" t="s">
        <v>305</v>
      </c>
      <c r="AM53" s="93" t="s">
        <v>1536</v>
      </c>
      <c r="AN53" s="153" t="s">
        <v>305</v>
      </c>
      <c r="AO53" s="163" t="s">
        <v>1536</v>
      </c>
      <c r="AP53" s="128" t="s">
        <v>1637</v>
      </c>
      <c r="AQ53" s="93" t="s">
        <v>1536</v>
      </c>
      <c r="AR53" s="128" t="s">
        <v>305</v>
      </c>
      <c r="AS53" s="93" t="s">
        <v>1536</v>
      </c>
      <c r="AT53" s="128" t="s">
        <v>1637</v>
      </c>
      <c r="AU53" s="93" t="s">
        <v>1536</v>
      </c>
      <c r="AV53" s="128" t="s">
        <v>305</v>
      </c>
      <c r="AW53" s="93" t="s">
        <v>1536</v>
      </c>
      <c r="AX53" s="128" t="s">
        <v>305</v>
      </c>
      <c r="AY53" s="93" t="s">
        <v>1536</v>
      </c>
      <c r="AZ53" s="128" t="s">
        <v>305</v>
      </c>
      <c r="BA53" s="93" t="s">
        <v>1536</v>
      </c>
      <c r="BB53" s="128" t="s">
        <v>305</v>
      </c>
      <c r="BC53" s="123" t="s">
        <v>1536</v>
      </c>
      <c r="BD53" s="128" t="s">
        <v>305</v>
      </c>
      <c r="BE53" s="123" t="s">
        <v>1533</v>
      </c>
      <c r="BF53" s="128" t="s">
        <v>305</v>
      </c>
      <c r="BG53" s="93" t="s">
        <v>1536</v>
      </c>
      <c r="BH53" s="128" t="s">
        <v>305</v>
      </c>
      <c r="BI53" s="123" t="s">
        <v>1533</v>
      </c>
      <c r="BJ53" s="128" t="s">
        <v>305</v>
      </c>
      <c r="BK53" s="123" t="s">
        <v>1533</v>
      </c>
      <c r="BL53" s="128" t="s">
        <v>305</v>
      </c>
      <c r="BM53" s="123" t="s">
        <v>1533</v>
      </c>
      <c r="BN53" s="128" t="s">
        <v>305</v>
      </c>
      <c r="BO53" s="123" t="s">
        <v>1536</v>
      </c>
      <c r="BP53" s="128" t="s">
        <v>305</v>
      </c>
      <c r="BQ53" s="123" t="s">
        <v>1536</v>
      </c>
      <c r="BR53" s="128" t="s">
        <v>305</v>
      </c>
      <c r="BS53" s="93" t="s">
        <v>1536</v>
      </c>
      <c r="BT53" s="128" t="s">
        <v>303</v>
      </c>
      <c r="BU53" s="93" t="s">
        <v>2097</v>
      </c>
      <c r="BV53" s="128" t="s">
        <v>305</v>
      </c>
      <c r="BW53" s="123" t="s">
        <v>1536</v>
      </c>
      <c r="BX53" s="128" t="s">
        <v>305</v>
      </c>
      <c r="BY53" s="123" t="s">
        <v>1536</v>
      </c>
      <c r="BZ53" s="128"/>
      <c r="CA53" s="93" t="s">
        <v>2098</v>
      </c>
      <c r="CB53" s="128" t="s">
        <v>305</v>
      </c>
      <c r="CC53" s="123" t="s">
        <v>1536</v>
      </c>
      <c r="CD53" s="128" t="s">
        <v>305</v>
      </c>
      <c r="CE53" s="93" t="s">
        <v>1536</v>
      </c>
      <c r="CF53" s="172" t="s">
        <v>305</v>
      </c>
      <c r="CG53" s="174" t="s">
        <v>1536</v>
      </c>
      <c r="CH53" s="128" t="s">
        <v>305</v>
      </c>
      <c r="CI53" s="123" t="s">
        <v>1536</v>
      </c>
      <c r="CJ53" s="128" t="s">
        <v>305</v>
      </c>
      <c r="CK53" s="123" t="s">
        <v>1536</v>
      </c>
      <c r="CL53" s="128" t="s">
        <v>305</v>
      </c>
      <c r="CM53" s="123" t="s">
        <v>1536</v>
      </c>
      <c r="CN53" s="128" t="s">
        <v>423</v>
      </c>
      <c r="CO53" s="123" t="s">
        <v>1536</v>
      </c>
      <c r="CP53" s="128" t="s">
        <v>305</v>
      </c>
      <c r="CQ53" s="93" t="s">
        <v>1536</v>
      </c>
      <c r="CR53" s="128" t="s">
        <v>305</v>
      </c>
      <c r="CS53" s="123" t="s">
        <v>1536</v>
      </c>
      <c r="CT53" s="128" t="s">
        <v>305</v>
      </c>
      <c r="CU53" s="133" t="s">
        <v>1536</v>
      </c>
      <c r="CV53" s="128" t="s">
        <v>305</v>
      </c>
      <c r="CW53" s="123" t="s">
        <v>1536</v>
      </c>
      <c r="CX53" s="128" t="s">
        <v>305</v>
      </c>
      <c r="CY53" s="123" t="s">
        <v>1536</v>
      </c>
      <c r="CZ53" s="128" t="s">
        <v>305</v>
      </c>
      <c r="DA53" s="123" t="s">
        <v>1536</v>
      </c>
      <c r="DB53" s="128" t="s">
        <v>305</v>
      </c>
      <c r="DC53" s="123" t="s">
        <v>1536</v>
      </c>
      <c r="DD53" s="128" t="s">
        <v>305</v>
      </c>
      <c r="DE53" s="123" t="s">
        <v>1551</v>
      </c>
      <c r="DF53" s="128" t="s">
        <v>305</v>
      </c>
      <c r="DG53" s="123" t="s">
        <v>1536</v>
      </c>
      <c r="DH53" s="128" t="s">
        <v>305</v>
      </c>
      <c r="DI53" s="93" t="s">
        <v>1536</v>
      </c>
      <c r="DJ53" s="128" t="s">
        <v>305</v>
      </c>
      <c r="DK53" s="123" t="s">
        <v>1536</v>
      </c>
      <c r="DL53" s="128" t="s">
        <v>305</v>
      </c>
      <c r="DM53" s="123" t="s">
        <v>1536</v>
      </c>
      <c r="DN53" s="128" t="s">
        <v>305</v>
      </c>
      <c r="DO53" s="123" t="s">
        <v>1536</v>
      </c>
      <c r="DP53" s="128" t="s">
        <v>305</v>
      </c>
      <c r="DQ53" s="123" t="s">
        <v>1556</v>
      </c>
      <c r="DR53" s="128" t="s">
        <v>305</v>
      </c>
      <c r="DS53" s="123" t="s">
        <v>1556</v>
      </c>
      <c r="DT53" s="128" t="s">
        <v>305</v>
      </c>
      <c r="DU53" s="123" t="s">
        <v>1536</v>
      </c>
      <c r="DV53" s="128" t="s">
        <v>305</v>
      </c>
      <c r="DW53" s="123" t="s">
        <v>1536</v>
      </c>
      <c r="DX53" s="128" t="s">
        <v>305</v>
      </c>
      <c r="DY53" s="123" t="s">
        <v>1536</v>
      </c>
      <c r="DZ53" s="128" t="s">
        <v>305</v>
      </c>
      <c r="EA53" s="123" t="s">
        <v>1536</v>
      </c>
      <c r="EB53" s="128" t="s">
        <v>305</v>
      </c>
      <c r="EC53" s="123" t="s">
        <v>1559</v>
      </c>
      <c r="ED53" s="128" t="s">
        <v>305</v>
      </c>
      <c r="EE53" s="123" t="s">
        <v>1536</v>
      </c>
      <c r="EF53" s="128" t="s">
        <v>305</v>
      </c>
      <c r="EG53" s="123" t="s">
        <v>1536</v>
      </c>
      <c r="EH53" s="128" t="s">
        <v>305</v>
      </c>
      <c r="EI53" s="123" t="s">
        <v>1536</v>
      </c>
      <c r="EJ53" s="128" t="s">
        <v>305</v>
      </c>
      <c r="EK53" s="123" t="s">
        <v>1536</v>
      </c>
      <c r="EL53" s="128" t="s">
        <v>305</v>
      </c>
      <c r="EM53" s="123" t="s">
        <v>1664</v>
      </c>
      <c r="EN53" s="128" t="s">
        <v>305</v>
      </c>
      <c r="EO53" s="123" t="s">
        <v>1536</v>
      </c>
      <c r="EP53" s="128" t="s">
        <v>1637</v>
      </c>
      <c r="EQ53" s="123" t="s">
        <v>1536</v>
      </c>
      <c r="ER53" s="128" t="s">
        <v>305</v>
      </c>
      <c r="ES53" s="123" t="s">
        <v>1563</v>
      </c>
      <c r="ET53" s="128" t="s">
        <v>305</v>
      </c>
      <c r="EU53" s="139" t="s">
        <v>1536</v>
      </c>
      <c r="EV53" s="128" t="s">
        <v>423</v>
      </c>
      <c r="EW53" s="123" t="s">
        <v>1536</v>
      </c>
      <c r="EX53" s="128" t="s">
        <v>305</v>
      </c>
      <c r="EY53" s="123" t="s">
        <v>1536</v>
      </c>
      <c r="EZ53">
        <f t="shared" si="0"/>
        <v>1</v>
      </c>
      <c r="FA53">
        <f t="shared" si="1"/>
        <v>53</v>
      </c>
      <c r="FB53">
        <f t="shared" si="2"/>
        <v>58</v>
      </c>
      <c r="FC53" s="168">
        <f t="shared" si="3"/>
        <v>1.7241379310344827E-2</v>
      </c>
      <c r="FD53" s="168">
        <f t="shared" si="4"/>
        <v>0.91379310344827591</v>
      </c>
    </row>
    <row r="54" spans="1:160" ht="15" customHeight="1" thickBot="1" x14ac:dyDescent="0.4">
      <c r="A54" s="22" t="s">
        <v>202</v>
      </c>
      <c r="B54" s="229" t="s">
        <v>1333</v>
      </c>
      <c r="C54" s="21" t="s">
        <v>377</v>
      </c>
      <c r="D54" s="21" t="s">
        <v>360</v>
      </c>
      <c r="E54" s="21" t="s">
        <v>413</v>
      </c>
      <c r="F54" s="48" t="s">
        <v>302</v>
      </c>
      <c r="G54" s="62" t="s">
        <v>301</v>
      </c>
      <c r="H54" s="48">
        <v>2</v>
      </c>
      <c r="I54" s="48" t="s">
        <v>303</v>
      </c>
      <c r="J54" s="48" t="s">
        <v>304</v>
      </c>
      <c r="K54" s="48" t="s">
        <v>305</v>
      </c>
      <c r="L54" s="48" t="s">
        <v>306</v>
      </c>
      <c r="M54" s="48" t="s">
        <v>1637</v>
      </c>
      <c r="N54" s="48" t="s">
        <v>1707</v>
      </c>
      <c r="O54" s="48"/>
      <c r="P54" s="48"/>
      <c r="Q54" s="48"/>
      <c r="R54" s="48"/>
      <c r="S54" s="48"/>
      <c r="T54" s="48"/>
      <c r="U54" s="48"/>
      <c r="V54" s="48"/>
      <c r="W54" s="48" t="s">
        <v>423</v>
      </c>
      <c r="X54" s="48" t="s">
        <v>423</v>
      </c>
      <c r="Y54" s="48"/>
      <c r="Z54" s="85"/>
      <c r="AA54" s="73">
        <v>2</v>
      </c>
      <c r="AB54" s="48">
        <v>0</v>
      </c>
      <c r="AC54" s="48">
        <v>1</v>
      </c>
      <c r="AD54" s="48"/>
      <c r="AE54" s="48"/>
      <c r="AF54" s="48"/>
      <c r="AG54" s="21"/>
      <c r="AH54" s="48" t="s">
        <v>423</v>
      </c>
      <c r="AI54" s="21"/>
      <c r="AJ54" s="128" t="s">
        <v>303</v>
      </c>
      <c r="AK54" s="93" t="s">
        <v>2099</v>
      </c>
      <c r="AL54" s="128" t="s">
        <v>305</v>
      </c>
      <c r="AM54" s="95" t="s">
        <v>2100</v>
      </c>
      <c r="AN54" s="153" t="s">
        <v>303</v>
      </c>
      <c r="AO54" s="163" t="s">
        <v>1977</v>
      </c>
      <c r="AP54" s="128" t="s">
        <v>1637</v>
      </c>
      <c r="AQ54" s="93" t="s">
        <v>1536</v>
      </c>
      <c r="AR54" s="128" t="s">
        <v>305</v>
      </c>
      <c r="AS54" s="93" t="s">
        <v>1536</v>
      </c>
      <c r="AT54" s="128" t="s">
        <v>1637</v>
      </c>
      <c r="AU54" s="93" t="s">
        <v>1536</v>
      </c>
      <c r="AV54" s="128" t="s">
        <v>305</v>
      </c>
      <c r="AW54" s="93" t="s">
        <v>1536</v>
      </c>
      <c r="AX54" s="128" t="s">
        <v>303</v>
      </c>
      <c r="AY54" s="93" t="s">
        <v>2101</v>
      </c>
      <c r="AZ54" s="128" t="s">
        <v>305</v>
      </c>
      <c r="BA54" s="93" t="s">
        <v>1536</v>
      </c>
      <c r="BB54" s="128" t="s">
        <v>305</v>
      </c>
      <c r="BC54" s="123" t="s">
        <v>1536</v>
      </c>
      <c r="BD54" s="128" t="s">
        <v>305</v>
      </c>
      <c r="BE54" s="123" t="s">
        <v>1533</v>
      </c>
      <c r="BF54" s="128" t="s">
        <v>305</v>
      </c>
      <c r="BG54" s="126" t="s">
        <v>1533</v>
      </c>
      <c r="BH54" s="128" t="s">
        <v>305</v>
      </c>
      <c r="BI54" s="123" t="s">
        <v>1533</v>
      </c>
      <c r="BJ54" s="128" t="s">
        <v>305</v>
      </c>
      <c r="BK54" s="123" t="s">
        <v>1533</v>
      </c>
      <c r="BL54" s="128" t="s">
        <v>303</v>
      </c>
      <c r="BM54" s="95" t="s">
        <v>2102</v>
      </c>
      <c r="BN54" s="128" t="s">
        <v>305</v>
      </c>
      <c r="BO54" s="123" t="s">
        <v>1536</v>
      </c>
      <c r="BP54" s="128" t="s">
        <v>305</v>
      </c>
      <c r="BQ54" s="123" t="s">
        <v>1536</v>
      </c>
      <c r="BR54" s="128" t="s">
        <v>305</v>
      </c>
      <c r="BS54" s="93" t="s">
        <v>1536</v>
      </c>
      <c r="BT54" s="128" t="s">
        <v>1637</v>
      </c>
      <c r="BU54" s="95" t="s">
        <v>1536</v>
      </c>
      <c r="BV54" s="128" t="s">
        <v>305</v>
      </c>
      <c r="BW54" s="123" t="s">
        <v>1536</v>
      </c>
      <c r="BX54" s="128" t="s">
        <v>305</v>
      </c>
      <c r="BY54" s="123" t="s">
        <v>1536</v>
      </c>
      <c r="BZ54" s="128" t="s">
        <v>1637</v>
      </c>
      <c r="CA54" s="123" t="s">
        <v>1536</v>
      </c>
      <c r="CB54" s="128" t="s">
        <v>305</v>
      </c>
      <c r="CC54" s="123" t="s">
        <v>1536</v>
      </c>
      <c r="CD54" s="128" t="s">
        <v>305</v>
      </c>
      <c r="CE54" s="126" t="s">
        <v>1536</v>
      </c>
      <c r="CF54" s="172" t="s">
        <v>305</v>
      </c>
      <c r="CG54" s="174" t="s">
        <v>1536</v>
      </c>
      <c r="CH54" s="128" t="s">
        <v>305</v>
      </c>
      <c r="CI54" s="123" t="s">
        <v>1536</v>
      </c>
      <c r="CJ54" s="128" t="s">
        <v>305</v>
      </c>
      <c r="CK54" s="123" t="s">
        <v>1536</v>
      </c>
      <c r="CL54" s="128" t="s">
        <v>303</v>
      </c>
      <c r="CM54" s="126" t="s">
        <v>2103</v>
      </c>
      <c r="CN54" s="128" t="s">
        <v>423</v>
      </c>
      <c r="CO54" s="123" t="s">
        <v>1536</v>
      </c>
      <c r="CP54" s="128" t="s">
        <v>305</v>
      </c>
      <c r="CQ54" s="93" t="s">
        <v>1536</v>
      </c>
      <c r="CR54" s="128" t="s">
        <v>305</v>
      </c>
      <c r="CS54" s="123" t="s">
        <v>1536</v>
      </c>
      <c r="CT54" s="128" t="s">
        <v>305</v>
      </c>
      <c r="CU54" s="133" t="s">
        <v>1536</v>
      </c>
      <c r="CV54" s="128" t="s">
        <v>305</v>
      </c>
      <c r="CW54" s="123" t="s">
        <v>1536</v>
      </c>
      <c r="CX54" s="128" t="s">
        <v>305</v>
      </c>
      <c r="CY54" s="123" t="s">
        <v>1536</v>
      </c>
      <c r="CZ54" s="128" t="s">
        <v>305</v>
      </c>
      <c r="DA54" s="123" t="s">
        <v>1536</v>
      </c>
      <c r="DB54" s="128" t="s">
        <v>305</v>
      </c>
      <c r="DC54" s="123" t="s">
        <v>1536</v>
      </c>
      <c r="DD54" s="128" t="s">
        <v>305</v>
      </c>
      <c r="DE54" s="123" t="s">
        <v>1551</v>
      </c>
      <c r="DF54" s="128" t="s">
        <v>305</v>
      </c>
      <c r="DG54" s="123" t="s">
        <v>1536</v>
      </c>
      <c r="DH54" s="128" t="s">
        <v>305</v>
      </c>
      <c r="DI54" s="126" t="s">
        <v>1536</v>
      </c>
      <c r="DJ54" s="128" t="s">
        <v>303</v>
      </c>
      <c r="DK54" s="126" t="s">
        <v>2104</v>
      </c>
      <c r="DL54" s="128" t="s">
        <v>305</v>
      </c>
      <c r="DM54" s="123" t="s">
        <v>1536</v>
      </c>
      <c r="DN54" s="128" t="s">
        <v>305</v>
      </c>
      <c r="DO54" s="123" t="s">
        <v>1536</v>
      </c>
      <c r="DP54" s="128" t="s">
        <v>305</v>
      </c>
      <c r="DQ54" s="123" t="s">
        <v>1556</v>
      </c>
      <c r="DR54" s="128" t="s">
        <v>305</v>
      </c>
      <c r="DS54" s="123" t="s">
        <v>1556</v>
      </c>
      <c r="DT54" s="128" t="s">
        <v>305</v>
      </c>
      <c r="DU54" s="123" t="s">
        <v>1536</v>
      </c>
      <c r="DV54" s="128" t="s">
        <v>305</v>
      </c>
      <c r="DW54" s="123" t="s">
        <v>1536</v>
      </c>
      <c r="DX54" s="128" t="s">
        <v>305</v>
      </c>
      <c r="DY54" s="123" t="s">
        <v>1536</v>
      </c>
      <c r="DZ54" s="128" t="s">
        <v>305</v>
      </c>
      <c r="EA54" s="123" t="s">
        <v>1536</v>
      </c>
      <c r="EB54" s="128" t="s">
        <v>305</v>
      </c>
      <c r="EC54" s="123" t="s">
        <v>1559</v>
      </c>
      <c r="ED54" s="128" t="s">
        <v>305</v>
      </c>
      <c r="EE54" s="123" t="s">
        <v>1536</v>
      </c>
      <c r="EF54" s="128" t="s">
        <v>305</v>
      </c>
      <c r="EG54" s="123" t="s">
        <v>1536</v>
      </c>
      <c r="EH54" s="128" t="s">
        <v>305</v>
      </c>
      <c r="EI54" s="123" t="s">
        <v>1536</v>
      </c>
      <c r="EJ54" s="128" t="s">
        <v>305</v>
      </c>
      <c r="EK54" s="123" t="s">
        <v>1536</v>
      </c>
      <c r="EL54" s="128" t="s">
        <v>1637</v>
      </c>
      <c r="EM54" s="123" t="s">
        <v>1664</v>
      </c>
      <c r="EN54" s="128" t="s">
        <v>305</v>
      </c>
      <c r="EO54" s="123" t="s">
        <v>1536</v>
      </c>
      <c r="EP54" s="128" t="s">
        <v>1637</v>
      </c>
      <c r="EQ54" s="123" t="s">
        <v>1536</v>
      </c>
      <c r="ER54" s="128" t="s">
        <v>305</v>
      </c>
      <c r="ES54" s="123" t="s">
        <v>1563</v>
      </c>
      <c r="ET54" s="128" t="s">
        <v>305</v>
      </c>
      <c r="EU54" s="139" t="s">
        <v>1536</v>
      </c>
      <c r="EV54" s="128" t="s">
        <v>423</v>
      </c>
      <c r="EW54" s="123" t="s">
        <v>1536</v>
      </c>
      <c r="EX54" s="128" t="s">
        <v>1637</v>
      </c>
      <c r="EY54" s="123" t="s">
        <v>1536</v>
      </c>
      <c r="EZ54">
        <f t="shared" si="0"/>
        <v>6</v>
      </c>
      <c r="FA54">
        <f t="shared" si="1"/>
        <v>45</v>
      </c>
      <c r="FB54">
        <f t="shared" si="2"/>
        <v>58</v>
      </c>
      <c r="FC54" s="168">
        <f t="shared" si="3"/>
        <v>0.10344827586206896</v>
      </c>
      <c r="FD54" s="168">
        <f t="shared" si="4"/>
        <v>0.77586206896551724</v>
      </c>
    </row>
    <row r="55" spans="1:160" ht="15" customHeight="1" x14ac:dyDescent="0.35">
      <c r="H55" s="10">
        <f>SUM(H2:H54)</f>
        <v>100</v>
      </c>
      <c r="I55" s="10"/>
      <c r="J55" s="10"/>
      <c r="K55" s="10"/>
      <c r="L55" s="10"/>
      <c r="M55" s="10"/>
      <c r="N55" s="10"/>
      <c r="O55" s="10"/>
      <c r="P55" s="10"/>
      <c r="Q55" s="10"/>
      <c r="R55" s="10"/>
      <c r="S55" s="10"/>
      <c r="T55" s="10"/>
      <c r="U55" s="10"/>
      <c r="V55" s="10"/>
      <c r="W55" s="10"/>
      <c r="X55" s="10"/>
      <c r="Y55" s="10"/>
      <c r="Z55" s="10"/>
      <c r="AA55" s="10">
        <f>SUM(AA2:AA54)</f>
        <v>100</v>
      </c>
      <c r="AB55" s="6"/>
      <c r="AC55" s="6"/>
      <c r="AD55" s="6"/>
      <c r="AE55" s="6"/>
      <c r="AF55" s="6"/>
      <c r="AG55" s="13"/>
      <c r="AH55" s="13"/>
      <c r="AI55" s="13"/>
      <c r="AL55"/>
      <c r="BK55" s="123"/>
      <c r="EF55" s="1"/>
      <c r="EH55"/>
    </row>
    <row r="56" spans="1:160" x14ac:dyDescent="0.35">
      <c r="H56" s="6"/>
      <c r="I56" s="6"/>
      <c r="J56" s="6"/>
      <c r="K56" s="6"/>
      <c r="L56" s="6"/>
      <c r="M56" s="6"/>
      <c r="N56" s="6"/>
      <c r="O56" s="6"/>
      <c r="P56" s="6"/>
      <c r="Q56" s="6"/>
      <c r="R56" s="6"/>
      <c r="S56" s="6"/>
      <c r="T56" s="6"/>
      <c r="U56" s="6"/>
      <c r="V56" s="6"/>
      <c r="W56" s="6"/>
      <c r="X56" s="6"/>
      <c r="Y56" s="6"/>
      <c r="Z56" s="6"/>
      <c r="AA56" s="6"/>
      <c r="AB56" s="6"/>
      <c r="AC56" s="6"/>
      <c r="AD56" s="6"/>
      <c r="AE56" s="6"/>
      <c r="AF56" s="6"/>
      <c r="AG56" s="13"/>
      <c r="AH56" s="13"/>
      <c r="AI56" s="13"/>
      <c r="EF56" s="1"/>
    </row>
    <row r="57" spans="1:160" x14ac:dyDescent="0.35">
      <c r="H57" s="6"/>
      <c r="I57" s="6"/>
      <c r="J57" s="6"/>
      <c r="K57" s="6"/>
      <c r="L57" s="6"/>
      <c r="M57" s="6"/>
      <c r="N57" s="6"/>
      <c r="O57" s="6"/>
      <c r="P57" s="6"/>
      <c r="Q57" s="6"/>
      <c r="R57" s="6"/>
      <c r="S57" s="6"/>
      <c r="T57" s="6"/>
      <c r="U57" s="6"/>
      <c r="V57" s="6"/>
      <c r="W57" s="6"/>
      <c r="X57" s="6"/>
      <c r="Y57" s="6"/>
      <c r="Z57" s="6"/>
      <c r="AA57" s="6"/>
      <c r="AB57" s="6"/>
      <c r="AC57" s="6"/>
      <c r="AD57" s="6"/>
      <c r="AE57" s="6"/>
      <c r="AF57" s="6"/>
      <c r="AG57" s="13"/>
      <c r="AH57" s="13"/>
      <c r="AI57" s="13"/>
      <c r="EF57" s="1"/>
    </row>
    <row r="58" spans="1:160" x14ac:dyDescent="0.35">
      <c r="H58" s="6"/>
      <c r="I58" s="6"/>
      <c r="J58" s="6"/>
      <c r="K58" s="6"/>
      <c r="L58" s="6"/>
      <c r="M58" s="6"/>
      <c r="N58" s="6"/>
      <c r="O58" s="6"/>
      <c r="P58" s="6"/>
      <c r="Q58" s="6"/>
      <c r="R58" s="6"/>
      <c r="S58" s="6"/>
      <c r="T58" s="6"/>
      <c r="U58" s="6"/>
      <c r="V58" s="6"/>
      <c r="W58" s="6"/>
      <c r="X58" s="6"/>
      <c r="Y58" s="6"/>
      <c r="Z58" s="6"/>
      <c r="AA58" s="6"/>
      <c r="AB58" s="6"/>
      <c r="AC58" s="6"/>
      <c r="AD58" s="6"/>
      <c r="AE58" s="6"/>
      <c r="AF58" s="6"/>
      <c r="AG58" s="13"/>
      <c r="AH58" s="13"/>
      <c r="AI58" s="13"/>
      <c r="EF58" s="1"/>
    </row>
    <row r="59" spans="1:160" x14ac:dyDescent="0.35">
      <c r="E59" s="5" t="s">
        <v>405</v>
      </c>
      <c r="H59" s="6"/>
      <c r="I59" s="6"/>
      <c r="J59" s="6"/>
      <c r="K59" s="6"/>
      <c r="L59" s="6"/>
      <c r="M59" s="6"/>
      <c r="N59" s="6"/>
      <c r="O59" s="6"/>
      <c r="P59" s="6"/>
      <c r="Q59" s="6"/>
      <c r="R59" s="6"/>
      <c r="S59" s="6"/>
      <c r="T59" s="6"/>
      <c r="U59" s="6"/>
      <c r="V59" s="6"/>
      <c r="W59" s="6"/>
      <c r="X59" s="6"/>
      <c r="Y59" s="6"/>
      <c r="Z59" s="6"/>
      <c r="AA59" s="6"/>
      <c r="AB59" s="6"/>
      <c r="AC59" s="6"/>
      <c r="AD59" s="6"/>
      <c r="AE59" s="6"/>
      <c r="AF59" s="6"/>
      <c r="AG59" s="13"/>
      <c r="AH59" s="13"/>
      <c r="AI59" s="13"/>
      <c r="EF59" s="1"/>
    </row>
    <row r="60" spans="1:160" x14ac:dyDescent="0.35">
      <c r="E60" s="26" t="s">
        <v>406</v>
      </c>
      <c r="H60" s="6"/>
      <c r="I60" s="6"/>
      <c r="J60" s="6"/>
      <c r="K60" s="6"/>
      <c r="L60" s="6"/>
      <c r="M60" s="6"/>
      <c r="N60" s="6"/>
      <c r="O60" s="6"/>
      <c r="P60" s="6"/>
      <c r="Q60" s="6"/>
      <c r="R60" s="6"/>
      <c r="S60" s="6"/>
      <c r="T60" s="6"/>
      <c r="U60" s="6"/>
      <c r="V60" s="6"/>
      <c r="W60" s="6"/>
      <c r="X60" s="6"/>
      <c r="Y60" s="6"/>
      <c r="Z60" s="6"/>
      <c r="AA60" s="6"/>
      <c r="AB60" s="6"/>
      <c r="AC60" s="6"/>
      <c r="AD60" s="6"/>
      <c r="AE60" s="6"/>
      <c r="AF60" s="6"/>
      <c r="AG60" s="13"/>
      <c r="AH60" s="13"/>
      <c r="AI60" s="13"/>
      <c r="EF60" s="1"/>
    </row>
    <row r="61" spans="1:160" x14ac:dyDescent="0.35">
      <c r="E61" s="11" t="s">
        <v>407</v>
      </c>
      <c r="H61" s="6"/>
      <c r="I61" s="6"/>
      <c r="J61" s="6"/>
      <c r="K61" s="6"/>
      <c r="L61" s="6"/>
      <c r="M61" s="6"/>
      <c r="N61" s="6"/>
      <c r="O61" s="6"/>
      <c r="P61" s="6"/>
      <c r="Q61" s="6"/>
      <c r="R61" s="6"/>
      <c r="S61" s="6"/>
      <c r="T61" s="6"/>
      <c r="U61" s="6"/>
      <c r="V61" s="6"/>
      <c r="W61" s="6"/>
      <c r="X61" s="6"/>
      <c r="Y61" s="6"/>
      <c r="Z61" s="6"/>
      <c r="AA61" s="6"/>
      <c r="AB61" s="6"/>
      <c r="AC61" s="6"/>
      <c r="AD61" s="6"/>
      <c r="AE61" s="6"/>
      <c r="AF61" s="6"/>
      <c r="AG61" s="13"/>
      <c r="AH61" s="13"/>
      <c r="AI61" s="13"/>
      <c r="EF61" s="1"/>
    </row>
    <row r="62" spans="1:160" x14ac:dyDescent="0.35">
      <c r="E62" s="31" t="s">
        <v>408</v>
      </c>
      <c r="H62" s="6"/>
      <c r="I62" s="6"/>
      <c r="J62" s="6"/>
      <c r="K62" s="6"/>
      <c r="L62" s="6"/>
      <c r="M62" s="6"/>
      <c r="N62" s="6"/>
      <c r="O62" s="6"/>
      <c r="P62" s="6"/>
      <c r="Q62" s="6"/>
      <c r="R62" s="6"/>
      <c r="S62" s="6"/>
      <c r="T62" s="6"/>
      <c r="U62" s="6"/>
      <c r="V62" s="6"/>
      <c r="W62" s="6"/>
      <c r="X62" s="6"/>
      <c r="Y62" s="6"/>
      <c r="Z62" s="6"/>
      <c r="AA62" s="6"/>
      <c r="AB62" s="6"/>
      <c r="AC62" s="6"/>
      <c r="AD62" s="6"/>
      <c r="AE62" s="6"/>
      <c r="AF62" s="6"/>
      <c r="AG62" s="13"/>
      <c r="AH62" s="13"/>
      <c r="AI62" s="13"/>
      <c r="EF62" s="1"/>
    </row>
    <row r="63" spans="1:160" x14ac:dyDescent="0.35">
      <c r="E63" s="33" t="s">
        <v>409</v>
      </c>
      <c r="H63" s="6"/>
      <c r="I63" s="6"/>
      <c r="J63" s="6"/>
      <c r="K63" s="6"/>
      <c r="L63" s="6"/>
      <c r="M63" s="6"/>
      <c r="N63" s="6"/>
      <c r="O63" s="6"/>
      <c r="P63" s="6"/>
      <c r="Q63" s="6"/>
      <c r="R63" s="6"/>
      <c r="S63" s="6"/>
      <c r="T63" s="6"/>
      <c r="U63" s="6"/>
      <c r="V63" s="6"/>
      <c r="W63" s="6"/>
      <c r="X63" s="6"/>
      <c r="Y63" s="6"/>
      <c r="Z63" s="6"/>
      <c r="AA63" s="6"/>
      <c r="AB63" s="6"/>
      <c r="AC63" s="6"/>
      <c r="AD63" s="6"/>
      <c r="AE63" s="6"/>
      <c r="AF63" s="6"/>
      <c r="AG63" s="13"/>
      <c r="AH63" s="13"/>
      <c r="AI63" s="13"/>
      <c r="EF63" s="1"/>
    </row>
    <row r="64" spans="1:160" x14ac:dyDescent="0.35">
      <c r="E64" s="40" t="s">
        <v>410</v>
      </c>
      <c r="H64" s="6"/>
      <c r="I64" s="6"/>
      <c r="J64" s="6"/>
      <c r="K64" s="6"/>
      <c r="L64" s="6"/>
      <c r="M64" s="6"/>
      <c r="N64" s="6"/>
      <c r="O64" s="6"/>
      <c r="P64" s="6"/>
      <c r="Q64" s="6"/>
      <c r="R64" s="6"/>
      <c r="S64" s="6"/>
      <c r="T64" s="6"/>
      <c r="U64" s="6"/>
      <c r="V64" s="6"/>
      <c r="W64" s="6"/>
      <c r="X64" s="6"/>
      <c r="Y64" s="6"/>
      <c r="Z64" s="6"/>
      <c r="AA64" s="6"/>
      <c r="AB64" s="6"/>
      <c r="AC64" s="6"/>
      <c r="AD64" s="6"/>
      <c r="AE64" s="6"/>
      <c r="AF64" s="6"/>
      <c r="AG64" s="13"/>
      <c r="AH64" s="13"/>
      <c r="AI64" s="13"/>
      <c r="EF64" s="1"/>
    </row>
    <row r="65" spans="5:136" x14ac:dyDescent="0.35">
      <c r="E65" s="43" t="s">
        <v>411</v>
      </c>
      <c r="H65" s="6"/>
      <c r="I65" s="6"/>
      <c r="J65" s="6"/>
      <c r="K65" s="6"/>
      <c r="L65" s="6"/>
      <c r="M65" s="6"/>
      <c r="N65" s="6"/>
      <c r="O65" s="6"/>
      <c r="P65" s="6"/>
      <c r="Q65" s="6"/>
      <c r="R65" s="6"/>
      <c r="S65" s="6"/>
      <c r="T65" s="6"/>
      <c r="U65" s="6"/>
      <c r="V65" s="6"/>
      <c r="W65" s="6"/>
      <c r="X65" s="6"/>
      <c r="Y65" s="6"/>
      <c r="Z65" s="6"/>
      <c r="AA65" s="6"/>
      <c r="AB65" s="6"/>
      <c r="AC65" s="6"/>
      <c r="AD65" s="6"/>
      <c r="AE65" s="6"/>
      <c r="AF65" s="6"/>
      <c r="AG65" s="13"/>
      <c r="AH65" s="13"/>
      <c r="AI65" s="13"/>
      <c r="EF65" s="1"/>
    </row>
    <row r="66" spans="5:136" x14ac:dyDescent="0.35">
      <c r="E66" s="46" t="s">
        <v>412</v>
      </c>
      <c r="H66" s="6"/>
      <c r="I66" s="6"/>
      <c r="J66" s="6"/>
      <c r="K66" s="6"/>
      <c r="L66" s="6"/>
      <c r="M66" s="6"/>
      <c r="N66" s="6"/>
      <c r="O66" s="6"/>
      <c r="P66" s="6"/>
      <c r="Q66" s="6"/>
      <c r="R66" s="6"/>
      <c r="S66" s="6"/>
      <c r="T66" s="6"/>
      <c r="U66" s="6"/>
      <c r="V66" s="6"/>
      <c r="W66" s="6"/>
      <c r="X66" s="6"/>
      <c r="Y66" s="6"/>
      <c r="Z66" s="6"/>
      <c r="AA66" s="6"/>
      <c r="AB66" s="6"/>
      <c r="AC66" s="6"/>
      <c r="AD66" s="6"/>
      <c r="AE66" s="6"/>
      <c r="AF66" s="6"/>
      <c r="AG66" s="13"/>
      <c r="AH66" s="13"/>
      <c r="AI66" s="13"/>
      <c r="EF66" s="1"/>
    </row>
    <row r="67" spans="5:136" x14ac:dyDescent="0.35">
      <c r="E67" s="21" t="s">
        <v>413</v>
      </c>
      <c r="H67" s="6"/>
      <c r="I67" s="6"/>
      <c r="J67" s="6"/>
      <c r="K67" s="6"/>
      <c r="L67" s="6"/>
      <c r="M67" s="6"/>
      <c r="N67" s="6"/>
      <c r="O67" s="6"/>
      <c r="P67" s="6"/>
      <c r="Q67" s="6"/>
      <c r="R67" s="6"/>
      <c r="S67" s="6"/>
      <c r="T67" s="6"/>
      <c r="U67" s="6"/>
      <c r="V67" s="6"/>
      <c r="W67" s="6"/>
      <c r="X67" s="6"/>
      <c r="Y67" s="6"/>
      <c r="Z67" s="6"/>
      <c r="AA67" s="6"/>
      <c r="AB67" s="6"/>
      <c r="AC67" s="6"/>
      <c r="AD67" s="6"/>
      <c r="AE67" s="6"/>
      <c r="AF67" s="6"/>
      <c r="AG67" s="13"/>
      <c r="AH67" s="13"/>
      <c r="AI67" s="13"/>
      <c r="EF67" s="1"/>
    </row>
    <row r="68" spans="5:136" x14ac:dyDescent="0.35">
      <c r="H68" s="6"/>
      <c r="I68" s="6"/>
      <c r="J68" s="6"/>
      <c r="K68" s="6"/>
      <c r="L68" s="6"/>
      <c r="M68" s="6"/>
      <c r="N68" s="6"/>
      <c r="O68" s="6"/>
      <c r="P68" s="6"/>
      <c r="Q68" s="6"/>
      <c r="R68" s="6"/>
      <c r="S68" s="6"/>
      <c r="T68" s="6"/>
      <c r="U68" s="6"/>
      <c r="V68" s="6"/>
      <c r="W68" s="6"/>
      <c r="X68" s="6"/>
      <c r="Y68" s="6"/>
      <c r="Z68" s="6"/>
      <c r="AA68" s="6"/>
      <c r="AB68" s="6"/>
      <c r="AC68" s="6"/>
      <c r="AD68" s="6"/>
      <c r="AE68" s="6"/>
      <c r="AF68" s="6"/>
      <c r="AG68" s="13"/>
      <c r="AH68" s="13"/>
      <c r="AI68" s="13"/>
      <c r="EF68" s="1"/>
    </row>
    <row r="69" spans="5:136" x14ac:dyDescent="0.35">
      <c r="H69" s="6"/>
      <c r="I69" s="6"/>
      <c r="J69" s="6"/>
      <c r="K69" s="6"/>
      <c r="L69" s="6"/>
      <c r="M69" s="6"/>
      <c r="N69" s="6"/>
      <c r="O69" s="6"/>
      <c r="P69" s="6"/>
      <c r="Q69" s="6"/>
      <c r="R69" s="6"/>
      <c r="S69" s="6"/>
      <c r="T69" s="6"/>
      <c r="U69" s="6"/>
      <c r="V69" s="6"/>
      <c r="W69" s="6"/>
      <c r="X69" s="6"/>
      <c r="Y69" s="6"/>
      <c r="Z69" s="6"/>
      <c r="AA69" s="6"/>
      <c r="AB69" s="6"/>
      <c r="AC69" s="6"/>
      <c r="AD69" s="6"/>
      <c r="AE69" s="6"/>
      <c r="AF69" s="6"/>
      <c r="AG69" s="13"/>
      <c r="AH69" s="13"/>
      <c r="AI69" s="13"/>
      <c r="EF69" s="1"/>
    </row>
    <row r="70" spans="5:136" x14ac:dyDescent="0.35">
      <c r="H70" s="6"/>
      <c r="I70" s="6"/>
      <c r="J70" s="6"/>
      <c r="K70" s="6"/>
      <c r="L70" s="6"/>
      <c r="M70" s="6"/>
      <c r="N70" s="6"/>
      <c r="O70" s="6"/>
      <c r="P70" s="6"/>
      <c r="Q70" s="6"/>
      <c r="R70" s="6"/>
      <c r="S70" s="6"/>
      <c r="T70" s="6"/>
      <c r="U70" s="6"/>
      <c r="V70" s="6"/>
      <c r="W70" s="6"/>
      <c r="X70" s="6"/>
      <c r="Y70" s="6"/>
      <c r="Z70" s="6"/>
      <c r="AA70" s="6"/>
      <c r="AB70" s="6"/>
      <c r="AC70" s="6"/>
      <c r="AD70" s="6"/>
      <c r="AE70" s="6"/>
      <c r="AF70" s="6"/>
      <c r="AG70" s="13"/>
      <c r="AH70" s="13"/>
      <c r="AI70" s="13"/>
      <c r="EF70" s="1"/>
    </row>
    <row r="71" spans="5:136" x14ac:dyDescent="0.35">
      <c r="H71" s="9"/>
      <c r="I71" s="9"/>
      <c r="J71" s="9"/>
      <c r="K71" s="9"/>
      <c r="L71" s="9"/>
      <c r="M71" s="9"/>
      <c r="N71" s="9"/>
      <c r="O71" s="9"/>
      <c r="P71" s="9"/>
      <c r="Q71" s="9"/>
      <c r="R71" s="9"/>
      <c r="S71" s="9"/>
      <c r="T71" s="9"/>
      <c r="U71" s="9"/>
      <c r="V71" s="9"/>
      <c r="W71" s="9"/>
      <c r="X71" s="9"/>
      <c r="Y71" s="9"/>
      <c r="Z71" s="9"/>
      <c r="AA71" s="9"/>
      <c r="AB71" s="9"/>
      <c r="AC71" s="9"/>
      <c r="AD71" s="9"/>
      <c r="AE71" s="9"/>
      <c r="AF71" s="9"/>
      <c r="AG71" s="14"/>
      <c r="AH71" s="14"/>
      <c r="AI71" s="14"/>
      <c r="EF71" s="1"/>
    </row>
    <row r="72" spans="5:136" x14ac:dyDescent="0.35">
      <c r="H72" s="9"/>
      <c r="I72" s="9"/>
      <c r="J72" s="9"/>
      <c r="K72" s="9"/>
      <c r="L72" s="9"/>
      <c r="M72" s="9"/>
      <c r="N72" s="9"/>
      <c r="O72" s="9"/>
      <c r="P72" s="9"/>
      <c r="Q72" s="9"/>
      <c r="R72" s="9"/>
      <c r="S72" s="9"/>
      <c r="T72" s="9"/>
      <c r="U72" s="9"/>
      <c r="V72" s="9"/>
      <c r="W72" s="9"/>
      <c r="X72" s="9"/>
      <c r="Y72" s="9"/>
      <c r="Z72" s="9"/>
      <c r="AA72" s="9"/>
      <c r="AB72" s="9"/>
      <c r="AC72" s="9"/>
      <c r="AD72" s="9"/>
      <c r="AE72" s="9"/>
      <c r="AF72" s="9"/>
      <c r="AG72" s="14"/>
      <c r="AH72" s="14"/>
      <c r="AI72" s="14"/>
      <c r="EF72" s="1"/>
    </row>
    <row r="73" spans="5:136" x14ac:dyDescent="0.35">
      <c r="H73" s="9"/>
      <c r="I73" s="9"/>
      <c r="J73" s="9"/>
      <c r="K73" s="9"/>
      <c r="L73" s="9"/>
      <c r="M73" s="9"/>
      <c r="N73" s="9"/>
      <c r="O73" s="9"/>
      <c r="P73" s="9"/>
      <c r="Q73" s="9"/>
      <c r="R73" s="9"/>
      <c r="S73" s="9"/>
      <c r="T73" s="9"/>
      <c r="U73" s="9"/>
      <c r="V73" s="9"/>
      <c r="W73" s="9"/>
      <c r="X73" s="9"/>
      <c r="Y73" s="9"/>
      <c r="Z73" s="9"/>
      <c r="AA73" s="9"/>
      <c r="AB73" s="9"/>
      <c r="AC73" s="9"/>
      <c r="AD73" s="9"/>
      <c r="AE73" s="9"/>
      <c r="AF73" s="9"/>
      <c r="AG73" s="14"/>
      <c r="AH73" s="14"/>
      <c r="AI73" s="14"/>
      <c r="EF73" s="1"/>
    </row>
    <row r="74" spans="5:136" x14ac:dyDescent="0.35">
      <c r="H74" s="9"/>
      <c r="I74" s="9"/>
      <c r="J74" s="9"/>
      <c r="K74" s="9"/>
      <c r="L74" s="9"/>
      <c r="M74" s="9"/>
      <c r="N74" s="9"/>
      <c r="O74" s="9"/>
      <c r="P74" s="9"/>
      <c r="Q74" s="9"/>
      <c r="R74" s="9"/>
      <c r="S74" s="9"/>
      <c r="T74" s="9"/>
      <c r="U74" s="9"/>
      <c r="V74" s="9"/>
      <c r="W74" s="9"/>
      <c r="X74" s="9"/>
      <c r="Y74" s="9"/>
      <c r="Z74" s="9"/>
      <c r="AA74" s="9"/>
      <c r="AB74" s="9"/>
      <c r="AC74" s="9"/>
      <c r="AD74" s="9"/>
      <c r="AE74" s="9"/>
      <c r="AF74" s="9"/>
      <c r="AG74" s="14"/>
      <c r="AH74" s="14"/>
      <c r="AI74" s="14"/>
      <c r="EF74" s="1"/>
    </row>
    <row r="75" spans="5:136" x14ac:dyDescent="0.35">
      <c r="H75" s="9"/>
      <c r="I75" s="9"/>
      <c r="J75" s="9"/>
      <c r="K75" s="9"/>
      <c r="L75" s="9"/>
      <c r="M75" s="9"/>
      <c r="N75" s="9"/>
      <c r="O75" s="9"/>
      <c r="P75" s="9"/>
      <c r="Q75" s="9"/>
      <c r="R75" s="9"/>
      <c r="S75" s="9"/>
      <c r="T75" s="9"/>
      <c r="U75" s="9"/>
      <c r="V75" s="9"/>
      <c r="W75" s="9"/>
      <c r="X75" s="9"/>
      <c r="Y75" s="9"/>
      <c r="Z75" s="9"/>
      <c r="AA75" s="9"/>
      <c r="AB75" s="9"/>
      <c r="AC75" s="9"/>
      <c r="AD75" s="9"/>
      <c r="AE75" s="9"/>
      <c r="AF75" s="9"/>
      <c r="AG75" s="14"/>
      <c r="AH75" s="14"/>
      <c r="AI75" s="14"/>
      <c r="EF75" s="1"/>
    </row>
    <row r="76" spans="5:136" x14ac:dyDescent="0.35">
      <c r="H76" s="9"/>
      <c r="I76" s="9"/>
      <c r="J76" s="9"/>
      <c r="K76" s="9"/>
      <c r="L76" s="9"/>
      <c r="M76" s="9"/>
      <c r="N76" s="9"/>
      <c r="O76" s="9"/>
      <c r="P76" s="9"/>
      <c r="Q76" s="9"/>
      <c r="R76" s="9"/>
      <c r="S76" s="9"/>
      <c r="T76" s="9"/>
      <c r="U76" s="9"/>
      <c r="V76" s="9"/>
      <c r="W76" s="9"/>
      <c r="X76" s="9"/>
      <c r="Y76" s="9"/>
      <c r="Z76" s="9"/>
      <c r="AA76" s="9"/>
      <c r="AB76" s="9"/>
      <c r="AC76" s="9"/>
      <c r="AD76" s="9"/>
      <c r="AE76" s="9"/>
      <c r="AF76" s="9"/>
      <c r="AG76" s="14"/>
      <c r="AH76" s="14"/>
      <c r="AI76" s="14"/>
      <c r="EF76" s="1"/>
    </row>
    <row r="77" spans="5:136" x14ac:dyDescent="0.35">
      <c r="H77" s="9"/>
      <c r="I77" s="9"/>
      <c r="J77" s="9"/>
      <c r="K77" s="9"/>
      <c r="L77" s="9"/>
      <c r="M77" s="9"/>
      <c r="N77" s="9"/>
      <c r="O77" s="9"/>
      <c r="P77" s="9"/>
      <c r="Q77" s="9"/>
      <c r="R77" s="9"/>
      <c r="S77" s="9"/>
      <c r="T77" s="9"/>
      <c r="U77" s="9"/>
      <c r="V77" s="9"/>
      <c r="W77" s="9"/>
      <c r="X77" s="9"/>
      <c r="Y77" s="9"/>
      <c r="Z77" s="9"/>
      <c r="AA77" s="9"/>
      <c r="AB77" s="9"/>
      <c r="AC77" s="9"/>
      <c r="AD77" s="9"/>
      <c r="AE77" s="9"/>
      <c r="AF77" s="9"/>
      <c r="AG77" s="14"/>
      <c r="AH77" s="14"/>
      <c r="AI77" s="14"/>
      <c r="EF77" s="1"/>
    </row>
    <row r="78" spans="5:136" x14ac:dyDescent="0.35">
      <c r="H78" s="9"/>
      <c r="I78" s="9"/>
      <c r="J78" s="9"/>
      <c r="K78" s="9"/>
      <c r="L78" s="9"/>
      <c r="M78" s="9"/>
      <c r="N78" s="9"/>
      <c r="O78" s="9"/>
      <c r="P78" s="9"/>
      <c r="Q78" s="9"/>
      <c r="R78" s="9"/>
      <c r="S78" s="9"/>
      <c r="T78" s="9"/>
      <c r="U78" s="9"/>
      <c r="V78" s="9"/>
      <c r="W78" s="9"/>
      <c r="X78" s="9"/>
      <c r="Y78" s="9"/>
      <c r="Z78" s="9"/>
      <c r="AA78" s="9"/>
      <c r="AB78" s="9"/>
      <c r="AC78" s="9"/>
      <c r="AD78" s="9"/>
      <c r="AE78" s="9"/>
      <c r="AF78" s="9"/>
      <c r="AG78" s="14"/>
      <c r="AH78" s="14"/>
      <c r="AI78" s="14"/>
      <c r="EF78" s="1"/>
    </row>
    <row r="79" spans="5:136" x14ac:dyDescent="0.35">
      <c r="H79" s="9"/>
      <c r="I79" s="9"/>
      <c r="J79" s="9"/>
      <c r="K79" s="9"/>
      <c r="L79" s="9"/>
      <c r="M79" s="9"/>
      <c r="N79" s="9"/>
      <c r="O79" s="9"/>
      <c r="P79" s="9"/>
      <c r="Q79" s="9"/>
      <c r="R79" s="9"/>
      <c r="S79" s="9"/>
      <c r="T79" s="9"/>
      <c r="U79" s="9"/>
      <c r="V79" s="9"/>
      <c r="W79" s="9"/>
      <c r="X79" s="9"/>
      <c r="Y79" s="9"/>
      <c r="Z79" s="9"/>
      <c r="AA79" s="9"/>
      <c r="AB79" s="9"/>
      <c r="AC79" s="9"/>
      <c r="AD79" s="9"/>
      <c r="AE79" s="9"/>
      <c r="AF79" s="9"/>
      <c r="AG79" s="14"/>
      <c r="AH79" s="14"/>
      <c r="AI79" s="14"/>
      <c r="EF79" s="1"/>
    </row>
    <row r="80" spans="5:136" x14ac:dyDescent="0.35">
      <c r="H80" s="3"/>
      <c r="I80" s="3"/>
      <c r="J80" s="3"/>
      <c r="K80" s="3"/>
      <c r="L80" s="3"/>
      <c r="M80" s="3"/>
      <c r="N80" s="3"/>
      <c r="O80" s="3"/>
      <c r="P80" s="3"/>
      <c r="Q80" s="3"/>
      <c r="R80" s="3"/>
      <c r="S80" s="3"/>
      <c r="T80" s="3"/>
      <c r="U80" s="3"/>
      <c r="V80" s="3"/>
      <c r="W80" s="3"/>
      <c r="X80" s="3"/>
      <c r="Y80" s="3"/>
      <c r="Z80" s="3"/>
      <c r="AA80" s="3"/>
      <c r="AB80" s="3"/>
      <c r="AC80" s="3"/>
      <c r="AD80" s="3"/>
      <c r="AE80" s="3"/>
      <c r="AF80" s="3"/>
      <c r="AG80" s="15"/>
      <c r="AH80" s="15"/>
      <c r="AI80" s="15"/>
      <c r="EF80" s="1"/>
    </row>
    <row r="81" spans="8:136" x14ac:dyDescent="0.35">
      <c r="H81" s="3"/>
      <c r="I81" s="3"/>
      <c r="J81" s="3"/>
      <c r="K81" s="3"/>
      <c r="L81" s="3"/>
      <c r="M81" s="3"/>
      <c r="N81" s="3"/>
      <c r="O81" s="3"/>
      <c r="P81" s="3"/>
      <c r="Q81" s="3"/>
      <c r="R81" s="3"/>
      <c r="S81" s="3"/>
      <c r="T81" s="3"/>
      <c r="U81" s="3"/>
      <c r="V81" s="3"/>
      <c r="W81" s="3"/>
      <c r="X81" s="3"/>
      <c r="Y81" s="3"/>
      <c r="Z81" s="3"/>
      <c r="AA81" s="3"/>
      <c r="AB81" s="3"/>
      <c r="AC81" s="3"/>
      <c r="AD81" s="3"/>
      <c r="AE81" s="3"/>
      <c r="AF81" s="3"/>
      <c r="AG81" s="15"/>
      <c r="AH81" s="15"/>
      <c r="AI81" s="15"/>
      <c r="EF81" s="1"/>
    </row>
    <row r="82" spans="8:136" x14ac:dyDescent="0.35">
      <c r="H82" s="3"/>
      <c r="I82" s="3"/>
      <c r="J82" s="3"/>
      <c r="K82" s="3"/>
      <c r="L82" s="3"/>
      <c r="M82" s="3"/>
      <c r="N82" s="3"/>
      <c r="O82" s="3"/>
      <c r="P82" s="3"/>
      <c r="Q82" s="3"/>
      <c r="R82" s="3"/>
      <c r="S82" s="3"/>
      <c r="T82" s="3"/>
      <c r="U82" s="3"/>
      <c r="V82" s="3"/>
      <c r="W82" s="3"/>
      <c r="X82" s="3"/>
      <c r="Y82" s="3"/>
      <c r="Z82" s="3"/>
      <c r="AA82" s="3"/>
      <c r="AB82" s="3"/>
      <c r="AC82" s="3"/>
      <c r="AD82" s="3"/>
      <c r="AE82" s="3"/>
      <c r="AF82" s="3"/>
      <c r="AG82" s="15"/>
      <c r="AH82" s="15"/>
      <c r="AI82" s="15"/>
      <c r="EF82" s="1"/>
    </row>
    <row r="83" spans="8:136" x14ac:dyDescent="0.35">
      <c r="H83" s="3"/>
      <c r="I83" s="3"/>
      <c r="J83" s="3"/>
      <c r="K83" s="3"/>
      <c r="L83" s="3"/>
      <c r="M83" s="3"/>
      <c r="N83" s="3"/>
      <c r="O83" s="3"/>
      <c r="P83" s="3"/>
      <c r="Q83" s="3"/>
      <c r="R83" s="3"/>
      <c r="S83" s="3"/>
      <c r="T83" s="3"/>
      <c r="U83" s="3"/>
      <c r="V83" s="3"/>
      <c r="W83" s="3"/>
      <c r="X83" s="3"/>
      <c r="Y83" s="3"/>
      <c r="Z83" s="3"/>
      <c r="AA83" s="3"/>
      <c r="AB83" s="3"/>
      <c r="AC83" s="3"/>
      <c r="AD83" s="3"/>
      <c r="AE83" s="3"/>
      <c r="AF83" s="3"/>
      <c r="AG83" s="15"/>
      <c r="AH83" s="15"/>
      <c r="AI83" s="15"/>
      <c r="EF83" s="1"/>
    </row>
    <row r="84" spans="8:136" x14ac:dyDescent="0.35">
      <c r="H84" s="3"/>
      <c r="I84" s="3"/>
      <c r="J84" s="3"/>
      <c r="K84" s="3"/>
      <c r="L84" s="3"/>
      <c r="M84" s="3"/>
      <c r="N84" s="3"/>
      <c r="O84" s="3"/>
      <c r="P84" s="3"/>
      <c r="Q84" s="3"/>
      <c r="R84" s="3"/>
      <c r="S84" s="3"/>
      <c r="T84" s="3"/>
      <c r="U84" s="3"/>
      <c r="V84" s="3"/>
      <c r="W84" s="3"/>
      <c r="X84" s="3"/>
      <c r="Y84" s="3"/>
      <c r="Z84" s="3"/>
      <c r="AA84" s="3"/>
      <c r="AB84" s="3"/>
      <c r="AC84" s="3"/>
      <c r="AD84" s="3"/>
      <c r="AE84" s="3"/>
      <c r="AF84" s="3"/>
      <c r="AG84" s="15"/>
      <c r="AH84" s="15"/>
      <c r="AI84" s="15"/>
      <c r="EF84" s="1"/>
    </row>
    <row r="85" spans="8:136" x14ac:dyDescent="0.35">
      <c r="H85" s="3"/>
      <c r="I85" s="3"/>
      <c r="J85" s="3"/>
      <c r="K85" s="3"/>
      <c r="L85" s="3"/>
      <c r="M85" s="3"/>
      <c r="N85" s="3"/>
      <c r="O85" s="3"/>
      <c r="P85" s="3"/>
      <c r="Q85" s="3"/>
      <c r="R85" s="3"/>
      <c r="S85" s="3"/>
      <c r="T85" s="3"/>
      <c r="U85" s="3"/>
      <c r="V85" s="3"/>
      <c r="W85" s="3"/>
      <c r="X85" s="3"/>
      <c r="Y85" s="3"/>
      <c r="Z85" s="3"/>
      <c r="AA85" s="3"/>
      <c r="AB85" s="3"/>
      <c r="AC85" s="3"/>
      <c r="AD85" s="3"/>
      <c r="AE85" s="3"/>
      <c r="AF85" s="3"/>
      <c r="AG85" s="15"/>
      <c r="AH85" s="15"/>
      <c r="AI85" s="15"/>
      <c r="EF85" s="1"/>
    </row>
    <row r="86" spans="8:136" x14ac:dyDescent="0.35">
      <c r="EF86" s="1"/>
    </row>
    <row r="87" spans="8:136" x14ac:dyDescent="0.35">
      <c r="EF87" s="1"/>
    </row>
  </sheetData>
  <conditionalFormatting sqref="EF55:EY1048576">
    <cfRule type="cellIs" dxfId="30" priority="24" operator="equal">
      <formula>"WTF"</formula>
    </cfRule>
  </conditionalFormatting>
  <conditionalFormatting sqref="F2:V54 A1:AI1 A55:EY1048576 Y2:AG54 AI2:AI54 C10:C54 A2:A54 C2:C8 EZ1:XFD1048576">
    <cfRule type="cellIs" dxfId="29" priority="23" operator="equal">
      <formula>"???"</formula>
    </cfRule>
  </conditionalFormatting>
  <conditionalFormatting sqref="F2:V54 A1:AI1 A55:AI55 Y2:AG54 AI2:AI54 C10:C54 A2:A54 C2:C8">
    <cfRule type="cellIs" dxfId="28" priority="22" operator="equal">
      <formula>"ERR"</formula>
    </cfRule>
  </conditionalFormatting>
  <conditionalFormatting sqref="D2:E54">
    <cfRule type="cellIs" dxfId="27" priority="21" operator="equal">
      <formula>"???"</formula>
    </cfRule>
  </conditionalFormatting>
  <conditionalFormatting sqref="D2:E54">
    <cfRule type="cellIs" dxfId="26" priority="20" operator="equal">
      <formula>"ERR"</formula>
    </cfRule>
  </conditionalFormatting>
  <conditionalFormatting sqref="EF1:EY1 EG9 EG13 EG33:EG35 EI30 EG37:EG42 EG44 EI48 EK9 EG22:EG23 EK22 EK50 EG3:EG6 EG51:EG52 EM32 EF2:EN2 EP2:EY2 EQ24 EQ52 EQ32 ES34 EM37:EM42 EO50:EO51 EU32 ES44 EU50 EW34:EW35 EU52 EG19:EG20 EY13 EY26 EW41 EW37:EW39 EY39 EY19:EY20 EY51:EY52 EY34:EY35 EY22:EY23 EY9 EY3:EY7 EW52 EW50 EW44 EW32 EW19:EW24 EW3:EW11 EU19:EU21 EU44 EU23:EU24 EU8:EU9 EU3:EU4 ES19:ES21 ES23:ES24 ES37:ES38 ES3:ES9 EQ19:EQ21 EQ50 EQ37 EQ8:EQ9 EQ3:EQ5 EO19:EO20 EO37:EO38 EO23 EO8 EO3:EO4 EO44 EM19:EM24 EM3:EM9 EM52 EM44 EK19:EK20 EK3:EK5 EK52 EK44 EI19:EI20 EI51:EI52 EI5:EI6 EI44 EI37:EI42 EI23 EX3:EX54 EV3:EV54 ET3:ET54 ER3:ER54 EP3:EP54 EN3:EN54 EL3:EL54 EJ3:EJ54 EH3:EH54 EF3:EF54">
    <cfRule type="cellIs" dxfId="25" priority="19" operator="equal">
      <formula>"WTF"</formula>
    </cfRule>
  </conditionalFormatting>
  <conditionalFormatting sqref="BK37:BK39 BM52 BO44 BM54 BQ41 BM34:BM36 BS30 BK22:BK23 BS52:BS54 BS44:BS45 CA30 CC32 BY9:BY10 CA44:CA45 CE51:CE53 CM32 CK44 CK51 CK24:CK26 CO30 CK40:CK41 CO37:CO38 CO50:CO52 CU50 CU52 CY22 CY52 CY24 CY26 CY28 CY30 CY44 DA32 DA34 DC37 DA39:DA41 DG8 DG30 DG32 DG37:DG38 DG34:DG35 DG40:DG41 DM41 DM52 DG3:DG6 DG20:DG21 DG23:DG24 DS9 DS20 DU52 DW19:DW20 DY14 DW24 DW26:DW27 DY30 DW41 DY44 DY34 DW37:DW38 DY50:DY51 EC19:EC20 DW3:DW6 EA9 EC39 EC41 EC3:EC4 EG9 EG13 EG33:EG35 EI30 EG37:EG42 EG44 EI48 EK9 EG22:EG23 EK22 EK50 EG3:EG6 EG51:EG52 EM32 EQ24 EQ52 EQ32 ES34 EM37:EM42 EO50:EO51 EU32 ES44 EU50 EW41 AK8:AK9 AK11:AK54 AJ1:EY1 EW34:EW35 EU52 EG19:EG20 EY13 EY26 EW37:EW39 AL2:AL54 CT2:CZ2 DB2:DD2 DF2:DH2 DJ2:DL2 DR2:DT2 DV2:DZ2 EB2:ED2 EF2:EN2 EP2:EY2 EY39 EY19:EY20 EY51:EY52 EY34:EY35 EY22:EY23 EY9 EY3:EY7 EW52 EW50 EW44 EW32 EW19:EW24 EW3:EW11 EU3:EU4 EU19:EU21 EU44 EU23:EU24 EU8:EU9 ES19:ES21 ES23:ES24 ES37:ES38 ES3:ES9 EQ19:EQ21 EQ3:EQ5 EQ50 EQ37 EQ8:EQ9 EO19:EO20 EO3:EO4 EO37:EO38 EO23 EO8 EO44 EM19:EM24 EM3:EM9 EM52 EM44 EK19:EK20 EK3:EK5 EK52 EK44 EI19:EI20 EI51:EI52 EI5:EI6 EI44 EI37:EI42 EI23 EC8:EC9 DY3:DY7 DY41 DY37 DY22:DY24 DY19:DY20 DY9 DW8:DW9 DU9 DO3:DO6 DO44 DO37:DO39 DO23:DO24 DO8:DO9 DO19:DO21 DM44 DM37:DM39 DM32:DM35 DM22:DM23 DM5:DM9 DM19:DM20 DK23:DK24 DK3:DK4 DK19:DK21 DK44 DK37:DK39 DK33 DK8:DK9 DI11:DI53 DI3:DI9 DC44 DC3:DC4 DC8:DC9 DC19:DC24 DA44 DA30 DA24 DA52 DA4:DA6 DA8:DA9 DA19:DA21 CY4:CY5 CY8:CY9 CY19:CY20 CW50 CW4 CW8:CW9 CW19:CW20 CU3:CU4 CU24 CU8:CU9 CU19:CU22 CS3 CS37 CS24 CS8:CS9 CS19:CS21 CQ7:CQ17 CQ19:CQ54 CO40:CO41 CO9 CO4:CO6 CO19:CO24 CM44 CM41 CM23:CM24 CM8:CM9 CM19:CM21 CK9:CK10 CK19:CK20 CI52 CI8:CI9 CI19:CI20 CG50:CG54 CG15 CG13 CG44 CG21:CG26 CG19 CE36:CE49 CE4:CE34 CC44 CC8:CC9 CC24 CC4 CC19:CC20 CA50:CA53 CA34:CA40 CA19:CA25 BY52 BY37:BY39 BY23:BY24 BY19:BY20 BW8 BW50:BW52 BW37:BW39 BW44 BW23:BW24 BW19:BW20 BU19:BU54 BS34:BS38 BS19:BS24 BQ37:BQ38 BQ9 BQ24 BQ22 BQ19:BQ20 BO28:BO29 BO52 BO31:BO40 BO19:BO24 BM39:BM41 BM19:BM29 BK2:BK4 BK44 BK19:BK20 DN2:DP2 EX3:EX54 EV3:EV54 ET3:ET54 ER3:ER54 EP3:EP54 EN3:EN54 EL3:EL54 EJ3:EJ54 EH3:EH54 EF3:EF54 ED3:ED54 EB3:EB54 DZ3:DZ54 DX3:DX54 DV3:DV54 DT3:DT54 DR3:DR54 DP3:DP54 DN3:DN54 DL3:DL54 DJ3:DJ54 DH3:DH54 DF3:DF54 DD3:DD54 DB3:DB54 CZ3:CZ54 CX3:CX54 CV3:CV54 CT3:CT54 CR2:CR54 CP2:CP54 CN2:CN54 CL2:CL54 CJ2:CJ54 CH2:CH54 CF2:CF54 CD2:CD54 CB2:CB54 BZ2:BZ54 BX2:BX54 BV2:BV54 BT2:BT54 BR2:BR54 BP2:BP54 AM2:BH2 BI3 BI9 BI44 BI19:BI20 BH3:BH54 BG3:BG11 BG13:BG24 BG26:BG53 BF3:BF54 BE3:BE12 BE19:BE24 BE34:BE43 BD3:BD54 BC3:BC9 BC23:BC27 BC19:BC21 BC37:BC45 AX3:BB54 AW3:AW18 AW20:AW54 AU42:AU54 AU3:AU40 AT3:AT54 AS19:AS54 AR3:AR54 AQ3:AQ24 AQ34:AQ44 AQ30:AQ32 AQ46:AQ54 AJ2:AJ54 AM3:AP54 BM2:BM14 BO2:BO12 BQ2:BQ4 BS2:BS9 BU2:BU12 BW2:BW6 BY2:BY6 CA2:CA13 CC2 CE2 CG2:CG9 CI2:CI4 CK2:CK6 CM2:CM4 CO2 CQ2:CQ5 AS3:AS10 AV3:AV54">
    <cfRule type="cellIs" dxfId="24" priority="18" operator="equal">
      <formula>"???"</formula>
    </cfRule>
  </conditionalFormatting>
  <conditionalFormatting sqref="BK37:BK39 BM52 BO44 BM54 BQ41 BM34:BM36 BS30 BK22:BK23 BS52:BS54 BS44:BS45 CA30 CC32 BY9:BY10 CA44:CA45 CE51:CE53 CM32 CK44 CK51 CK24:CK26 CO30 CK40:CK41 CO37:CO38 CO50:CO52 CU50 CU52 CY22 CY52 CY24 CY26 CY28 CY30 CY44 DA32 DA34 DC37 DA39:DA41 DG8 DG30 DG32 DG37:DG38 DG34:DG35 DG40:DG41 DM41 DM52 DG3:DG6 DG20:DG21 DG23:DG24 DS9 DS20 DU52 DW19:DW20 DY14 DW24 DW26:DW27 DY30 DW41 DY44 DY34 DW37:DW38 DY50:DY51 EC19:EC20 DW3:DW6 EA9 EC39 EC41 EC3:EC4 EG9 EG13 EG33:EG35 EI30 EG37:EG42 EG44 EI48 EK9 EG22:EG23 EK22 EK50 EG3:EG6 EG51:EG52 EM32 EQ24 EQ52 EQ32 ES34 EM37:EM42 EO50:EO51 EU32 ES44 EU50 EW41 AK8:AK9 AK11:AK54 AJ1:EY1 AJ55:EY55 EW34:EW35 EU52 EG19:EG20 EY13 EY26 EW37:EW39 AL2:AL54 CT2:CZ2 DB2:DD2 DF2:DH2 DJ2:DL2 DR2:DT2 DV2:DZ2 EB2:ED2 EF2:EN2 EP2:EY2 EY39 EY19:EY20 EY51:EY52 EY34:EY35 EY22:EY23 EY9 EY3:EY7 EW52 EW50 EW44 EW32 EW19:EW24 EW3:EW11 EU3:EU4 EU19:EU21 EU44 EU23:EU24 EU8:EU9 ES19:ES21 ES23:ES24 ES37:ES38 ES3:ES9 EQ19:EQ21 EQ3:EQ5 EQ50 EQ37 EQ8:EQ9 EO19:EO20 EO3:EO4 EO37:EO38 EO23 EO8 EO44 EM19:EM24 EM3:EM9 EM52 EM44 EK19:EK20 EK3:EK5 EK52 EK44 EI19:EI20 EI51:EI52 EI5:EI6 EI44 EI37:EI42 EI23 EC8:EC9 DY3:DY7 DY41 DY37 DY22:DY24 DY19:DY20 DY9 DW8:DW9 DU9 DO3:DO6 DO44 DO37:DO39 DO23:DO24 DO8:DO9 DO19:DO21 DM44 DM37:DM39 DM32:DM35 DM22:DM23 DM5:DM9 DM19:DM20 DK23:DK24 DK3:DK4 DK19:DK21 DK44 DK37:DK39 DK33 DK8:DK9 DI11:DI53 DI3:DI9 DC44 DC3:DC4 DC8:DC9 DC19:DC24 DA44 DA30 DA24 DA52 DA4:DA6 DA8:DA9 DA19:DA21 CY4:CY5 CY8:CY9 CY19:CY20 CW50 CW4 CW8:CW9 CW19:CW20 CU3:CU4 CU24 CU8:CU9 CU19:CU22 CS3 CS37 CS24 CS8:CS9 CS19:CS21 CQ7:CQ17 CQ19:CQ54 CO40:CO41 CO9 CO4:CO6 CO19:CO24 CM44 CM41 CM23:CM24 CM8:CM9 CM19:CM21 CK9:CK10 CK19:CK20 CI52 CI8:CI9 CI19:CI20 CG50:CG54 CG15 CG13 CG44 CG21:CG26 CG19 CE36:CE49 CE4:CE34 CC44 CC8:CC9 CC24 CC4 CC19:CC20 CA50:CA53 CA34:CA40 CA19:CA25 BY52 BY37:BY39 BY23:BY24 BY19:BY20 BW8 BW50:BW52 BW37:BW39 BW44 BW23:BW24 BW19:BW20 BU19:BU54 BS34:BS38 BS19:BS24 BQ37:BQ38 BQ9 BQ24 BQ22 BQ19:BQ20 BO28:BO29 BO52 BO31:BO40 BO19:BO24 BM39:BM41 BM19:BM29 BK2:BK4 BK44 BK19:BK20 DN2:DP2 EX3:EX54 EV3:EV54 ET3:ET54 ER3:ER54 EP3:EP54 EN3:EN54 EL3:EL54 EJ3:EJ54 EH3:EH54 EF3:EF54 ED3:ED54 EB3:EB54 DZ3:DZ54 DX3:DX54 DV3:DV54 DT3:DT54 DR3:DR54 DP3:DP54 DN3:DN54 DL3:DL54 DJ3:DJ54 DH3:DH54 DF3:DF54 DD3:DD54 DB3:DB54 CZ3:CZ54 CX3:CX54 CV3:CV54 CT3:CT54 CR2:CR54 CP2:CP54 CN2:CN54 CL2:CL54 CJ2:CJ54 CH2:CH54 CF2:CF54 CD2:CD54 CB2:CB54 BZ2:BZ54 BX2:BX54 BV2:BV54 BT2:BT54 BR2:BR54 BP2:BP54 AM2:BH2 BI3 BI9 BI44 BI19:BI20 BH3:BH54 BG3:BG11 BG13:BG24 BG26:BG53 BF3:BF54 BE3:BE12 BE19:BE24 BE34:BE43 BD3:BD54 BC3:BC9 BC23:BC27 BC19:BC21 BC37:BC45 AX3:BB54 AW3:AW18 AW20:AW54 AU42:AU54 AU3:AU40 AT3:AT54 AS19:AS54 AR3:AR54 AQ3:AQ24 AQ34:AQ44 AQ30:AQ32 AQ46:AQ54 AJ2:AJ54 AM3:AP54 BM2:BM14 BO2:BO12 BQ2:BQ4 BS2:BS9 BU2:BU12 BW2:BW6 BY2:BY6 CA2:CA13 CC2 CE2 CG2:CG9 CI2:CI4 CK2:CK6 CM2:CM4 CO2 CQ2:CQ5 AS3:AS10 AV3:AV54">
    <cfRule type="cellIs" dxfId="23" priority="17" operator="equal">
      <formula>"ERR"</formula>
    </cfRule>
  </conditionalFormatting>
  <conditionalFormatting sqref="AJ1:EY1 BK2:BK54 BM2:BM29 BO2:EY54 BM31:BM54 AJ2:BI54">
    <cfRule type="cellIs" dxfId="22" priority="16" operator="equal">
      <formula>"ERROR"</formula>
    </cfRule>
  </conditionalFormatting>
  <conditionalFormatting sqref="BJ2:BJ54">
    <cfRule type="cellIs" dxfId="21" priority="15" operator="equal">
      <formula>"???"</formula>
    </cfRule>
  </conditionalFormatting>
  <conditionalFormatting sqref="BJ2:BJ54">
    <cfRule type="cellIs" dxfId="20" priority="14" operator="equal">
      <formula>"ERR"</formula>
    </cfRule>
  </conditionalFormatting>
  <conditionalFormatting sqref="BJ2:BJ54">
    <cfRule type="cellIs" dxfId="19" priority="13" operator="equal">
      <formula>"ERROR"</formula>
    </cfRule>
  </conditionalFormatting>
  <conditionalFormatting sqref="BL2:BL54">
    <cfRule type="cellIs" dxfId="18" priority="12" operator="equal">
      <formula>"???"</formula>
    </cfRule>
  </conditionalFormatting>
  <conditionalFormatting sqref="BL2:BL54">
    <cfRule type="cellIs" dxfId="17" priority="11" operator="equal">
      <formula>"ERR"</formula>
    </cfRule>
  </conditionalFormatting>
  <conditionalFormatting sqref="BL2:BL54">
    <cfRule type="cellIs" dxfId="16" priority="10" operator="equal">
      <formula>"ERROR"</formula>
    </cfRule>
  </conditionalFormatting>
  <conditionalFormatting sqref="BN2:BN54">
    <cfRule type="cellIs" dxfId="15" priority="9" operator="equal">
      <formula>"???"</formula>
    </cfRule>
  </conditionalFormatting>
  <conditionalFormatting sqref="BN2:BN54">
    <cfRule type="cellIs" dxfId="14" priority="8" operator="equal">
      <formula>"ERR"</formula>
    </cfRule>
  </conditionalFormatting>
  <conditionalFormatting sqref="BN2:BN54">
    <cfRule type="cellIs" dxfId="13" priority="7" operator="equal">
      <formula>"ERROR"</formula>
    </cfRule>
  </conditionalFormatting>
  <conditionalFormatting sqref="W2:X54">
    <cfRule type="cellIs" dxfId="12" priority="6" operator="equal">
      <formula>"???"</formula>
    </cfRule>
  </conditionalFormatting>
  <conditionalFormatting sqref="W2:X54">
    <cfRule type="cellIs" dxfId="11" priority="5" operator="equal">
      <formula>"ERR"</formula>
    </cfRule>
  </conditionalFormatting>
  <conditionalFormatting sqref="AH2:AH54">
    <cfRule type="cellIs" dxfId="10" priority="4" operator="equal">
      <formula>"???"</formula>
    </cfRule>
  </conditionalFormatting>
  <conditionalFormatting sqref="AH2:AH54">
    <cfRule type="cellIs" dxfId="9" priority="3" operator="equal">
      <formula>"ERR"</formula>
    </cfRule>
  </conditionalFormatting>
  <conditionalFormatting sqref="B10:B54 B2:B8">
    <cfRule type="cellIs" dxfId="8" priority="2" operator="equal">
      <formula>"???"</formula>
    </cfRule>
  </conditionalFormatting>
  <conditionalFormatting sqref="B10:B54 B2:B8">
    <cfRule type="cellIs" dxfId="7" priority="1" operator="equal">
      <formula>"ERR"</formula>
    </cfRule>
  </conditionalFormatting>
  <hyperlinks>
    <hyperlink ref="AK4" r:id="rId1"/>
  </hyperlinks>
  <pageMargins left="0.7" right="0.7" top="0.75" bottom="0.75" header="0.3" footer="0.3"/>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W61"/>
  <sheetViews>
    <sheetView workbookViewId="0">
      <selection activeCell="K24" sqref="K24"/>
    </sheetView>
  </sheetViews>
  <sheetFormatPr defaultRowHeight="14.5" x14ac:dyDescent="0.35"/>
  <cols>
    <col min="1" max="1" width="14.54296875" customWidth="1"/>
    <col min="2" max="2" width="8.1796875" customWidth="1"/>
    <col min="4" max="4" width="8.90625" style="107"/>
    <col min="6" max="6" width="7.1796875" customWidth="1"/>
    <col min="7" max="7" width="8.90625" style="107"/>
    <col min="9" max="9" width="8.90625" style="107"/>
    <col min="11" max="11" width="8.90625" style="107"/>
    <col min="12" max="12" width="9.81640625" customWidth="1"/>
    <col min="13" max="13" width="8.90625" style="107"/>
    <col min="15" max="15" width="8.90625" style="107"/>
    <col min="17" max="17" width="8.90625" style="107"/>
    <col min="18" max="18" width="9.54296875" customWidth="1"/>
    <col min="19" max="19" width="8.90625" style="107"/>
    <col min="21" max="21" width="8.90625" style="107"/>
    <col min="23" max="23" width="8.90625" style="107"/>
  </cols>
  <sheetData>
    <row r="1" spans="1:23" x14ac:dyDescent="0.35">
      <c r="A1" s="108" t="s">
        <v>404</v>
      </c>
      <c r="B1" s="108" t="s">
        <v>403</v>
      </c>
      <c r="C1" s="108" t="s">
        <v>332</v>
      </c>
      <c r="D1" s="109" t="s">
        <v>333</v>
      </c>
      <c r="E1" s="108" t="s">
        <v>322</v>
      </c>
      <c r="F1" s="108" t="s">
        <v>405</v>
      </c>
      <c r="G1" s="109" t="s">
        <v>323</v>
      </c>
      <c r="H1" s="108" t="s">
        <v>406</v>
      </c>
      <c r="I1" s="109" t="s">
        <v>324</v>
      </c>
      <c r="J1" s="108" t="s">
        <v>407</v>
      </c>
      <c r="K1" s="109" t="s">
        <v>325</v>
      </c>
      <c r="L1" s="108" t="s">
        <v>408</v>
      </c>
      <c r="M1" s="109" t="s">
        <v>326</v>
      </c>
      <c r="N1" s="108" t="s">
        <v>409</v>
      </c>
      <c r="O1" s="109" t="s">
        <v>327</v>
      </c>
      <c r="P1" s="108" t="s">
        <v>410</v>
      </c>
      <c r="Q1" s="109" t="s">
        <v>328</v>
      </c>
      <c r="R1" s="108" t="s">
        <v>411</v>
      </c>
      <c r="S1" s="109" t="s">
        <v>329</v>
      </c>
      <c r="T1" s="108" t="s">
        <v>412</v>
      </c>
      <c r="U1" s="109" t="s">
        <v>330</v>
      </c>
      <c r="V1" s="108" t="s">
        <v>413</v>
      </c>
      <c r="W1" s="109" t="s">
        <v>331</v>
      </c>
    </row>
    <row r="2" spans="1:23" ht="15.5" x14ac:dyDescent="0.35">
      <c r="A2" s="141" t="s">
        <v>58</v>
      </c>
      <c r="B2">
        <v>1</v>
      </c>
      <c r="C2" s="107">
        <v>82.2</v>
      </c>
      <c r="D2" s="107">
        <v>82.2</v>
      </c>
      <c r="E2" t="s">
        <v>2130</v>
      </c>
      <c r="F2">
        <v>14.5</v>
      </c>
      <c r="G2" s="168">
        <v>0.90625</v>
      </c>
      <c r="H2">
        <v>25.2</v>
      </c>
      <c r="I2" s="168">
        <v>0.78749999999999998</v>
      </c>
      <c r="J2">
        <v>12</v>
      </c>
      <c r="K2" s="168">
        <v>1</v>
      </c>
      <c r="L2">
        <v>7</v>
      </c>
      <c r="M2" s="168">
        <v>1</v>
      </c>
      <c r="N2">
        <v>9.5</v>
      </c>
      <c r="O2" s="168">
        <v>0.79166666666666663</v>
      </c>
      <c r="P2">
        <v>5</v>
      </c>
      <c r="Q2" s="168">
        <v>1</v>
      </c>
      <c r="R2">
        <v>3</v>
      </c>
      <c r="S2" s="168">
        <v>0.5</v>
      </c>
      <c r="T2">
        <v>4</v>
      </c>
      <c r="U2" s="168">
        <v>1</v>
      </c>
      <c r="V2">
        <v>2</v>
      </c>
      <c r="W2" s="168">
        <v>0.33333333333333331</v>
      </c>
    </row>
    <row r="3" spans="1:23" ht="15.5" x14ac:dyDescent="0.35">
      <c r="A3" s="141" t="s">
        <v>97</v>
      </c>
      <c r="B3">
        <v>2</v>
      </c>
      <c r="C3" s="107">
        <v>62</v>
      </c>
      <c r="D3" s="107">
        <v>62</v>
      </c>
      <c r="E3" t="s">
        <v>2131</v>
      </c>
      <c r="F3">
        <v>15.5</v>
      </c>
      <c r="G3" s="168">
        <v>0.96875</v>
      </c>
      <c r="H3">
        <v>15.5</v>
      </c>
      <c r="I3" s="168">
        <v>0.484375</v>
      </c>
      <c r="J3">
        <v>4.5</v>
      </c>
      <c r="K3" s="168">
        <v>0.375</v>
      </c>
      <c r="L3">
        <v>5.5</v>
      </c>
      <c r="M3" s="168">
        <v>0.7857142857142857</v>
      </c>
      <c r="N3">
        <v>10</v>
      </c>
      <c r="O3" s="168">
        <v>0.83333333333333337</v>
      </c>
      <c r="P3">
        <v>1.5</v>
      </c>
      <c r="Q3" s="168">
        <v>0.3</v>
      </c>
      <c r="R3">
        <v>2.5</v>
      </c>
      <c r="S3" s="168">
        <v>0.41666666666666669</v>
      </c>
      <c r="T3">
        <v>4</v>
      </c>
      <c r="U3" s="168">
        <v>1</v>
      </c>
      <c r="V3">
        <v>3</v>
      </c>
      <c r="W3" s="168">
        <v>0.5</v>
      </c>
    </row>
    <row r="4" spans="1:23" ht="15.5" x14ac:dyDescent="0.35">
      <c r="A4" s="141" t="s">
        <v>60</v>
      </c>
      <c r="B4">
        <v>3</v>
      </c>
      <c r="C4" s="107">
        <v>61.699999999999996</v>
      </c>
      <c r="D4" s="107">
        <v>61.699999999999996</v>
      </c>
      <c r="E4" t="s">
        <v>2131</v>
      </c>
      <c r="F4">
        <v>10.5</v>
      </c>
      <c r="G4" s="168">
        <v>0.65625</v>
      </c>
      <c r="H4">
        <v>19.2</v>
      </c>
      <c r="I4" s="168">
        <v>0.6</v>
      </c>
      <c r="J4">
        <v>10</v>
      </c>
      <c r="K4" s="168">
        <v>0.83333333333333337</v>
      </c>
      <c r="L4">
        <v>2</v>
      </c>
      <c r="M4" s="168">
        <v>0.2857142857142857</v>
      </c>
      <c r="N4">
        <v>10</v>
      </c>
      <c r="O4" s="168">
        <v>0.83333333333333337</v>
      </c>
      <c r="P4">
        <v>1.5</v>
      </c>
      <c r="Q4" s="168">
        <v>0.3</v>
      </c>
      <c r="R4">
        <v>3</v>
      </c>
      <c r="S4" s="168">
        <v>0.5</v>
      </c>
      <c r="T4">
        <v>1.5</v>
      </c>
      <c r="U4" s="168">
        <v>0.375</v>
      </c>
      <c r="V4">
        <v>4</v>
      </c>
      <c r="W4" s="168">
        <v>0.66666666666666663</v>
      </c>
    </row>
    <row r="5" spans="1:23" ht="15.5" x14ac:dyDescent="0.35">
      <c r="A5" s="141" t="s">
        <v>83</v>
      </c>
      <c r="B5">
        <v>4</v>
      </c>
      <c r="C5" s="107">
        <v>60.699999999999996</v>
      </c>
      <c r="D5" s="107">
        <v>60.699999999999996</v>
      </c>
      <c r="E5" t="s">
        <v>2131</v>
      </c>
      <c r="F5">
        <v>14.5</v>
      </c>
      <c r="G5" s="168">
        <v>0.90625</v>
      </c>
      <c r="H5">
        <v>17.5</v>
      </c>
      <c r="I5" s="168">
        <v>0.546875</v>
      </c>
      <c r="J5">
        <v>6.6999999999999993</v>
      </c>
      <c r="K5" s="168">
        <v>0.55833333333333324</v>
      </c>
      <c r="L5">
        <v>2.5</v>
      </c>
      <c r="M5" s="168">
        <v>0.35714285714285715</v>
      </c>
      <c r="N5">
        <v>8.5</v>
      </c>
      <c r="O5" s="168">
        <v>0.70833333333333337</v>
      </c>
      <c r="P5">
        <v>5</v>
      </c>
      <c r="Q5" s="168">
        <v>1</v>
      </c>
      <c r="R5">
        <v>0.5</v>
      </c>
      <c r="S5" s="168">
        <v>8.3333333333333329E-2</v>
      </c>
      <c r="T5">
        <v>1.5</v>
      </c>
      <c r="U5" s="168">
        <v>0.375</v>
      </c>
      <c r="V5">
        <v>4</v>
      </c>
      <c r="W5" s="168">
        <v>0.66666666666666663</v>
      </c>
    </row>
    <row r="6" spans="1:23" ht="15.5" x14ac:dyDescent="0.35">
      <c r="A6" s="141" t="s">
        <v>91</v>
      </c>
      <c r="B6">
        <v>6</v>
      </c>
      <c r="C6" s="107">
        <v>57.6</v>
      </c>
      <c r="D6" s="107">
        <v>57.6</v>
      </c>
      <c r="E6" t="s">
        <v>2132</v>
      </c>
      <c r="F6">
        <v>14.5</v>
      </c>
      <c r="G6" s="168">
        <v>0.90625</v>
      </c>
      <c r="H6">
        <v>14.6</v>
      </c>
      <c r="I6" s="168">
        <v>0.45624999999999999</v>
      </c>
      <c r="J6">
        <v>6</v>
      </c>
      <c r="K6" s="168">
        <v>0.5</v>
      </c>
      <c r="L6">
        <v>6.5</v>
      </c>
      <c r="M6" s="168">
        <v>0.9285714285714286</v>
      </c>
      <c r="N6">
        <v>7.5</v>
      </c>
      <c r="O6" s="168">
        <v>0.625</v>
      </c>
      <c r="P6">
        <v>4</v>
      </c>
      <c r="Q6" s="168">
        <v>0.8</v>
      </c>
      <c r="R6">
        <v>0</v>
      </c>
      <c r="S6" s="168">
        <v>0</v>
      </c>
      <c r="T6">
        <v>1.5</v>
      </c>
      <c r="U6" s="168">
        <v>0.375</v>
      </c>
      <c r="V6">
        <v>3</v>
      </c>
      <c r="W6" s="168">
        <v>0.5</v>
      </c>
    </row>
    <row r="7" spans="1:23" ht="15.5" x14ac:dyDescent="0.35">
      <c r="A7" s="141" t="s">
        <v>85</v>
      </c>
      <c r="B7">
        <v>7</v>
      </c>
      <c r="C7" s="107">
        <v>53.9</v>
      </c>
      <c r="D7" s="107">
        <v>53.9</v>
      </c>
      <c r="E7" t="s">
        <v>2133</v>
      </c>
      <c r="F7">
        <v>15</v>
      </c>
      <c r="G7" s="168">
        <v>0.9375</v>
      </c>
      <c r="H7">
        <v>18.399999999999999</v>
      </c>
      <c r="I7" s="168">
        <v>0.57499999999999996</v>
      </c>
      <c r="J7">
        <v>5</v>
      </c>
      <c r="K7" s="168">
        <v>0.41666666666666669</v>
      </c>
      <c r="L7">
        <v>1</v>
      </c>
      <c r="M7" s="168">
        <v>0.14285714285714285</v>
      </c>
      <c r="N7">
        <v>9</v>
      </c>
      <c r="O7" s="168">
        <v>0.75</v>
      </c>
      <c r="P7">
        <v>2</v>
      </c>
      <c r="Q7" s="168">
        <v>0.4</v>
      </c>
      <c r="R7">
        <v>1.5</v>
      </c>
      <c r="S7" s="168">
        <v>0.25</v>
      </c>
      <c r="T7">
        <v>0</v>
      </c>
      <c r="U7" s="168">
        <v>0</v>
      </c>
      <c r="V7">
        <v>2</v>
      </c>
      <c r="W7" s="168">
        <v>0.33333333333333331</v>
      </c>
    </row>
    <row r="8" spans="1:23" ht="15.5" x14ac:dyDescent="0.35">
      <c r="A8" s="141" t="s">
        <v>111</v>
      </c>
      <c r="B8">
        <v>8</v>
      </c>
      <c r="C8" s="107">
        <v>51.6</v>
      </c>
      <c r="D8" s="107">
        <v>53.75</v>
      </c>
      <c r="E8" t="s">
        <v>2133</v>
      </c>
      <c r="F8">
        <v>9.9</v>
      </c>
      <c r="G8" s="168">
        <v>0.61875000000000002</v>
      </c>
      <c r="H8">
        <v>17.2</v>
      </c>
      <c r="I8" s="168">
        <v>0.53749999999999998</v>
      </c>
      <c r="J8">
        <v>6</v>
      </c>
      <c r="K8" s="168">
        <v>0.5</v>
      </c>
      <c r="L8">
        <v>1</v>
      </c>
      <c r="M8" s="168">
        <v>0.14285714285714285</v>
      </c>
      <c r="N8">
        <v>10</v>
      </c>
      <c r="O8" s="168">
        <v>0.83333333333333337</v>
      </c>
      <c r="P8">
        <v>2</v>
      </c>
      <c r="Q8" s="168">
        <v>0.4</v>
      </c>
      <c r="R8">
        <v>1</v>
      </c>
      <c r="S8" s="168">
        <v>0.16666666666666666</v>
      </c>
      <c r="T8">
        <v>2.5</v>
      </c>
      <c r="U8" s="168">
        <v>0.625</v>
      </c>
      <c r="V8">
        <v>2</v>
      </c>
      <c r="W8" s="168">
        <v>1</v>
      </c>
    </row>
    <row r="9" spans="1:23" ht="15.5" x14ac:dyDescent="0.35">
      <c r="A9" s="141" t="s">
        <v>70</v>
      </c>
      <c r="B9">
        <v>5</v>
      </c>
      <c r="C9" s="107">
        <v>57.7</v>
      </c>
      <c r="D9" s="107">
        <v>57.7</v>
      </c>
      <c r="E9" t="s">
        <v>2132</v>
      </c>
      <c r="F9">
        <v>12</v>
      </c>
      <c r="G9" s="168">
        <v>0.75</v>
      </c>
      <c r="H9">
        <v>18.2</v>
      </c>
      <c r="I9" s="168">
        <v>0.56874999999999998</v>
      </c>
      <c r="J9">
        <v>3</v>
      </c>
      <c r="K9" s="168">
        <v>0.25</v>
      </c>
      <c r="L9">
        <v>6</v>
      </c>
      <c r="M9" s="168">
        <v>0.8571428571428571</v>
      </c>
      <c r="N9">
        <v>8</v>
      </c>
      <c r="O9" s="168">
        <v>0.66666666666666663</v>
      </c>
      <c r="P9">
        <v>3</v>
      </c>
      <c r="Q9" s="168">
        <v>0.6</v>
      </c>
      <c r="R9">
        <v>2</v>
      </c>
      <c r="S9" s="168">
        <v>0.33333333333333331</v>
      </c>
      <c r="T9">
        <v>1.5</v>
      </c>
      <c r="U9" s="168">
        <v>0.375</v>
      </c>
      <c r="V9">
        <v>4</v>
      </c>
      <c r="W9" s="168">
        <v>0.66666666666666663</v>
      </c>
    </row>
    <row r="10" spans="1:23" ht="15.5" x14ac:dyDescent="0.35">
      <c r="A10" s="141" t="s">
        <v>56</v>
      </c>
      <c r="B10">
        <v>9</v>
      </c>
      <c r="C10" s="107">
        <v>50.699999999999996</v>
      </c>
      <c r="D10" s="107">
        <v>50.699999999999996</v>
      </c>
      <c r="E10" t="s">
        <v>2133</v>
      </c>
      <c r="F10">
        <v>13.7</v>
      </c>
      <c r="G10" s="168">
        <v>0.85624999999999996</v>
      </c>
      <c r="H10">
        <v>15.6</v>
      </c>
      <c r="I10" s="168">
        <v>0.48749999999999999</v>
      </c>
      <c r="J10">
        <v>0.4</v>
      </c>
      <c r="K10" s="168">
        <v>3.3333333333333333E-2</v>
      </c>
      <c r="L10">
        <v>1</v>
      </c>
      <c r="M10" s="168">
        <v>0.14285714285714285</v>
      </c>
      <c r="N10">
        <v>9.5</v>
      </c>
      <c r="O10" s="168">
        <v>0.79166666666666663</v>
      </c>
      <c r="P10">
        <v>3</v>
      </c>
      <c r="Q10" s="168">
        <v>0.6</v>
      </c>
      <c r="R10">
        <v>3</v>
      </c>
      <c r="S10" s="168">
        <v>0.5</v>
      </c>
      <c r="T10">
        <v>1.5</v>
      </c>
      <c r="U10" s="168">
        <v>0.375</v>
      </c>
      <c r="V10">
        <v>3</v>
      </c>
      <c r="W10" s="168">
        <v>0.5</v>
      </c>
    </row>
    <row r="11" spans="1:23" ht="15.5" x14ac:dyDescent="0.35">
      <c r="A11" s="141" t="s">
        <v>62</v>
      </c>
      <c r="B11">
        <v>10</v>
      </c>
      <c r="C11" s="107">
        <v>47.2</v>
      </c>
      <c r="D11" s="107">
        <v>47.676767676767682</v>
      </c>
      <c r="E11" t="s">
        <v>2134</v>
      </c>
      <c r="F11">
        <v>9.5</v>
      </c>
      <c r="G11" s="168">
        <v>0.59375</v>
      </c>
      <c r="H11">
        <v>16.8</v>
      </c>
      <c r="I11" s="168">
        <v>0.52500000000000002</v>
      </c>
      <c r="J11">
        <v>3.4</v>
      </c>
      <c r="K11" s="168">
        <v>0.28333333333333333</v>
      </c>
      <c r="L11">
        <v>2</v>
      </c>
      <c r="M11" s="168">
        <v>0.33333333333333331</v>
      </c>
      <c r="N11">
        <v>9</v>
      </c>
      <c r="O11" s="168">
        <v>0.75</v>
      </c>
      <c r="P11">
        <v>0.5</v>
      </c>
      <c r="Q11" s="168">
        <v>0.1</v>
      </c>
      <c r="R11">
        <v>0.5</v>
      </c>
      <c r="S11" s="168">
        <v>8.3333333333333329E-2</v>
      </c>
      <c r="T11">
        <v>1.5</v>
      </c>
      <c r="U11" s="168">
        <v>0.375</v>
      </c>
      <c r="V11">
        <v>4</v>
      </c>
      <c r="W11" s="168">
        <v>0.66666666666666663</v>
      </c>
    </row>
    <row r="12" spans="1:23" ht="15.5" x14ac:dyDescent="0.35">
      <c r="A12" s="119" t="s">
        <v>395</v>
      </c>
      <c r="B12">
        <v>11</v>
      </c>
      <c r="C12" s="107">
        <v>42.6</v>
      </c>
      <c r="D12" s="107">
        <v>46.81318681318681</v>
      </c>
      <c r="E12" t="s">
        <v>2134</v>
      </c>
      <c r="F12">
        <v>14</v>
      </c>
      <c r="G12" s="168">
        <v>0.875</v>
      </c>
      <c r="H12">
        <v>14.6</v>
      </c>
      <c r="I12" s="168">
        <v>0.45624999999999999</v>
      </c>
      <c r="J12">
        <v>0</v>
      </c>
      <c r="K12" s="168">
        <v>0</v>
      </c>
      <c r="L12">
        <v>0.5</v>
      </c>
      <c r="M12" s="168">
        <v>7.1428571428571425E-2</v>
      </c>
      <c r="N12">
        <v>10</v>
      </c>
      <c r="O12" s="168">
        <v>0.83333333333333337</v>
      </c>
      <c r="P12">
        <v>0</v>
      </c>
      <c r="Q12" s="168" t="s">
        <v>423</v>
      </c>
      <c r="R12">
        <v>0.5</v>
      </c>
      <c r="S12" s="168">
        <v>8.3333333333333329E-2</v>
      </c>
      <c r="T12">
        <v>3</v>
      </c>
      <c r="U12" s="168">
        <v>0.75</v>
      </c>
      <c r="V12">
        <v>0</v>
      </c>
      <c r="W12" s="168">
        <v>0</v>
      </c>
    </row>
    <row r="13" spans="1:23" ht="15.5" x14ac:dyDescent="0.35">
      <c r="A13" s="141" t="s">
        <v>66</v>
      </c>
      <c r="B13">
        <v>12</v>
      </c>
      <c r="C13" s="107">
        <v>46</v>
      </c>
      <c r="D13" s="107">
        <v>46</v>
      </c>
      <c r="E13" t="s">
        <v>2134</v>
      </c>
      <c r="F13">
        <v>9.6999999999999993</v>
      </c>
      <c r="G13" s="168">
        <v>0.60624999999999996</v>
      </c>
      <c r="H13">
        <v>18</v>
      </c>
      <c r="I13" s="168">
        <v>0.5625</v>
      </c>
      <c r="J13">
        <v>0.8</v>
      </c>
      <c r="K13" s="168">
        <v>6.6666666666666666E-2</v>
      </c>
      <c r="L13">
        <v>2</v>
      </c>
      <c r="M13" s="168">
        <v>0.2857142857142857</v>
      </c>
      <c r="N13">
        <v>6.5</v>
      </c>
      <c r="O13" s="168">
        <v>0.54166666666666663</v>
      </c>
      <c r="P13">
        <v>3.5</v>
      </c>
      <c r="Q13" s="168">
        <v>0.7</v>
      </c>
      <c r="R13">
        <v>0</v>
      </c>
      <c r="S13" s="168">
        <v>0</v>
      </c>
      <c r="T13">
        <v>1.5</v>
      </c>
      <c r="U13" s="168">
        <v>0.375</v>
      </c>
      <c r="V13">
        <v>4</v>
      </c>
      <c r="W13" s="168">
        <v>0.66666666666666663</v>
      </c>
    </row>
    <row r="14" spans="1:23" ht="15.5" x14ac:dyDescent="0.35">
      <c r="A14" s="141" t="s">
        <v>129</v>
      </c>
      <c r="B14">
        <v>13</v>
      </c>
      <c r="C14" s="107">
        <v>43.600000000000009</v>
      </c>
      <c r="D14" s="107">
        <v>43.600000000000009</v>
      </c>
      <c r="E14" t="s">
        <v>2135</v>
      </c>
      <c r="F14">
        <v>13</v>
      </c>
      <c r="G14" s="168">
        <v>0.8125</v>
      </c>
      <c r="H14">
        <v>10.6</v>
      </c>
      <c r="I14" s="168">
        <v>0.33124999999999999</v>
      </c>
      <c r="J14">
        <v>7.4</v>
      </c>
      <c r="K14" s="168">
        <v>0.6166666666666667</v>
      </c>
      <c r="L14">
        <v>2.1</v>
      </c>
      <c r="M14" s="168">
        <v>0.3</v>
      </c>
      <c r="N14">
        <v>10</v>
      </c>
      <c r="O14" s="168">
        <v>0.83333333333333337</v>
      </c>
      <c r="P14">
        <v>0</v>
      </c>
      <c r="Q14" s="168">
        <v>0</v>
      </c>
      <c r="R14">
        <v>0.5</v>
      </c>
      <c r="S14" s="168">
        <v>8.3333333333333329E-2</v>
      </c>
      <c r="T14">
        <v>0</v>
      </c>
      <c r="U14" s="168">
        <v>0</v>
      </c>
      <c r="V14">
        <v>0</v>
      </c>
      <c r="W14" s="168">
        <v>0</v>
      </c>
    </row>
    <row r="15" spans="1:23" ht="15.5" x14ac:dyDescent="0.35">
      <c r="A15" s="119" t="s">
        <v>379</v>
      </c>
      <c r="B15">
        <v>14</v>
      </c>
      <c r="C15" s="107">
        <v>39.799999999999997</v>
      </c>
      <c r="D15" s="107">
        <v>40.612244897959179</v>
      </c>
      <c r="E15" t="s">
        <v>2135</v>
      </c>
      <c r="F15">
        <v>12.4</v>
      </c>
      <c r="G15" s="168">
        <v>0.77500000000000002</v>
      </c>
      <c r="H15">
        <v>11</v>
      </c>
      <c r="I15" s="168">
        <v>0.34375</v>
      </c>
      <c r="J15">
        <v>1.9</v>
      </c>
      <c r="K15" s="168">
        <v>0.15833333333333333</v>
      </c>
      <c r="L15">
        <v>0</v>
      </c>
      <c r="M15" s="168">
        <v>0</v>
      </c>
      <c r="N15">
        <v>10</v>
      </c>
      <c r="O15" s="168">
        <v>0.83333333333333337</v>
      </c>
      <c r="P15">
        <v>0</v>
      </c>
      <c r="Q15" s="168">
        <v>0</v>
      </c>
      <c r="R15">
        <v>1</v>
      </c>
      <c r="S15" s="168">
        <v>0.16666666666666666</v>
      </c>
      <c r="T15">
        <v>1.5</v>
      </c>
      <c r="U15" s="168">
        <v>0.375</v>
      </c>
      <c r="V15">
        <v>2</v>
      </c>
      <c r="W15" s="168">
        <v>0.33333333333333331</v>
      </c>
    </row>
    <row r="16" spans="1:23" ht="15.5" x14ac:dyDescent="0.35">
      <c r="A16" s="141" t="s">
        <v>64</v>
      </c>
      <c r="B16">
        <v>15</v>
      </c>
      <c r="C16" s="107">
        <v>38.9</v>
      </c>
      <c r="D16" s="107">
        <v>38.9</v>
      </c>
      <c r="E16" t="s">
        <v>2136</v>
      </c>
      <c r="F16">
        <v>11</v>
      </c>
      <c r="G16" s="168">
        <v>0.6875</v>
      </c>
      <c r="H16">
        <v>11</v>
      </c>
      <c r="I16" s="168">
        <v>0.34375</v>
      </c>
      <c r="J16">
        <v>0.4</v>
      </c>
      <c r="K16" s="168">
        <v>3.3333333333333333E-2</v>
      </c>
      <c r="L16">
        <v>0</v>
      </c>
      <c r="M16" s="168">
        <v>0</v>
      </c>
      <c r="N16">
        <v>10</v>
      </c>
      <c r="O16" s="168">
        <v>0.83333333333333337</v>
      </c>
      <c r="P16">
        <v>2.5</v>
      </c>
      <c r="Q16" s="168">
        <v>0.5</v>
      </c>
      <c r="R16">
        <v>1</v>
      </c>
      <c r="S16" s="168">
        <v>0.16666666666666666</v>
      </c>
      <c r="T16">
        <v>2</v>
      </c>
      <c r="U16" s="168">
        <v>0.5</v>
      </c>
      <c r="V16">
        <v>1</v>
      </c>
      <c r="W16" s="168">
        <v>0.16666666666666666</v>
      </c>
    </row>
    <row r="17" spans="1:23" ht="15.5" x14ac:dyDescent="0.35">
      <c r="A17" s="141" t="s">
        <v>335</v>
      </c>
      <c r="B17">
        <v>16</v>
      </c>
      <c r="C17" s="107">
        <v>38.200000000000003</v>
      </c>
      <c r="D17" s="107">
        <v>38.200000000000003</v>
      </c>
      <c r="E17" t="s">
        <v>2136</v>
      </c>
      <c r="F17">
        <v>8.1</v>
      </c>
      <c r="G17" s="168">
        <v>0.50624999999999998</v>
      </c>
      <c r="H17">
        <v>15</v>
      </c>
      <c r="I17" s="168">
        <v>0.46875</v>
      </c>
      <c r="J17">
        <v>2.6</v>
      </c>
      <c r="K17" s="168">
        <v>0.21666666666666667</v>
      </c>
      <c r="L17">
        <v>0</v>
      </c>
      <c r="M17" s="168">
        <v>0</v>
      </c>
      <c r="N17">
        <v>9</v>
      </c>
      <c r="O17" s="168">
        <v>0.75</v>
      </c>
      <c r="P17">
        <v>2.5</v>
      </c>
      <c r="Q17" s="168">
        <v>0.5</v>
      </c>
      <c r="R17">
        <v>1</v>
      </c>
      <c r="S17" s="168">
        <v>0.16666666666666666</v>
      </c>
      <c r="T17">
        <v>0</v>
      </c>
      <c r="U17" s="168">
        <v>0</v>
      </c>
      <c r="V17">
        <v>0</v>
      </c>
      <c r="W17" s="168">
        <v>0</v>
      </c>
    </row>
    <row r="18" spans="1:23" ht="15.5" x14ac:dyDescent="0.35">
      <c r="A18" s="141" t="s">
        <v>123</v>
      </c>
      <c r="B18">
        <v>17</v>
      </c>
      <c r="C18" s="107">
        <v>36.9</v>
      </c>
      <c r="D18" s="107">
        <v>36.9</v>
      </c>
      <c r="E18" t="s">
        <v>2136</v>
      </c>
      <c r="F18">
        <v>12.4</v>
      </c>
      <c r="G18" s="168">
        <v>0.77500000000000002</v>
      </c>
      <c r="H18">
        <v>10.6</v>
      </c>
      <c r="I18" s="168">
        <v>0.33124999999999999</v>
      </c>
      <c r="J18">
        <v>0.4</v>
      </c>
      <c r="K18" s="168">
        <v>3.3333333333333333E-2</v>
      </c>
      <c r="L18">
        <v>3.5</v>
      </c>
      <c r="M18" s="168">
        <v>0.5</v>
      </c>
      <c r="N18">
        <v>8</v>
      </c>
      <c r="O18" s="168">
        <v>0.66666666666666663</v>
      </c>
      <c r="P18">
        <v>0.5</v>
      </c>
      <c r="Q18" s="168">
        <v>0.1</v>
      </c>
      <c r="R18">
        <v>0</v>
      </c>
      <c r="S18" s="168">
        <v>0</v>
      </c>
      <c r="T18">
        <v>1.5</v>
      </c>
      <c r="U18" s="168">
        <v>0.375</v>
      </c>
      <c r="V18">
        <v>0</v>
      </c>
      <c r="W18" s="168">
        <v>0</v>
      </c>
    </row>
    <row r="19" spans="1:23" ht="15.5" x14ac:dyDescent="0.35">
      <c r="A19" s="141" t="s">
        <v>133</v>
      </c>
      <c r="B19">
        <v>18</v>
      </c>
      <c r="C19" s="107">
        <v>36.6</v>
      </c>
      <c r="D19" s="107">
        <v>36.6</v>
      </c>
      <c r="E19" t="s">
        <v>2136</v>
      </c>
      <c r="F19">
        <v>11</v>
      </c>
      <c r="G19" s="168">
        <v>0.6875</v>
      </c>
      <c r="H19">
        <v>13.6</v>
      </c>
      <c r="I19" s="168">
        <v>0.42499999999999999</v>
      </c>
      <c r="J19">
        <v>0</v>
      </c>
      <c r="K19" s="168">
        <v>0</v>
      </c>
      <c r="L19">
        <v>1</v>
      </c>
      <c r="M19" s="168">
        <v>0.14285714285714285</v>
      </c>
      <c r="N19">
        <v>5</v>
      </c>
      <c r="O19" s="168">
        <v>0.41666666666666669</v>
      </c>
      <c r="P19">
        <v>1.5</v>
      </c>
      <c r="Q19" s="168">
        <v>0.3</v>
      </c>
      <c r="R19">
        <v>1</v>
      </c>
      <c r="S19" s="168">
        <v>0.16666666666666666</v>
      </c>
      <c r="T19">
        <v>1.5</v>
      </c>
      <c r="U19" s="168">
        <v>0.375</v>
      </c>
      <c r="V19">
        <v>2</v>
      </c>
      <c r="W19" s="168">
        <v>0.33333333333333331</v>
      </c>
    </row>
    <row r="20" spans="1:23" ht="15.5" x14ac:dyDescent="0.35">
      <c r="A20" s="119" t="s">
        <v>385</v>
      </c>
      <c r="B20">
        <v>19</v>
      </c>
      <c r="C20" s="107">
        <v>36.5</v>
      </c>
      <c r="D20" s="107">
        <v>36.5</v>
      </c>
      <c r="E20" t="s">
        <v>2136</v>
      </c>
      <c r="F20">
        <v>8.3000000000000007</v>
      </c>
      <c r="G20" s="168">
        <v>0.51875000000000004</v>
      </c>
      <c r="H20">
        <v>12.6</v>
      </c>
      <c r="I20" s="168">
        <v>0.39374999999999999</v>
      </c>
      <c r="J20">
        <v>3.6</v>
      </c>
      <c r="K20" s="168">
        <v>0.3</v>
      </c>
      <c r="L20">
        <v>2</v>
      </c>
      <c r="M20" s="168">
        <v>0.2857142857142857</v>
      </c>
      <c r="N20">
        <v>5</v>
      </c>
      <c r="O20" s="168">
        <v>0.41666666666666669</v>
      </c>
      <c r="P20">
        <v>1.5</v>
      </c>
      <c r="Q20" s="168">
        <v>0.3</v>
      </c>
      <c r="R20">
        <v>1</v>
      </c>
      <c r="S20" s="168">
        <v>0.16666666666666666</v>
      </c>
      <c r="T20">
        <v>1.5</v>
      </c>
      <c r="U20" s="168">
        <v>0.375</v>
      </c>
      <c r="V20">
        <v>1</v>
      </c>
      <c r="W20" s="168">
        <v>0.16666666666666666</v>
      </c>
    </row>
    <row r="21" spans="1:23" ht="15.5" x14ac:dyDescent="0.35">
      <c r="A21" s="141" t="s">
        <v>93</v>
      </c>
      <c r="B21">
        <v>20</v>
      </c>
      <c r="C21" s="107">
        <v>36.1</v>
      </c>
      <c r="D21" s="107">
        <v>36.1</v>
      </c>
      <c r="E21" t="s">
        <v>2136</v>
      </c>
      <c r="F21">
        <v>9</v>
      </c>
      <c r="G21" s="168">
        <v>0.5625</v>
      </c>
      <c r="H21">
        <v>12.6</v>
      </c>
      <c r="I21" s="168">
        <v>0.39374999999999999</v>
      </c>
      <c r="J21">
        <v>3.5</v>
      </c>
      <c r="K21" s="168">
        <v>0.29166666666666669</v>
      </c>
      <c r="L21">
        <v>2.5</v>
      </c>
      <c r="M21" s="168">
        <v>0.35714285714285715</v>
      </c>
      <c r="N21">
        <v>2.5</v>
      </c>
      <c r="O21" s="168">
        <v>0.20833333333333334</v>
      </c>
      <c r="P21">
        <v>1</v>
      </c>
      <c r="Q21" s="168">
        <v>0.2</v>
      </c>
      <c r="R21">
        <v>0.5</v>
      </c>
      <c r="S21" s="168">
        <v>8.3333333333333329E-2</v>
      </c>
      <c r="T21">
        <v>2.5</v>
      </c>
      <c r="U21" s="168">
        <v>0.625</v>
      </c>
      <c r="V21">
        <v>2</v>
      </c>
      <c r="W21" s="168">
        <v>0.33333333333333331</v>
      </c>
    </row>
    <row r="22" spans="1:23" ht="15.5" x14ac:dyDescent="0.35">
      <c r="A22" s="119" t="s">
        <v>389</v>
      </c>
      <c r="B22">
        <v>21</v>
      </c>
      <c r="C22" s="107">
        <v>35.299999999999997</v>
      </c>
      <c r="D22" s="107">
        <v>35.299999999999997</v>
      </c>
      <c r="E22" t="s">
        <v>2136</v>
      </c>
      <c r="F22">
        <v>11.8</v>
      </c>
      <c r="G22" s="168">
        <v>0.73750000000000004</v>
      </c>
      <c r="H22">
        <v>8.6</v>
      </c>
      <c r="I22" s="168">
        <v>0.26874999999999999</v>
      </c>
      <c r="J22">
        <v>4.5999999999999996</v>
      </c>
      <c r="K22" s="168">
        <v>0.3833333333333333</v>
      </c>
      <c r="L22">
        <v>2.2999999999999998</v>
      </c>
      <c r="M22" s="168">
        <v>0.32857142857142857</v>
      </c>
      <c r="N22">
        <v>1.5</v>
      </c>
      <c r="O22" s="168">
        <v>0.125</v>
      </c>
      <c r="P22">
        <v>1</v>
      </c>
      <c r="Q22" s="168">
        <v>0.2</v>
      </c>
      <c r="R22">
        <v>0.5</v>
      </c>
      <c r="S22" s="168">
        <v>8.3333333333333329E-2</v>
      </c>
      <c r="T22">
        <v>3</v>
      </c>
      <c r="U22" s="168">
        <v>0.75</v>
      </c>
      <c r="V22">
        <v>2</v>
      </c>
      <c r="W22" s="168">
        <v>0.33333333333333331</v>
      </c>
    </row>
    <row r="23" spans="1:23" ht="15.5" x14ac:dyDescent="0.35">
      <c r="A23" s="141" t="s">
        <v>109</v>
      </c>
      <c r="B23">
        <v>22</v>
      </c>
      <c r="C23" s="107">
        <v>34</v>
      </c>
      <c r="D23" s="107">
        <v>34</v>
      </c>
      <c r="E23" t="s">
        <v>2137</v>
      </c>
      <c r="F23">
        <v>12.5</v>
      </c>
      <c r="G23" s="168">
        <v>0.78125</v>
      </c>
      <c r="H23">
        <v>9.9</v>
      </c>
      <c r="I23" s="168">
        <v>0.30937500000000001</v>
      </c>
      <c r="J23">
        <v>2</v>
      </c>
      <c r="K23" s="168">
        <v>0.16666666666666666</v>
      </c>
      <c r="L23">
        <v>1.1000000000000001</v>
      </c>
      <c r="M23" s="168">
        <v>0.15714285714285717</v>
      </c>
      <c r="N23">
        <v>1.5</v>
      </c>
      <c r="O23" s="168">
        <v>0.125</v>
      </c>
      <c r="P23">
        <v>2.5</v>
      </c>
      <c r="Q23" s="168">
        <v>0.5</v>
      </c>
      <c r="R23">
        <v>1</v>
      </c>
      <c r="S23" s="168">
        <v>0.16666666666666666</v>
      </c>
      <c r="T23">
        <v>1.5</v>
      </c>
      <c r="U23" s="168">
        <v>0.375</v>
      </c>
      <c r="V23">
        <v>2</v>
      </c>
      <c r="W23" s="168">
        <v>0.33333333333333331</v>
      </c>
    </row>
    <row r="24" spans="1:23" ht="15.5" x14ac:dyDescent="0.35">
      <c r="A24" s="141" t="s">
        <v>145</v>
      </c>
      <c r="B24">
        <v>23</v>
      </c>
      <c r="C24" s="107">
        <v>33.799999999999997</v>
      </c>
      <c r="D24" s="107">
        <v>33.799999999999997</v>
      </c>
      <c r="E24" t="s">
        <v>2137</v>
      </c>
      <c r="F24">
        <v>13.5</v>
      </c>
      <c r="G24" s="168">
        <v>0.84375</v>
      </c>
      <c r="H24">
        <v>7.6</v>
      </c>
      <c r="I24" s="168">
        <v>0.23749999999999999</v>
      </c>
      <c r="J24">
        <v>2.2000000000000002</v>
      </c>
      <c r="K24" s="168">
        <v>0.18333333333333335</v>
      </c>
      <c r="L24">
        <v>0</v>
      </c>
      <c r="M24" s="168">
        <v>0</v>
      </c>
      <c r="N24">
        <v>5.5</v>
      </c>
      <c r="O24" s="168">
        <v>0.45833333333333331</v>
      </c>
      <c r="P24">
        <v>3.5</v>
      </c>
      <c r="Q24" s="168">
        <v>0.7</v>
      </c>
      <c r="R24">
        <v>0</v>
      </c>
      <c r="S24" s="168">
        <v>0</v>
      </c>
      <c r="T24">
        <v>1.5</v>
      </c>
      <c r="U24" s="168">
        <v>0.375</v>
      </c>
      <c r="V24">
        <v>0</v>
      </c>
      <c r="W24" s="168">
        <v>0</v>
      </c>
    </row>
    <row r="25" spans="1:23" ht="15.5" x14ac:dyDescent="0.35">
      <c r="A25" s="141" t="s">
        <v>397</v>
      </c>
      <c r="B25">
        <v>24</v>
      </c>
      <c r="C25" s="107">
        <v>33.6</v>
      </c>
      <c r="D25" s="107">
        <v>33.6</v>
      </c>
      <c r="E25" t="s">
        <v>2137</v>
      </c>
      <c r="F25">
        <v>11.8</v>
      </c>
      <c r="G25" s="168">
        <v>0.73750000000000004</v>
      </c>
      <c r="H25">
        <v>14.3</v>
      </c>
      <c r="I25" s="168">
        <v>0.44687500000000002</v>
      </c>
      <c r="J25">
        <v>2.5</v>
      </c>
      <c r="K25" s="168">
        <v>0.20833333333333334</v>
      </c>
      <c r="L25">
        <v>1.5</v>
      </c>
      <c r="M25" s="168">
        <v>0.21428571428571427</v>
      </c>
      <c r="N25">
        <v>1.5</v>
      </c>
      <c r="O25" s="168">
        <v>0.125</v>
      </c>
      <c r="P25">
        <v>0.5</v>
      </c>
      <c r="Q25" s="168">
        <v>0.1</v>
      </c>
      <c r="R25">
        <v>0</v>
      </c>
      <c r="S25" s="168">
        <v>0</v>
      </c>
      <c r="T25">
        <v>0.5</v>
      </c>
      <c r="U25" s="168">
        <v>0.125</v>
      </c>
      <c r="V25">
        <v>1</v>
      </c>
      <c r="W25" s="168">
        <v>0.16666666666666666</v>
      </c>
    </row>
    <row r="26" spans="1:23" ht="15.5" x14ac:dyDescent="0.35">
      <c r="A26" s="141" t="s">
        <v>75</v>
      </c>
      <c r="B26">
        <v>25</v>
      </c>
      <c r="C26" s="107">
        <v>33.1</v>
      </c>
      <c r="D26" s="107">
        <v>33.1</v>
      </c>
      <c r="E26" t="s">
        <v>2137</v>
      </c>
      <c r="F26">
        <v>6.6</v>
      </c>
      <c r="G26" s="168">
        <v>0.41249999999999998</v>
      </c>
      <c r="H26">
        <v>13.5</v>
      </c>
      <c r="I26" s="168">
        <v>0.421875</v>
      </c>
      <c r="J26">
        <v>3.5</v>
      </c>
      <c r="K26" s="168">
        <v>0.29166666666666669</v>
      </c>
      <c r="L26">
        <v>1.5</v>
      </c>
      <c r="M26" s="168">
        <v>0.21428571428571427</v>
      </c>
      <c r="N26">
        <v>4</v>
      </c>
      <c r="O26" s="168">
        <v>0.33333333333333331</v>
      </c>
      <c r="P26">
        <v>1.5</v>
      </c>
      <c r="Q26" s="168">
        <v>0.3</v>
      </c>
      <c r="R26">
        <v>1</v>
      </c>
      <c r="S26" s="168">
        <v>0.16666666666666666</v>
      </c>
      <c r="T26">
        <v>1.5</v>
      </c>
      <c r="U26" s="168">
        <v>0.375</v>
      </c>
      <c r="V26">
        <v>0</v>
      </c>
      <c r="W26" s="168">
        <v>0</v>
      </c>
    </row>
    <row r="27" spans="1:23" ht="15.5" x14ac:dyDescent="0.35">
      <c r="A27" s="141" t="s">
        <v>68</v>
      </c>
      <c r="B27">
        <v>26</v>
      </c>
      <c r="C27" s="107">
        <v>32.6</v>
      </c>
      <c r="D27" s="107">
        <v>32.6</v>
      </c>
      <c r="E27" t="s">
        <v>2137</v>
      </c>
      <c r="F27">
        <v>11.5</v>
      </c>
      <c r="G27" s="168">
        <v>0.71875</v>
      </c>
      <c r="H27">
        <v>10.6</v>
      </c>
      <c r="I27" s="168">
        <v>0.33124999999999999</v>
      </c>
      <c r="J27">
        <v>0</v>
      </c>
      <c r="K27" s="168">
        <v>0</v>
      </c>
      <c r="L27">
        <v>0</v>
      </c>
      <c r="M27" s="168">
        <v>0</v>
      </c>
      <c r="N27">
        <v>7</v>
      </c>
      <c r="O27" s="168">
        <v>0.58333333333333337</v>
      </c>
      <c r="P27">
        <v>0.5</v>
      </c>
      <c r="Q27" s="168">
        <v>0.1</v>
      </c>
      <c r="R27">
        <v>1</v>
      </c>
      <c r="S27" s="168">
        <v>0.16666666666666666</v>
      </c>
      <c r="T27">
        <v>2</v>
      </c>
      <c r="U27" s="168">
        <v>0.5</v>
      </c>
      <c r="V27">
        <v>0</v>
      </c>
      <c r="W27" s="168">
        <v>0</v>
      </c>
    </row>
    <row r="28" spans="1:23" ht="15.5" x14ac:dyDescent="0.35">
      <c r="A28" s="119" t="s">
        <v>393</v>
      </c>
      <c r="B28">
        <v>27</v>
      </c>
      <c r="C28" s="107">
        <v>28.9</v>
      </c>
      <c r="D28" s="107">
        <v>31.758241758241756</v>
      </c>
      <c r="E28" t="s">
        <v>2137</v>
      </c>
      <c r="F28">
        <v>7.5</v>
      </c>
      <c r="G28" s="168">
        <v>0.46875</v>
      </c>
      <c r="H28">
        <v>12.4</v>
      </c>
      <c r="I28" s="168">
        <v>0.38750000000000001</v>
      </c>
      <c r="J28">
        <v>3.5</v>
      </c>
      <c r="K28" s="168">
        <v>0.29166666666666669</v>
      </c>
      <c r="L28">
        <v>0.5</v>
      </c>
      <c r="M28" s="168">
        <v>0.25</v>
      </c>
      <c r="N28">
        <v>1.5</v>
      </c>
      <c r="O28" s="168">
        <v>0.125</v>
      </c>
      <c r="P28">
        <v>1</v>
      </c>
      <c r="Q28" s="168">
        <v>1</v>
      </c>
      <c r="R28">
        <v>1</v>
      </c>
      <c r="S28" s="168">
        <v>0.16666666666666666</v>
      </c>
      <c r="T28">
        <v>1.5</v>
      </c>
      <c r="U28" s="168">
        <v>0.375</v>
      </c>
      <c r="V28">
        <v>0</v>
      </c>
      <c r="W28" s="168">
        <v>0</v>
      </c>
    </row>
    <row r="29" spans="1:23" ht="15.5" x14ac:dyDescent="0.35">
      <c r="A29" s="141" t="s">
        <v>117</v>
      </c>
      <c r="B29">
        <v>28</v>
      </c>
      <c r="C29" s="107">
        <v>30</v>
      </c>
      <c r="D29" s="107">
        <v>31.578947368421055</v>
      </c>
      <c r="E29" t="s">
        <v>2137</v>
      </c>
      <c r="F29">
        <v>12.5</v>
      </c>
      <c r="G29" s="168">
        <v>0.78125</v>
      </c>
      <c r="H29">
        <v>10.5</v>
      </c>
      <c r="I29" s="168">
        <v>0.328125</v>
      </c>
      <c r="J29">
        <v>0</v>
      </c>
      <c r="K29" s="168">
        <v>0</v>
      </c>
      <c r="L29">
        <v>0</v>
      </c>
      <c r="M29" s="168">
        <v>0</v>
      </c>
      <c r="N29">
        <v>2.5</v>
      </c>
      <c r="O29" s="168">
        <v>0.20833333333333334</v>
      </c>
      <c r="P29">
        <v>0</v>
      </c>
      <c r="Q29" s="168" t="s">
        <v>423</v>
      </c>
      <c r="R29">
        <v>0</v>
      </c>
      <c r="S29" s="168">
        <v>0</v>
      </c>
      <c r="T29">
        <v>2.5</v>
      </c>
      <c r="U29" s="168">
        <v>0.625</v>
      </c>
      <c r="V29">
        <v>2</v>
      </c>
      <c r="W29" s="168">
        <v>0.33333333333333331</v>
      </c>
    </row>
    <row r="30" spans="1:23" ht="15.5" x14ac:dyDescent="0.35">
      <c r="A30" s="141" t="s">
        <v>101</v>
      </c>
      <c r="B30">
        <v>29</v>
      </c>
      <c r="C30" s="107">
        <v>30.6</v>
      </c>
      <c r="D30" s="107">
        <v>30.6</v>
      </c>
      <c r="E30" t="s">
        <v>2137</v>
      </c>
      <c r="F30">
        <v>7.5</v>
      </c>
      <c r="G30" s="168">
        <v>0.46875</v>
      </c>
      <c r="H30">
        <v>9.6</v>
      </c>
      <c r="I30" s="168">
        <v>0.3</v>
      </c>
      <c r="J30">
        <v>6.5</v>
      </c>
      <c r="K30" s="168">
        <v>0.54166666666666663</v>
      </c>
      <c r="L30">
        <v>2</v>
      </c>
      <c r="M30" s="168">
        <v>0.2857142857142857</v>
      </c>
      <c r="N30">
        <v>3.5</v>
      </c>
      <c r="O30" s="168">
        <v>0.29166666666666669</v>
      </c>
      <c r="P30">
        <v>1.5</v>
      </c>
      <c r="Q30" s="168">
        <v>0.3</v>
      </c>
      <c r="R30">
        <v>0</v>
      </c>
      <c r="S30" s="168">
        <v>0</v>
      </c>
      <c r="T30">
        <v>0</v>
      </c>
      <c r="U30" s="168">
        <v>0</v>
      </c>
      <c r="V30">
        <v>0</v>
      </c>
      <c r="W30" s="168">
        <v>0</v>
      </c>
    </row>
    <row r="31" spans="1:23" ht="15.5" x14ac:dyDescent="0.35">
      <c r="A31" s="141" t="s">
        <v>89</v>
      </c>
      <c r="B31">
        <v>30</v>
      </c>
      <c r="C31" s="107">
        <v>28</v>
      </c>
      <c r="D31" s="107">
        <v>28</v>
      </c>
      <c r="E31" t="s">
        <v>2138</v>
      </c>
      <c r="F31">
        <v>7</v>
      </c>
      <c r="G31" s="168">
        <v>0.4375</v>
      </c>
      <c r="H31">
        <v>7</v>
      </c>
      <c r="I31" s="168">
        <v>0.21875</v>
      </c>
      <c r="J31">
        <v>0</v>
      </c>
      <c r="K31" s="168">
        <v>0</v>
      </c>
      <c r="L31">
        <v>2</v>
      </c>
      <c r="M31" s="168">
        <v>0.2857142857142857</v>
      </c>
      <c r="N31">
        <v>9</v>
      </c>
      <c r="O31" s="168">
        <v>0.75</v>
      </c>
      <c r="P31">
        <v>2</v>
      </c>
      <c r="Q31" s="168">
        <v>0.4</v>
      </c>
      <c r="R31">
        <v>0</v>
      </c>
      <c r="S31" s="168">
        <v>0</v>
      </c>
      <c r="T31">
        <v>0</v>
      </c>
      <c r="U31" s="168">
        <v>0</v>
      </c>
      <c r="V31">
        <v>1</v>
      </c>
      <c r="W31" s="168">
        <v>0.16666666666666666</v>
      </c>
    </row>
    <row r="32" spans="1:23" ht="15.5" x14ac:dyDescent="0.35">
      <c r="A32" s="141" t="s">
        <v>77</v>
      </c>
      <c r="B32">
        <v>31</v>
      </c>
      <c r="C32" s="107">
        <v>27.9</v>
      </c>
      <c r="D32" s="107">
        <v>27.9</v>
      </c>
      <c r="E32" t="s">
        <v>2138</v>
      </c>
      <c r="F32">
        <v>11.5</v>
      </c>
      <c r="G32" s="168">
        <v>0.71875</v>
      </c>
      <c r="H32">
        <v>9.4</v>
      </c>
      <c r="I32" s="168">
        <v>0.29375000000000001</v>
      </c>
      <c r="J32">
        <v>0</v>
      </c>
      <c r="K32" s="168">
        <v>0</v>
      </c>
      <c r="L32">
        <v>0</v>
      </c>
      <c r="M32" s="168">
        <v>0</v>
      </c>
      <c r="N32">
        <v>2.5</v>
      </c>
      <c r="O32" s="168">
        <v>0.20833333333333334</v>
      </c>
      <c r="P32">
        <v>0.5</v>
      </c>
      <c r="Q32" s="168">
        <v>0.1</v>
      </c>
      <c r="R32">
        <v>1.5</v>
      </c>
      <c r="S32" s="168">
        <v>0.25</v>
      </c>
      <c r="T32">
        <v>1.5</v>
      </c>
      <c r="U32" s="168">
        <v>0.375</v>
      </c>
      <c r="V32">
        <v>1</v>
      </c>
      <c r="W32" s="168">
        <v>0.16666666666666666</v>
      </c>
    </row>
    <row r="33" spans="1:23" ht="15.5" x14ac:dyDescent="0.35">
      <c r="A33" s="141" t="s">
        <v>137</v>
      </c>
      <c r="B33">
        <v>32</v>
      </c>
      <c r="C33" s="107">
        <v>26.6</v>
      </c>
      <c r="D33" s="107">
        <v>26.6</v>
      </c>
      <c r="E33" t="s">
        <v>2138</v>
      </c>
      <c r="F33">
        <v>7.5</v>
      </c>
      <c r="G33" s="168">
        <v>0.46875</v>
      </c>
      <c r="H33">
        <v>12.6</v>
      </c>
      <c r="I33" s="168">
        <v>0.39374999999999999</v>
      </c>
      <c r="J33">
        <v>0</v>
      </c>
      <c r="K33" s="168">
        <v>0</v>
      </c>
      <c r="L33">
        <v>0</v>
      </c>
      <c r="M33" s="168">
        <v>0</v>
      </c>
      <c r="N33">
        <v>2.5</v>
      </c>
      <c r="O33" s="168">
        <v>0.20833333333333334</v>
      </c>
      <c r="P33">
        <v>2</v>
      </c>
      <c r="Q33" s="168">
        <v>0.4</v>
      </c>
      <c r="R33">
        <v>0.5</v>
      </c>
      <c r="S33" s="168">
        <v>8.3333333333333329E-2</v>
      </c>
      <c r="T33">
        <v>1.5</v>
      </c>
      <c r="U33" s="168">
        <v>0.375</v>
      </c>
      <c r="V33">
        <v>0</v>
      </c>
      <c r="W33" s="168">
        <v>0</v>
      </c>
    </row>
    <row r="34" spans="1:23" ht="15.5" x14ac:dyDescent="0.35">
      <c r="A34" s="141" t="s">
        <v>95</v>
      </c>
      <c r="B34">
        <v>33</v>
      </c>
      <c r="C34" s="107">
        <v>24.1</v>
      </c>
      <c r="D34" s="107">
        <v>24.1</v>
      </c>
      <c r="E34" t="s">
        <v>2139</v>
      </c>
      <c r="F34">
        <v>7.5</v>
      </c>
      <c r="G34" s="168">
        <v>0.46875</v>
      </c>
      <c r="H34">
        <v>10.6</v>
      </c>
      <c r="I34" s="168">
        <v>0.33124999999999999</v>
      </c>
      <c r="J34">
        <v>0</v>
      </c>
      <c r="K34" s="168">
        <v>0</v>
      </c>
      <c r="L34">
        <v>0</v>
      </c>
      <c r="M34" s="168">
        <v>0</v>
      </c>
      <c r="N34">
        <v>4</v>
      </c>
      <c r="O34" s="168">
        <v>0.33333333333333331</v>
      </c>
      <c r="P34">
        <v>2</v>
      </c>
      <c r="Q34" s="168">
        <v>0.4</v>
      </c>
      <c r="R34">
        <v>0</v>
      </c>
      <c r="S34" s="168">
        <v>0</v>
      </c>
      <c r="T34">
        <v>0</v>
      </c>
      <c r="U34" s="168">
        <v>0</v>
      </c>
      <c r="V34">
        <v>0</v>
      </c>
      <c r="W34" s="168">
        <v>0</v>
      </c>
    </row>
    <row r="35" spans="1:23" ht="15.5" x14ac:dyDescent="0.35">
      <c r="A35" s="141" t="s">
        <v>113</v>
      </c>
      <c r="B35">
        <v>34</v>
      </c>
      <c r="C35" s="107">
        <v>23.5</v>
      </c>
      <c r="D35" s="107">
        <v>23.5</v>
      </c>
      <c r="E35" t="s">
        <v>2139</v>
      </c>
      <c r="F35">
        <v>7.5</v>
      </c>
      <c r="G35" s="168">
        <v>0.46875</v>
      </c>
      <c r="H35">
        <v>7</v>
      </c>
      <c r="I35" s="168">
        <v>0.21875</v>
      </c>
      <c r="J35">
        <v>2</v>
      </c>
      <c r="K35" s="168">
        <v>0.16666666666666666</v>
      </c>
      <c r="L35">
        <v>1</v>
      </c>
      <c r="M35" s="168">
        <v>0.14285714285714285</v>
      </c>
      <c r="N35">
        <v>3</v>
      </c>
      <c r="O35" s="168">
        <v>0.25</v>
      </c>
      <c r="P35">
        <v>2</v>
      </c>
      <c r="Q35" s="168">
        <v>0.4</v>
      </c>
      <c r="R35">
        <v>1</v>
      </c>
      <c r="S35" s="168">
        <v>0.16666666666666666</v>
      </c>
      <c r="T35">
        <v>0</v>
      </c>
      <c r="U35" s="168">
        <v>0</v>
      </c>
      <c r="V35">
        <v>0</v>
      </c>
      <c r="W35" s="168">
        <v>0</v>
      </c>
    </row>
    <row r="36" spans="1:23" ht="15.5" x14ac:dyDescent="0.35">
      <c r="A36" s="119" t="s">
        <v>381</v>
      </c>
      <c r="B36">
        <v>35</v>
      </c>
      <c r="C36" s="107">
        <v>22.9</v>
      </c>
      <c r="D36" s="107">
        <v>22.9</v>
      </c>
      <c r="E36" t="s">
        <v>2139</v>
      </c>
      <c r="F36">
        <v>8.9</v>
      </c>
      <c r="G36" s="168">
        <v>0.55625000000000002</v>
      </c>
      <c r="H36">
        <v>1</v>
      </c>
      <c r="I36" s="168">
        <v>3.125E-2</v>
      </c>
      <c r="J36">
        <v>5</v>
      </c>
      <c r="K36" s="168">
        <v>0.41666666666666669</v>
      </c>
      <c r="L36">
        <v>1</v>
      </c>
      <c r="M36" s="168">
        <v>0.14285714285714285</v>
      </c>
      <c r="N36">
        <v>5</v>
      </c>
      <c r="O36" s="168">
        <v>0.41666666666666669</v>
      </c>
      <c r="P36">
        <v>0</v>
      </c>
      <c r="Q36" s="168">
        <v>0</v>
      </c>
      <c r="R36">
        <v>2</v>
      </c>
      <c r="S36" s="168">
        <v>0.33333333333333331</v>
      </c>
      <c r="T36">
        <v>0</v>
      </c>
      <c r="U36" s="168">
        <v>0</v>
      </c>
      <c r="V36">
        <v>0</v>
      </c>
      <c r="W36" s="168">
        <v>0</v>
      </c>
    </row>
    <row r="37" spans="1:23" ht="15.5" x14ac:dyDescent="0.35">
      <c r="A37" s="141" t="s">
        <v>135</v>
      </c>
      <c r="B37">
        <v>36</v>
      </c>
      <c r="C37" s="107">
        <v>22.7</v>
      </c>
      <c r="D37" s="107">
        <v>22.7</v>
      </c>
      <c r="E37" t="s">
        <v>2139</v>
      </c>
      <c r="F37">
        <v>2.7</v>
      </c>
      <c r="G37" s="168">
        <v>0.16875000000000001</v>
      </c>
      <c r="H37">
        <v>7</v>
      </c>
      <c r="I37" s="168">
        <v>0.21875</v>
      </c>
      <c r="J37">
        <v>0</v>
      </c>
      <c r="K37" s="168">
        <v>0</v>
      </c>
      <c r="L37">
        <v>2</v>
      </c>
      <c r="M37" s="168">
        <v>0.2857142857142857</v>
      </c>
      <c r="N37">
        <v>9</v>
      </c>
      <c r="O37" s="168">
        <v>0.75</v>
      </c>
      <c r="P37">
        <v>2</v>
      </c>
      <c r="Q37" s="168">
        <v>0.4</v>
      </c>
      <c r="R37">
        <v>0</v>
      </c>
      <c r="S37" s="168">
        <v>0</v>
      </c>
      <c r="T37">
        <v>0</v>
      </c>
      <c r="U37" s="168">
        <v>0</v>
      </c>
      <c r="V37">
        <v>0</v>
      </c>
      <c r="W37" s="168">
        <v>0</v>
      </c>
    </row>
    <row r="38" spans="1:23" ht="15.5" x14ac:dyDescent="0.35">
      <c r="A38" s="119" t="s">
        <v>387</v>
      </c>
      <c r="B38">
        <v>37</v>
      </c>
      <c r="C38" s="107">
        <v>22.6</v>
      </c>
      <c r="D38" s="107">
        <v>22.6</v>
      </c>
      <c r="E38" t="s">
        <v>2139</v>
      </c>
      <c r="F38">
        <v>7.6</v>
      </c>
      <c r="G38" s="168">
        <v>0.47499999999999998</v>
      </c>
      <c r="H38">
        <v>7</v>
      </c>
      <c r="I38" s="168">
        <v>0.21875</v>
      </c>
      <c r="J38">
        <v>0</v>
      </c>
      <c r="K38" s="168">
        <v>0</v>
      </c>
      <c r="L38">
        <v>0</v>
      </c>
      <c r="M38" s="168">
        <v>0</v>
      </c>
      <c r="N38">
        <v>4</v>
      </c>
      <c r="O38" s="168">
        <v>0.33333333333333331</v>
      </c>
      <c r="P38">
        <v>0</v>
      </c>
      <c r="Q38" s="168">
        <v>0</v>
      </c>
      <c r="R38">
        <v>1</v>
      </c>
      <c r="S38" s="168">
        <v>0.16666666666666666</v>
      </c>
      <c r="T38">
        <v>3</v>
      </c>
      <c r="U38" s="168">
        <v>0.75</v>
      </c>
      <c r="V38">
        <v>0</v>
      </c>
      <c r="W38" s="168">
        <v>0</v>
      </c>
    </row>
    <row r="39" spans="1:23" ht="15.5" x14ac:dyDescent="0.35">
      <c r="A39" s="141" t="s">
        <v>115</v>
      </c>
      <c r="B39">
        <v>38</v>
      </c>
      <c r="C39" s="107">
        <v>21.5</v>
      </c>
      <c r="D39" s="107">
        <v>21.5</v>
      </c>
      <c r="E39" t="s">
        <v>2139</v>
      </c>
      <c r="F39">
        <v>10.9</v>
      </c>
      <c r="G39" s="168">
        <v>0.68125000000000002</v>
      </c>
      <c r="H39">
        <v>2.6</v>
      </c>
      <c r="I39" s="168">
        <v>8.1250000000000003E-2</v>
      </c>
      <c r="J39">
        <v>1</v>
      </c>
      <c r="K39" s="168">
        <v>8.3333333333333329E-2</v>
      </c>
      <c r="L39">
        <v>1</v>
      </c>
      <c r="M39" s="168">
        <v>0.14285714285714285</v>
      </c>
      <c r="N39">
        <v>4.5</v>
      </c>
      <c r="O39" s="168">
        <v>0.375</v>
      </c>
      <c r="P39">
        <v>0</v>
      </c>
      <c r="Q39" s="168">
        <v>0</v>
      </c>
      <c r="R39">
        <v>0</v>
      </c>
      <c r="S39" s="168">
        <v>0</v>
      </c>
      <c r="T39">
        <v>1.5</v>
      </c>
      <c r="U39" s="168">
        <v>0.375</v>
      </c>
      <c r="V39">
        <v>0</v>
      </c>
      <c r="W39" s="168">
        <v>0</v>
      </c>
    </row>
    <row r="40" spans="1:23" ht="15.5" x14ac:dyDescent="0.35">
      <c r="A40" s="119" t="s">
        <v>153</v>
      </c>
      <c r="B40">
        <v>39</v>
      </c>
      <c r="C40" s="107">
        <v>18.7</v>
      </c>
      <c r="D40" s="107">
        <v>19.684210526315791</v>
      </c>
      <c r="E40" t="s">
        <v>2140</v>
      </c>
      <c r="F40">
        <v>7.4</v>
      </c>
      <c r="G40" s="168">
        <v>0.46250000000000002</v>
      </c>
      <c r="H40">
        <v>5.6</v>
      </c>
      <c r="I40" s="168">
        <v>0.17499999999999999</v>
      </c>
      <c r="J40">
        <v>2.5999999999999996</v>
      </c>
      <c r="K40" s="168">
        <v>0.21666666666666665</v>
      </c>
      <c r="L40">
        <v>0.6</v>
      </c>
      <c r="M40" s="168">
        <v>8.5714285714285715E-2</v>
      </c>
      <c r="N40">
        <v>2.5</v>
      </c>
      <c r="O40" s="168">
        <v>0.20833333333333334</v>
      </c>
      <c r="P40">
        <v>0</v>
      </c>
      <c r="Q40" s="168" t="s">
        <v>423</v>
      </c>
      <c r="R40">
        <v>0</v>
      </c>
      <c r="S40" s="168">
        <v>0</v>
      </c>
      <c r="T40">
        <v>0</v>
      </c>
      <c r="U40" s="168">
        <v>0</v>
      </c>
      <c r="V40">
        <v>0</v>
      </c>
      <c r="W40" s="168">
        <v>0</v>
      </c>
    </row>
    <row r="41" spans="1:23" ht="15.5" x14ac:dyDescent="0.35">
      <c r="A41" s="141" t="s">
        <v>73</v>
      </c>
      <c r="B41">
        <v>40</v>
      </c>
      <c r="C41" s="107">
        <v>18.899999999999999</v>
      </c>
      <c r="D41" s="107">
        <v>18.899999999999999</v>
      </c>
      <c r="E41" t="s">
        <v>2140</v>
      </c>
      <c r="F41">
        <v>6</v>
      </c>
      <c r="G41" s="168">
        <v>0.375</v>
      </c>
      <c r="H41">
        <v>4</v>
      </c>
      <c r="I41" s="168">
        <v>0.125</v>
      </c>
      <c r="J41">
        <v>0.4</v>
      </c>
      <c r="K41" s="168">
        <v>3.3333333333333333E-2</v>
      </c>
      <c r="L41">
        <v>0</v>
      </c>
      <c r="M41" s="168">
        <v>0</v>
      </c>
      <c r="N41">
        <v>5</v>
      </c>
      <c r="O41" s="168">
        <v>0.41666666666666669</v>
      </c>
      <c r="P41">
        <v>2</v>
      </c>
      <c r="Q41" s="168">
        <v>0.4</v>
      </c>
      <c r="R41">
        <v>0</v>
      </c>
      <c r="S41" s="168">
        <v>0</v>
      </c>
      <c r="T41">
        <v>1.5</v>
      </c>
      <c r="U41" s="168">
        <v>0.375</v>
      </c>
      <c r="V41">
        <v>0</v>
      </c>
      <c r="W41" s="168">
        <v>0</v>
      </c>
    </row>
    <row r="42" spans="1:23" ht="15.5" x14ac:dyDescent="0.35">
      <c r="A42" s="141" t="s">
        <v>143</v>
      </c>
      <c r="B42">
        <v>41</v>
      </c>
      <c r="C42" s="107">
        <v>17.899999999999999</v>
      </c>
      <c r="D42" s="107">
        <v>18.842105263157894</v>
      </c>
      <c r="E42" t="s">
        <v>2140</v>
      </c>
      <c r="F42">
        <v>9.9</v>
      </c>
      <c r="G42" s="168">
        <v>0.61875000000000002</v>
      </c>
      <c r="H42">
        <v>7</v>
      </c>
      <c r="I42" s="168">
        <v>0.21875</v>
      </c>
      <c r="J42">
        <v>1</v>
      </c>
      <c r="K42" s="168">
        <v>8.3333333333333329E-2</v>
      </c>
      <c r="L42">
        <v>0</v>
      </c>
      <c r="M42" s="168">
        <v>0</v>
      </c>
      <c r="N42">
        <v>0</v>
      </c>
      <c r="O42" s="168">
        <v>0</v>
      </c>
      <c r="P42">
        <v>0</v>
      </c>
      <c r="Q42" s="168" t="s">
        <v>423</v>
      </c>
      <c r="R42">
        <v>0</v>
      </c>
      <c r="S42" s="168">
        <v>0</v>
      </c>
      <c r="T42">
        <v>0</v>
      </c>
      <c r="U42" s="168">
        <v>0</v>
      </c>
      <c r="V42">
        <v>0</v>
      </c>
      <c r="W42" s="168">
        <v>0</v>
      </c>
    </row>
    <row r="43" spans="1:23" ht="15.5" x14ac:dyDescent="0.35">
      <c r="A43" s="141" t="s">
        <v>107</v>
      </c>
      <c r="B43">
        <v>42</v>
      </c>
      <c r="C43" s="107">
        <v>17</v>
      </c>
      <c r="D43" s="107">
        <v>17</v>
      </c>
      <c r="E43" t="s">
        <v>2140</v>
      </c>
      <c r="F43">
        <v>3.5</v>
      </c>
      <c r="G43" s="168">
        <v>0.21875</v>
      </c>
      <c r="H43">
        <v>0</v>
      </c>
      <c r="I43" s="168">
        <v>0</v>
      </c>
      <c r="J43">
        <v>4</v>
      </c>
      <c r="K43" s="168">
        <v>0.33333333333333331</v>
      </c>
      <c r="L43">
        <v>0</v>
      </c>
      <c r="M43" s="168">
        <v>0</v>
      </c>
      <c r="N43">
        <v>7</v>
      </c>
      <c r="O43" s="168">
        <v>0.58333333333333337</v>
      </c>
      <c r="P43">
        <v>0</v>
      </c>
      <c r="Q43" s="168">
        <v>0</v>
      </c>
      <c r="R43">
        <v>1</v>
      </c>
      <c r="S43" s="168">
        <v>0.16666666666666666</v>
      </c>
      <c r="T43">
        <v>1.5</v>
      </c>
      <c r="U43" s="168">
        <v>0.375</v>
      </c>
      <c r="V43">
        <v>0</v>
      </c>
      <c r="W43" s="168">
        <v>0</v>
      </c>
    </row>
    <row r="44" spans="1:23" ht="15.5" x14ac:dyDescent="0.35">
      <c r="A44" s="141" t="s">
        <v>81</v>
      </c>
      <c r="B44">
        <v>43</v>
      </c>
      <c r="C44" s="107">
        <v>15.5</v>
      </c>
      <c r="D44" s="107">
        <v>15.5</v>
      </c>
      <c r="E44" t="s">
        <v>2140</v>
      </c>
      <c r="F44">
        <v>5.5</v>
      </c>
      <c r="G44" s="168">
        <v>0.34375</v>
      </c>
      <c r="H44">
        <v>5</v>
      </c>
      <c r="I44" s="168">
        <v>0.15625</v>
      </c>
      <c r="J44">
        <v>0</v>
      </c>
      <c r="K44" s="168">
        <v>0</v>
      </c>
      <c r="L44">
        <v>0</v>
      </c>
      <c r="M44" s="168">
        <v>0</v>
      </c>
      <c r="N44">
        <v>5</v>
      </c>
      <c r="O44" s="168">
        <v>0.41666666666666669</v>
      </c>
      <c r="P44">
        <v>0</v>
      </c>
      <c r="Q44" s="168">
        <v>0</v>
      </c>
      <c r="R44">
        <v>0</v>
      </c>
      <c r="S44" s="168">
        <v>0</v>
      </c>
      <c r="T44">
        <v>0</v>
      </c>
      <c r="U44" s="168">
        <v>0</v>
      </c>
      <c r="V44">
        <v>0</v>
      </c>
      <c r="W44" s="168">
        <v>0</v>
      </c>
    </row>
    <row r="45" spans="1:23" ht="15.5" x14ac:dyDescent="0.35">
      <c r="A45" s="119" t="s">
        <v>383</v>
      </c>
      <c r="B45">
        <v>44</v>
      </c>
      <c r="C45" s="107">
        <v>13.5</v>
      </c>
      <c r="D45" s="107">
        <v>13.5</v>
      </c>
      <c r="E45" t="s">
        <v>2141</v>
      </c>
      <c r="F45">
        <v>2</v>
      </c>
      <c r="G45" s="168">
        <v>0.125</v>
      </c>
      <c r="H45">
        <v>4</v>
      </c>
      <c r="I45" s="168">
        <v>0.125</v>
      </c>
      <c r="J45">
        <v>0</v>
      </c>
      <c r="K45" s="168">
        <v>0</v>
      </c>
      <c r="L45">
        <v>0</v>
      </c>
      <c r="M45" s="168">
        <v>0</v>
      </c>
      <c r="N45">
        <v>4</v>
      </c>
      <c r="O45" s="168">
        <v>0.33333333333333331</v>
      </c>
      <c r="P45">
        <v>0</v>
      </c>
      <c r="Q45" s="168">
        <v>0</v>
      </c>
      <c r="R45">
        <v>2</v>
      </c>
      <c r="S45" s="168">
        <v>0.33333333333333331</v>
      </c>
      <c r="T45">
        <v>1.5</v>
      </c>
      <c r="U45" s="168">
        <v>0.375</v>
      </c>
      <c r="V45">
        <v>0</v>
      </c>
      <c r="W45" s="168">
        <v>0</v>
      </c>
    </row>
    <row r="46" spans="1:23" ht="15.5" x14ac:dyDescent="0.35">
      <c r="A46" s="141" t="s">
        <v>147</v>
      </c>
      <c r="B46">
        <v>45</v>
      </c>
      <c r="C46" s="107">
        <v>12.7</v>
      </c>
      <c r="D46" s="107">
        <v>12.7</v>
      </c>
      <c r="E46" t="s">
        <v>2141</v>
      </c>
      <c r="F46">
        <v>3.6999999999999997</v>
      </c>
      <c r="G46" s="168">
        <v>0.23124999999999998</v>
      </c>
      <c r="H46">
        <v>5</v>
      </c>
      <c r="I46" s="168">
        <v>0.15625</v>
      </c>
      <c r="J46">
        <v>0</v>
      </c>
      <c r="K46" s="168">
        <v>0</v>
      </c>
      <c r="L46">
        <v>0</v>
      </c>
      <c r="M46" s="168">
        <v>0</v>
      </c>
      <c r="N46">
        <v>0</v>
      </c>
      <c r="O46" s="168">
        <v>0</v>
      </c>
      <c r="P46">
        <v>0</v>
      </c>
      <c r="Q46" s="168">
        <v>0</v>
      </c>
      <c r="R46">
        <v>0</v>
      </c>
      <c r="S46" s="168">
        <v>0</v>
      </c>
      <c r="T46">
        <v>4</v>
      </c>
      <c r="U46" s="168">
        <v>1</v>
      </c>
      <c r="V46">
        <v>0</v>
      </c>
      <c r="W46" s="168">
        <v>0</v>
      </c>
    </row>
    <row r="47" spans="1:23" ht="15.5" x14ac:dyDescent="0.35">
      <c r="A47" s="141" t="s">
        <v>87</v>
      </c>
      <c r="B47">
        <v>46</v>
      </c>
      <c r="C47" s="107">
        <v>11</v>
      </c>
      <c r="D47" s="107">
        <v>11</v>
      </c>
      <c r="E47" t="s">
        <v>2141</v>
      </c>
      <c r="F47">
        <v>2</v>
      </c>
      <c r="G47" s="168">
        <v>0.125</v>
      </c>
      <c r="H47">
        <v>4</v>
      </c>
      <c r="I47" s="168">
        <v>0.125</v>
      </c>
      <c r="J47">
        <v>0</v>
      </c>
      <c r="K47" s="168">
        <v>0</v>
      </c>
      <c r="L47">
        <v>0</v>
      </c>
      <c r="M47" s="168">
        <v>0</v>
      </c>
      <c r="N47">
        <v>5</v>
      </c>
      <c r="O47" s="168">
        <v>0.41666666666666669</v>
      </c>
      <c r="P47">
        <v>0</v>
      </c>
      <c r="Q47" s="168">
        <v>0</v>
      </c>
      <c r="R47">
        <v>0</v>
      </c>
      <c r="S47" s="168">
        <v>0</v>
      </c>
      <c r="T47">
        <v>0</v>
      </c>
      <c r="U47" s="168">
        <v>0</v>
      </c>
      <c r="V47">
        <v>0</v>
      </c>
      <c r="W47" s="168">
        <v>0</v>
      </c>
    </row>
    <row r="48" spans="1:23" ht="15.5" x14ac:dyDescent="0.35">
      <c r="A48" s="141" t="s">
        <v>121</v>
      </c>
      <c r="B48">
        <v>48</v>
      </c>
      <c r="C48" s="107">
        <v>10.8</v>
      </c>
      <c r="D48" s="107">
        <v>10.8</v>
      </c>
      <c r="E48" t="s">
        <v>2141</v>
      </c>
      <c r="F48">
        <v>2.4</v>
      </c>
      <c r="G48" s="168">
        <v>0.15</v>
      </c>
      <c r="H48">
        <v>4.5999999999999996</v>
      </c>
      <c r="I48" s="168">
        <v>0.14374999999999999</v>
      </c>
      <c r="J48">
        <v>0</v>
      </c>
      <c r="K48" s="168">
        <v>0</v>
      </c>
      <c r="L48">
        <v>2.8</v>
      </c>
      <c r="M48" s="168">
        <v>0.39999999999999997</v>
      </c>
      <c r="N48">
        <v>0</v>
      </c>
      <c r="O48" s="168">
        <v>0</v>
      </c>
      <c r="P48">
        <v>0</v>
      </c>
      <c r="Q48" s="168">
        <v>0</v>
      </c>
      <c r="R48">
        <v>1</v>
      </c>
      <c r="S48" s="168">
        <v>0.16666666666666666</v>
      </c>
      <c r="T48">
        <v>0</v>
      </c>
      <c r="U48" s="168">
        <v>0</v>
      </c>
      <c r="V48">
        <v>0</v>
      </c>
      <c r="W48" s="168">
        <v>0</v>
      </c>
    </row>
    <row r="49" spans="1:23" ht="15.5" x14ac:dyDescent="0.35">
      <c r="A49" s="141" t="s">
        <v>119</v>
      </c>
      <c r="B49">
        <v>49</v>
      </c>
      <c r="C49" s="107">
        <v>9</v>
      </c>
      <c r="D49" s="107">
        <v>9</v>
      </c>
      <c r="E49" t="s">
        <v>2142</v>
      </c>
      <c r="F49">
        <v>2</v>
      </c>
      <c r="G49" s="168">
        <v>0.125</v>
      </c>
      <c r="H49">
        <v>1</v>
      </c>
      <c r="I49" s="168">
        <v>3.125E-2</v>
      </c>
      <c r="J49">
        <v>0</v>
      </c>
      <c r="K49" s="168">
        <v>0</v>
      </c>
      <c r="L49">
        <v>0</v>
      </c>
      <c r="M49" s="168">
        <v>0</v>
      </c>
      <c r="N49">
        <v>2</v>
      </c>
      <c r="O49" s="168">
        <v>0.16666666666666666</v>
      </c>
      <c r="P49">
        <v>0</v>
      </c>
      <c r="Q49" s="168">
        <v>0</v>
      </c>
      <c r="R49">
        <v>0</v>
      </c>
      <c r="S49" s="168">
        <v>0</v>
      </c>
      <c r="T49">
        <v>2</v>
      </c>
      <c r="U49" s="168">
        <v>0.5</v>
      </c>
      <c r="V49">
        <v>2</v>
      </c>
      <c r="W49" s="168">
        <v>0.33333333333333331</v>
      </c>
    </row>
    <row r="50" spans="1:23" ht="15.5" x14ac:dyDescent="0.35">
      <c r="A50" s="141" t="s">
        <v>125</v>
      </c>
      <c r="B50">
        <v>49</v>
      </c>
      <c r="C50" s="107">
        <v>9</v>
      </c>
      <c r="D50" s="107">
        <v>9</v>
      </c>
      <c r="E50" t="s">
        <v>2142</v>
      </c>
      <c r="F50">
        <v>2</v>
      </c>
      <c r="G50" s="168">
        <v>0.125</v>
      </c>
      <c r="H50">
        <v>3</v>
      </c>
      <c r="I50" s="168">
        <v>9.375E-2</v>
      </c>
      <c r="J50">
        <v>0</v>
      </c>
      <c r="K50" s="168">
        <v>0</v>
      </c>
      <c r="L50">
        <v>0</v>
      </c>
      <c r="M50" s="168">
        <v>0</v>
      </c>
      <c r="N50">
        <v>1</v>
      </c>
      <c r="O50" s="168">
        <v>8.3333333333333329E-2</v>
      </c>
      <c r="P50">
        <v>2</v>
      </c>
      <c r="Q50" s="168">
        <v>0.4</v>
      </c>
      <c r="R50">
        <v>1</v>
      </c>
      <c r="S50" s="168">
        <v>0.16666666666666666</v>
      </c>
      <c r="T50">
        <v>0</v>
      </c>
      <c r="U50" s="168">
        <v>0</v>
      </c>
      <c r="V50">
        <v>0</v>
      </c>
      <c r="W50" s="168">
        <v>0</v>
      </c>
    </row>
    <row r="51" spans="1:23" ht="15.5" x14ac:dyDescent="0.35">
      <c r="A51" s="141" t="s">
        <v>131</v>
      </c>
      <c r="B51">
        <v>46</v>
      </c>
      <c r="C51" s="107">
        <v>11</v>
      </c>
      <c r="D51" s="107">
        <v>11</v>
      </c>
      <c r="E51" t="s">
        <v>2141</v>
      </c>
      <c r="F51">
        <v>5.5</v>
      </c>
      <c r="G51" s="168">
        <v>0.34375</v>
      </c>
      <c r="H51">
        <v>3</v>
      </c>
      <c r="I51" s="168">
        <v>9.375E-2</v>
      </c>
      <c r="J51">
        <v>0</v>
      </c>
      <c r="K51" s="168">
        <v>0</v>
      </c>
      <c r="L51">
        <v>0</v>
      </c>
      <c r="M51" s="168">
        <v>0</v>
      </c>
      <c r="N51">
        <v>1</v>
      </c>
      <c r="O51" s="168">
        <v>8.3333333333333329E-2</v>
      </c>
      <c r="P51">
        <v>0</v>
      </c>
      <c r="Q51" s="168">
        <v>0</v>
      </c>
      <c r="R51">
        <v>0</v>
      </c>
      <c r="S51" s="168">
        <v>0</v>
      </c>
      <c r="T51">
        <v>1.5</v>
      </c>
      <c r="U51" s="168">
        <v>0.375</v>
      </c>
      <c r="V51">
        <v>0</v>
      </c>
      <c r="W51" s="168">
        <v>0</v>
      </c>
    </row>
    <row r="52" spans="1:23" ht="15.5" x14ac:dyDescent="0.35">
      <c r="A52" s="141" t="s">
        <v>149</v>
      </c>
      <c r="B52">
        <v>52</v>
      </c>
      <c r="C52" s="107">
        <v>5.5</v>
      </c>
      <c r="D52" s="107">
        <v>5.5</v>
      </c>
      <c r="E52" t="s">
        <v>2142</v>
      </c>
      <c r="F52">
        <v>1.5</v>
      </c>
      <c r="G52" s="168">
        <v>9.375E-2</v>
      </c>
      <c r="H52">
        <v>2</v>
      </c>
      <c r="I52" s="168">
        <v>6.25E-2</v>
      </c>
      <c r="J52">
        <v>0</v>
      </c>
      <c r="K52" s="168">
        <v>0</v>
      </c>
      <c r="L52">
        <v>0</v>
      </c>
      <c r="M52" s="168">
        <v>0</v>
      </c>
      <c r="N52">
        <v>0</v>
      </c>
      <c r="O52" s="168">
        <v>0</v>
      </c>
      <c r="P52">
        <v>0</v>
      </c>
      <c r="Q52" s="168">
        <v>0</v>
      </c>
      <c r="R52">
        <v>1.5</v>
      </c>
      <c r="S52" s="168">
        <v>0.25</v>
      </c>
      <c r="T52">
        <v>0.5</v>
      </c>
      <c r="U52" s="168">
        <v>0.125</v>
      </c>
      <c r="V52">
        <v>0</v>
      </c>
      <c r="W52" s="168">
        <v>0</v>
      </c>
    </row>
    <row r="53" spans="1:23" ht="15.5" x14ac:dyDescent="0.35">
      <c r="A53" s="141" t="s">
        <v>99</v>
      </c>
      <c r="B53">
        <v>53</v>
      </c>
      <c r="C53" s="107">
        <v>5</v>
      </c>
      <c r="D53" s="107">
        <v>5</v>
      </c>
      <c r="E53" t="s">
        <v>2142</v>
      </c>
      <c r="F53">
        <v>2</v>
      </c>
      <c r="G53" s="168">
        <v>0.125</v>
      </c>
      <c r="H53">
        <v>1</v>
      </c>
      <c r="I53" s="168">
        <v>3.125E-2</v>
      </c>
      <c r="J53">
        <v>0</v>
      </c>
      <c r="K53" s="168">
        <v>0</v>
      </c>
      <c r="L53">
        <v>1</v>
      </c>
      <c r="M53" s="168">
        <v>0.14285714285714285</v>
      </c>
      <c r="N53">
        <v>0</v>
      </c>
      <c r="O53" s="168">
        <v>0</v>
      </c>
      <c r="P53">
        <v>0</v>
      </c>
      <c r="Q53" s="168">
        <v>0</v>
      </c>
      <c r="R53">
        <v>1</v>
      </c>
      <c r="S53" s="168">
        <v>0.16666666666666666</v>
      </c>
      <c r="T53">
        <v>0</v>
      </c>
      <c r="U53" s="168">
        <v>0</v>
      </c>
      <c r="V53">
        <v>0</v>
      </c>
      <c r="W53" s="168">
        <v>0</v>
      </c>
    </row>
    <row r="54" spans="1:23" ht="15.5" x14ac:dyDescent="0.35">
      <c r="A54" s="119" t="s">
        <v>391</v>
      </c>
      <c r="B54">
        <v>53</v>
      </c>
      <c r="C54" s="107">
        <v>5</v>
      </c>
      <c r="D54" s="107">
        <v>5</v>
      </c>
      <c r="E54" t="s">
        <v>2142</v>
      </c>
      <c r="F54">
        <v>4</v>
      </c>
      <c r="G54" s="168">
        <v>0.25</v>
      </c>
      <c r="H54">
        <v>1</v>
      </c>
      <c r="I54" s="168">
        <v>3.125E-2</v>
      </c>
      <c r="J54">
        <v>0</v>
      </c>
      <c r="K54" s="168">
        <v>0</v>
      </c>
      <c r="L54">
        <v>0</v>
      </c>
      <c r="M54" s="168">
        <v>0</v>
      </c>
      <c r="N54">
        <v>0</v>
      </c>
      <c r="O54" s="168">
        <v>0</v>
      </c>
      <c r="P54">
        <v>0</v>
      </c>
      <c r="Q54" s="168">
        <v>0</v>
      </c>
      <c r="R54">
        <v>0</v>
      </c>
      <c r="S54" s="168">
        <v>0</v>
      </c>
      <c r="T54">
        <v>0</v>
      </c>
      <c r="U54" s="168">
        <v>0</v>
      </c>
      <c r="V54">
        <v>0</v>
      </c>
      <c r="W54" s="168">
        <v>0</v>
      </c>
    </row>
    <row r="55" spans="1:23" ht="15.5" x14ac:dyDescent="0.35">
      <c r="A55" s="141" t="s">
        <v>151</v>
      </c>
      <c r="B55">
        <v>53</v>
      </c>
      <c r="C55" s="107">
        <v>5</v>
      </c>
      <c r="D55" s="107">
        <v>5</v>
      </c>
      <c r="E55" t="s">
        <v>2142</v>
      </c>
      <c r="F55">
        <v>4</v>
      </c>
      <c r="G55" s="168">
        <v>0.25</v>
      </c>
      <c r="H55">
        <v>1</v>
      </c>
      <c r="I55" s="168">
        <v>3.125E-2</v>
      </c>
      <c r="J55">
        <v>0</v>
      </c>
      <c r="K55" s="168">
        <v>0</v>
      </c>
      <c r="L55">
        <v>0</v>
      </c>
      <c r="M55" s="168">
        <v>0</v>
      </c>
      <c r="N55">
        <v>0</v>
      </c>
      <c r="O55" s="168">
        <v>0</v>
      </c>
      <c r="P55">
        <v>0</v>
      </c>
      <c r="Q55" s="168">
        <v>0</v>
      </c>
      <c r="R55">
        <v>0</v>
      </c>
      <c r="S55" s="168">
        <v>0</v>
      </c>
      <c r="T55">
        <v>0</v>
      </c>
      <c r="U55" s="168">
        <v>0</v>
      </c>
      <c r="V55">
        <v>0</v>
      </c>
      <c r="W55" s="168">
        <v>0</v>
      </c>
    </row>
    <row r="56" spans="1:23" ht="15.5" x14ac:dyDescent="0.35">
      <c r="A56" s="141" t="s">
        <v>139</v>
      </c>
      <c r="B56">
        <v>53</v>
      </c>
      <c r="C56" s="107">
        <v>5</v>
      </c>
      <c r="D56" s="107">
        <v>5</v>
      </c>
      <c r="E56" t="s">
        <v>2142</v>
      </c>
      <c r="F56">
        <v>4</v>
      </c>
      <c r="G56" s="168">
        <v>0.25</v>
      </c>
      <c r="H56">
        <v>1</v>
      </c>
      <c r="I56" s="168">
        <v>3.125E-2</v>
      </c>
      <c r="J56">
        <v>0</v>
      </c>
      <c r="K56" s="168">
        <v>0</v>
      </c>
      <c r="L56">
        <v>0</v>
      </c>
      <c r="M56" s="168">
        <v>0</v>
      </c>
      <c r="N56">
        <v>0</v>
      </c>
      <c r="O56" s="168">
        <v>0</v>
      </c>
      <c r="P56">
        <v>0</v>
      </c>
      <c r="Q56" s="168">
        <v>0</v>
      </c>
      <c r="R56">
        <v>0</v>
      </c>
      <c r="S56" s="168">
        <v>0</v>
      </c>
      <c r="T56">
        <v>0</v>
      </c>
      <c r="U56" s="168">
        <v>0</v>
      </c>
      <c r="V56">
        <v>0</v>
      </c>
      <c r="W56" s="168">
        <v>0</v>
      </c>
    </row>
    <row r="57" spans="1:23" ht="15.5" x14ac:dyDescent="0.35">
      <c r="A57" s="141" t="s">
        <v>79</v>
      </c>
      <c r="B57">
        <v>57</v>
      </c>
      <c r="C57" s="107">
        <v>4.5</v>
      </c>
      <c r="D57" s="107">
        <v>4.5</v>
      </c>
      <c r="E57" t="s">
        <v>2142</v>
      </c>
      <c r="F57">
        <v>1.5</v>
      </c>
      <c r="G57" s="168">
        <v>9.375E-2</v>
      </c>
      <c r="H57">
        <v>2</v>
      </c>
      <c r="I57" s="168">
        <v>6.25E-2</v>
      </c>
      <c r="J57">
        <v>0</v>
      </c>
      <c r="K57" s="168">
        <v>0</v>
      </c>
      <c r="L57">
        <v>0</v>
      </c>
      <c r="M57" s="168">
        <v>0</v>
      </c>
      <c r="N57">
        <v>0</v>
      </c>
      <c r="O57" s="168">
        <v>0</v>
      </c>
      <c r="P57">
        <v>0</v>
      </c>
      <c r="Q57" s="168">
        <v>0</v>
      </c>
      <c r="R57">
        <v>1</v>
      </c>
      <c r="S57" s="168">
        <v>0.16666666666666666</v>
      </c>
      <c r="T57">
        <v>0</v>
      </c>
      <c r="U57" s="168">
        <v>0</v>
      </c>
      <c r="V57">
        <v>0</v>
      </c>
      <c r="W57" s="168">
        <v>0</v>
      </c>
    </row>
    <row r="58" spans="1:23" ht="15.5" x14ac:dyDescent="0.35">
      <c r="A58" s="141" t="s">
        <v>105</v>
      </c>
      <c r="B58">
        <v>58</v>
      </c>
      <c r="C58" s="107">
        <v>2</v>
      </c>
      <c r="D58" s="107">
        <v>2</v>
      </c>
      <c r="E58" t="s">
        <v>2142</v>
      </c>
      <c r="F58">
        <v>2</v>
      </c>
      <c r="G58" s="168">
        <v>0.125</v>
      </c>
      <c r="H58">
        <v>0</v>
      </c>
      <c r="I58" s="168">
        <v>0</v>
      </c>
      <c r="J58">
        <v>0</v>
      </c>
      <c r="K58" s="168">
        <v>0</v>
      </c>
      <c r="L58">
        <v>0</v>
      </c>
      <c r="M58" s="168">
        <v>0</v>
      </c>
      <c r="N58">
        <v>0</v>
      </c>
      <c r="O58" s="168">
        <v>0</v>
      </c>
      <c r="P58">
        <v>0</v>
      </c>
      <c r="Q58" s="168">
        <v>0</v>
      </c>
      <c r="R58">
        <v>0</v>
      </c>
      <c r="S58" s="168">
        <v>0</v>
      </c>
      <c r="T58">
        <v>0</v>
      </c>
      <c r="U58" s="168">
        <v>0</v>
      </c>
      <c r="V58">
        <v>0</v>
      </c>
      <c r="W58" s="168">
        <v>0</v>
      </c>
    </row>
    <row r="59" spans="1:23" ht="15.5" x14ac:dyDescent="0.35">
      <c r="A59" s="141" t="s">
        <v>141</v>
      </c>
      <c r="B59">
        <v>59</v>
      </c>
      <c r="C59" s="107">
        <v>1</v>
      </c>
      <c r="D59" s="107">
        <v>1</v>
      </c>
      <c r="E59" t="s">
        <v>2142</v>
      </c>
      <c r="F59">
        <v>0</v>
      </c>
      <c r="G59" s="168">
        <v>0</v>
      </c>
      <c r="H59">
        <v>1</v>
      </c>
      <c r="I59" s="168">
        <v>3.125E-2</v>
      </c>
      <c r="J59">
        <v>0</v>
      </c>
      <c r="K59" s="168">
        <v>0</v>
      </c>
      <c r="L59">
        <v>0</v>
      </c>
      <c r="M59" s="168">
        <v>0</v>
      </c>
      <c r="N59">
        <v>0</v>
      </c>
      <c r="O59" s="168">
        <v>0</v>
      </c>
      <c r="P59">
        <v>0</v>
      </c>
      <c r="Q59" s="168">
        <v>0</v>
      </c>
      <c r="R59">
        <v>0</v>
      </c>
      <c r="S59" s="168">
        <v>0</v>
      </c>
      <c r="T59">
        <v>0</v>
      </c>
      <c r="U59" s="168">
        <v>0</v>
      </c>
      <c r="V59">
        <v>0</v>
      </c>
      <c r="W59" s="168">
        <v>0</v>
      </c>
    </row>
    <row r="60" spans="1:23" ht="15.5" x14ac:dyDescent="0.35">
      <c r="A60" s="141" t="s">
        <v>103</v>
      </c>
      <c r="B60">
        <v>51</v>
      </c>
      <c r="C60" s="107">
        <v>6</v>
      </c>
      <c r="D60" s="107">
        <v>6</v>
      </c>
      <c r="E60" t="s">
        <v>2142</v>
      </c>
      <c r="F60">
        <v>1.5</v>
      </c>
      <c r="G60" s="168">
        <v>9.375E-2</v>
      </c>
      <c r="H60">
        <v>1</v>
      </c>
      <c r="I60" s="168">
        <v>3.125E-2</v>
      </c>
      <c r="J60">
        <v>0</v>
      </c>
      <c r="K60" s="168">
        <v>0</v>
      </c>
      <c r="L60">
        <v>0</v>
      </c>
      <c r="M60" s="168">
        <v>0</v>
      </c>
      <c r="N60">
        <v>0</v>
      </c>
      <c r="O60" s="168">
        <v>0</v>
      </c>
      <c r="P60">
        <v>1</v>
      </c>
      <c r="Q60" s="168">
        <v>0.2</v>
      </c>
      <c r="R60">
        <v>0.5</v>
      </c>
      <c r="S60" s="168">
        <v>8.3333333333333329E-2</v>
      </c>
      <c r="T60">
        <v>2</v>
      </c>
      <c r="U60" s="168">
        <v>0.5</v>
      </c>
      <c r="V60">
        <v>0</v>
      </c>
      <c r="W60" s="168">
        <v>0</v>
      </c>
    </row>
    <row r="61" spans="1:23" ht="15.5" x14ac:dyDescent="0.35">
      <c r="A61" s="141" t="s">
        <v>127</v>
      </c>
      <c r="B61">
        <v>60</v>
      </c>
      <c r="C61" s="107">
        <v>0</v>
      </c>
      <c r="D61" s="107">
        <v>0</v>
      </c>
      <c r="E61" t="s">
        <v>2142</v>
      </c>
      <c r="F61">
        <v>0</v>
      </c>
      <c r="G61" s="168">
        <v>0</v>
      </c>
      <c r="H61">
        <v>0</v>
      </c>
      <c r="I61" s="168">
        <v>0</v>
      </c>
      <c r="J61">
        <v>0</v>
      </c>
      <c r="K61" s="168">
        <v>0</v>
      </c>
      <c r="L61">
        <v>0</v>
      </c>
      <c r="M61" s="168">
        <v>0</v>
      </c>
      <c r="N61">
        <v>0</v>
      </c>
      <c r="O61" s="168">
        <v>0</v>
      </c>
      <c r="P61">
        <v>0</v>
      </c>
      <c r="Q61" s="168">
        <v>0</v>
      </c>
      <c r="R61">
        <v>0</v>
      </c>
      <c r="S61" s="168">
        <v>0</v>
      </c>
      <c r="T61">
        <v>0</v>
      </c>
      <c r="U61" s="168">
        <v>0</v>
      </c>
      <c r="V61">
        <v>0</v>
      </c>
      <c r="W61" s="168">
        <v>0</v>
      </c>
    </row>
  </sheetData>
  <conditionalFormatting sqref="D62:D1048576 D1">
    <cfRule type="colorScale" priority="21">
      <colorScale>
        <cfvo type="min"/>
        <cfvo type="percentile" val="50"/>
        <cfvo type="max"/>
        <color rgb="FFF8696B"/>
        <color rgb="FFFFEB84"/>
        <color rgb="FF63BE7B"/>
      </colorScale>
    </cfRule>
  </conditionalFormatting>
  <conditionalFormatting sqref="G1:G1048576 I1:I1048576 K1:K1048576 M1:M1048576 O1:O1048576 Q1:Q1048576 S1:S1048576 U1:U1048576 W1:W1048576">
    <cfRule type="colorScale" priority="20">
      <colorScale>
        <cfvo type="min"/>
        <cfvo type="percentile" val="50"/>
        <cfvo type="max"/>
        <color rgb="FFF8696B"/>
        <color rgb="FFFFEB84"/>
        <color rgb="FF63BE7B"/>
      </colorScale>
    </cfRule>
  </conditionalFormatting>
  <conditionalFormatting sqref="E2:E61">
    <cfRule type="colorScale" priority="19">
      <colorScale>
        <cfvo type="min"/>
        <cfvo type="percentile" val="50"/>
        <cfvo type="max"/>
        <color rgb="FFF8696B"/>
        <color rgb="FFFFEB84"/>
        <color rgb="FF63BE7B"/>
      </colorScale>
    </cfRule>
  </conditionalFormatting>
  <conditionalFormatting sqref="A52:A61">
    <cfRule type="cellIs" dxfId="6" priority="18" operator="equal">
      <formula>"WTF"</formula>
    </cfRule>
  </conditionalFormatting>
  <conditionalFormatting sqref="A5:A61 A2:A3">
    <cfRule type="cellIs" dxfId="5" priority="17" operator="equal">
      <formula>"???"</formula>
    </cfRule>
  </conditionalFormatting>
  <conditionalFormatting sqref="A5:A61 A2:A3">
    <cfRule type="cellIs" dxfId="4" priority="16" operator="equal">
      <formula>"ERR"</formula>
    </cfRule>
  </conditionalFormatting>
  <conditionalFormatting sqref="A4">
    <cfRule type="cellIs" dxfId="3" priority="15" operator="equal">
      <formula>"???"</formula>
    </cfRule>
  </conditionalFormatting>
  <conditionalFormatting sqref="A4">
    <cfRule type="cellIs" dxfId="2" priority="14" operator="equal">
      <formula>"ERR"</formula>
    </cfRule>
  </conditionalFormatting>
  <conditionalFormatting sqref="A4">
    <cfRule type="cellIs" dxfId="1" priority="13" operator="equal">
      <formula>"ERROR"</formula>
    </cfRule>
  </conditionalFormatting>
  <conditionalFormatting sqref="A2:A61">
    <cfRule type="cellIs" dxfId="0" priority="12" operator="equal">
      <formula>"ERROR"</formula>
    </cfRule>
  </conditionalFormatting>
  <conditionalFormatting sqref="D2:D61">
    <cfRule type="colorScale" priority="11">
      <colorScale>
        <cfvo type="min"/>
        <cfvo type="percentile" val="50"/>
        <cfvo type="max"/>
        <color rgb="FFF8696B"/>
        <color rgb="FFFFEB84"/>
        <color rgb="FF63BE7B"/>
      </colorScale>
    </cfRule>
  </conditionalFormatting>
  <conditionalFormatting sqref="G2:G61">
    <cfRule type="colorScale" priority="10">
      <colorScale>
        <cfvo type="min"/>
        <cfvo type="percentile" val="50"/>
        <cfvo type="max"/>
        <color rgb="FFF8696B"/>
        <color rgb="FFFFEB84"/>
        <color rgb="FF63BE7B"/>
      </colorScale>
    </cfRule>
  </conditionalFormatting>
  <conditionalFormatting sqref="I2:I61">
    <cfRule type="colorScale" priority="9">
      <colorScale>
        <cfvo type="min"/>
        <cfvo type="percentile" val="50"/>
        <cfvo type="max"/>
        <color rgb="FFF8696B"/>
        <color rgb="FFFFEB84"/>
        <color rgb="FF63BE7B"/>
      </colorScale>
    </cfRule>
  </conditionalFormatting>
  <conditionalFormatting sqref="I2:I61">
    <cfRule type="colorScale" priority="8">
      <colorScale>
        <cfvo type="min"/>
        <cfvo type="percentile" val="50"/>
        <cfvo type="max"/>
        <color rgb="FFF8696B"/>
        <color rgb="FFFFEB84"/>
        <color rgb="FF63BE7B"/>
      </colorScale>
    </cfRule>
  </conditionalFormatting>
  <conditionalFormatting sqref="K2:K61">
    <cfRule type="colorScale" priority="7">
      <colorScale>
        <cfvo type="min"/>
        <cfvo type="percentile" val="50"/>
        <cfvo type="max"/>
        <color rgb="FFF8696B"/>
        <color rgb="FFFFEB84"/>
        <color rgb="FF63BE7B"/>
      </colorScale>
    </cfRule>
  </conditionalFormatting>
  <conditionalFormatting sqref="M2:M61">
    <cfRule type="colorScale" priority="6">
      <colorScale>
        <cfvo type="min"/>
        <cfvo type="percentile" val="50"/>
        <cfvo type="max"/>
        <color rgb="FFF8696B"/>
        <color rgb="FFFFEB84"/>
        <color rgb="FF63BE7B"/>
      </colorScale>
    </cfRule>
  </conditionalFormatting>
  <conditionalFormatting sqref="O2:O61">
    <cfRule type="colorScale" priority="5">
      <colorScale>
        <cfvo type="min"/>
        <cfvo type="percentile" val="50"/>
        <cfvo type="max"/>
        <color rgb="FFF8696B"/>
        <color rgb="FFFFEB84"/>
        <color rgb="FF63BE7B"/>
      </colorScale>
    </cfRule>
  </conditionalFormatting>
  <conditionalFormatting sqref="Q2:Q61">
    <cfRule type="colorScale" priority="4">
      <colorScale>
        <cfvo type="min"/>
        <cfvo type="percentile" val="50"/>
        <cfvo type="max"/>
        <color rgb="FFF8696B"/>
        <color rgb="FFFFEB84"/>
        <color rgb="FF63BE7B"/>
      </colorScale>
    </cfRule>
  </conditionalFormatting>
  <conditionalFormatting sqref="S2:S61">
    <cfRule type="colorScale" priority="3">
      <colorScale>
        <cfvo type="min"/>
        <cfvo type="percentile" val="50"/>
        <cfvo type="max"/>
        <color rgb="FFF8696B"/>
        <color rgb="FFFFEB84"/>
        <color rgb="FF63BE7B"/>
      </colorScale>
    </cfRule>
  </conditionalFormatting>
  <conditionalFormatting sqref="U2:U61">
    <cfRule type="colorScale" priority="2">
      <colorScale>
        <cfvo type="min"/>
        <cfvo type="percentile" val="50"/>
        <cfvo type="max"/>
        <color rgb="FFF8696B"/>
        <color rgb="FFFFEB84"/>
        <color rgb="FF63BE7B"/>
      </colorScale>
    </cfRule>
  </conditionalFormatting>
  <conditionalFormatting sqref="W2:W61">
    <cfRule type="colorScale" priority="1">
      <colorScale>
        <cfvo type="min"/>
        <cfvo type="percentile" val="50"/>
        <cfvo type="max"/>
        <color rgb="FFF8696B"/>
        <color rgb="FFFFEB84"/>
        <color rgb="FF63BE7B"/>
      </colorScale>
    </cfRule>
  </conditionalFormatting>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Листы</vt:lpstr>
      </vt:variant>
      <vt:variant>
        <vt:i4>8</vt:i4>
      </vt:variant>
    </vt:vector>
  </HeadingPairs>
  <TitlesOfParts>
    <vt:vector size="8" baseType="lpstr">
      <vt:lpstr>Monitoring_MP</vt:lpstr>
      <vt:lpstr>Points_MP</vt:lpstr>
      <vt:lpstr>Ranking_MP</vt:lpstr>
      <vt:lpstr>Matching_predfinal</vt:lpstr>
      <vt:lpstr>Matching_final</vt:lpstr>
      <vt:lpstr>Analysis_2020</vt:lpstr>
      <vt:lpstr>Monitoring_MP_2018</vt:lpstr>
      <vt:lpstr>Ranking_MP_2018</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2006-09-16T00:00:00Z</dcterms:created>
  <dcterms:modified xsi:type="dcterms:W3CDTF">2020-06-26T15:57:10Z</dcterms:modified>
</cp:coreProperties>
</file>